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4df9c5d09bba6/Documents/MLC2/"/>
    </mc:Choice>
  </mc:AlternateContent>
  <xr:revisionPtr revIDLastSave="0" documentId="8_{43FFFFAF-DC73-4A65-82E2-75EFE6CE76B0}" xr6:coauthVersionLast="47" xr6:coauthVersionMax="47" xr10:uidLastSave="{00000000-0000-0000-0000-000000000000}"/>
  <bookViews>
    <workbookView xWindow="-108" yWindow="-108" windowWidth="23256" windowHeight="12576" xr2:uid="{B4D0ADF5-C290-4EB7-B496-345BF944ED12}"/>
  </bookViews>
  <sheets>
    <sheet name="2 a" sheetId="1" r:id="rId1"/>
    <sheet name="2 b, c" sheetId="2" r:id="rId2"/>
    <sheet name="1 Modified" sheetId="5" r:id="rId3"/>
    <sheet name="1 Original" sheetId="3" r:id="rId4"/>
    <sheet name="SUL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O7" i="1"/>
  <c r="O6" i="1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P5" i="5"/>
  <c r="P5" i="3"/>
  <c r="F6" i="5"/>
  <c r="I5" i="5"/>
  <c r="M5" i="5"/>
  <c r="N5" i="5"/>
  <c r="O5" i="5"/>
  <c r="A6" i="5"/>
  <c r="B6" i="5"/>
  <c r="D6" i="5"/>
  <c r="E6" i="5"/>
  <c r="J6" i="5"/>
  <c r="F7" i="5" s="1"/>
  <c r="K6" i="5"/>
  <c r="H6" i="5" s="1"/>
  <c r="I6" i="5" s="1"/>
  <c r="M6" i="5"/>
  <c r="N6" i="5"/>
  <c r="A7" i="5"/>
  <c r="B7" i="5"/>
  <c r="D7" i="5"/>
  <c r="E7" i="5"/>
  <c r="K7" i="5"/>
  <c r="A8" i="5"/>
  <c r="B8" i="5"/>
  <c r="C8" i="5"/>
  <c r="H7" i="5" s="1"/>
  <c r="I7" i="5" s="1"/>
  <c r="D8" i="5"/>
  <c r="E8" i="5"/>
  <c r="K8" i="5"/>
  <c r="A9" i="5"/>
  <c r="B9" i="5"/>
  <c r="C9" i="5"/>
  <c r="H8" i="5" s="1"/>
  <c r="D9" i="5"/>
  <c r="E9" i="5"/>
  <c r="K9" i="5"/>
  <c r="A10" i="5"/>
  <c r="B10" i="5"/>
  <c r="C10" i="5"/>
  <c r="H9" i="5" s="1"/>
  <c r="D10" i="5"/>
  <c r="E10" i="5"/>
  <c r="K10" i="5"/>
  <c r="A11" i="5"/>
  <c r="B11" i="5"/>
  <c r="C11" i="5"/>
  <c r="H10" i="5" s="1"/>
  <c r="D11" i="5"/>
  <c r="E11" i="5"/>
  <c r="K11" i="5"/>
  <c r="L11" i="5"/>
  <c r="A12" i="5"/>
  <c r="B12" i="5"/>
  <c r="C12" i="5"/>
  <c r="H11" i="5" s="1"/>
  <c r="D12" i="5"/>
  <c r="E12" i="5"/>
  <c r="K12" i="5"/>
  <c r="L12" i="5"/>
  <c r="A13" i="5"/>
  <c r="B13" i="5"/>
  <c r="C13" i="5"/>
  <c r="H12" i="5" s="1"/>
  <c r="D13" i="5"/>
  <c r="E13" i="5"/>
  <c r="K13" i="5"/>
  <c r="L13" i="5"/>
  <c r="A14" i="5"/>
  <c r="B14" i="5"/>
  <c r="C14" i="5"/>
  <c r="H13" i="5" s="1"/>
  <c r="D14" i="5"/>
  <c r="E14" i="5"/>
  <c r="K14" i="5"/>
  <c r="L14" i="5"/>
  <c r="A15" i="5"/>
  <c r="B15" i="5"/>
  <c r="C15" i="5"/>
  <c r="H14" i="5" s="1"/>
  <c r="D15" i="5"/>
  <c r="E15" i="5"/>
  <c r="K15" i="5"/>
  <c r="L15" i="5"/>
  <c r="A16" i="5"/>
  <c r="B16" i="5"/>
  <c r="C16" i="5"/>
  <c r="H15" i="5" s="1"/>
  <c r="D16" i="5"/>
  <c r="E16" i="5"/>
  <c r="K16" i="5"/>
  <c r="L16" i="5"/>
  <c r="A17" i="5"/>
  <c r="B17" i="5"/>
  <c r="C17" i="5"/>
  <c r="H16" i="5" s="1"/>
  <c r="D17" i="5"/>
  <c r="E17" i="5"/>
  <c r="K17" i="5"/>
  <c r="L17" i="5"/>
  <c r="A18" i="5"/>
  <c r="B18" i="5"/>
  <c r="C18" i="5"/>
  <c r="H17" i="5" s="1"/>
  <c r="D18" i="5"/>
  <c r="E18" i="5"/>
  <c r="K18" i="5"/>
  <c r="L18" i="5"/>
  <c r="A19" i="5"/>
  <c r="B19" i="5"/>
  <c r="C19" i="5"/>
  <c r="H18" i="5" s="1"/>
  <c r="D19" i="5"/>
  <c r="E19" i="5"/>
  <c r="K19" i="5"/>
  <c r="L19" i="5"/>
  <c r="A20" i="5"/>
  <c r="B20" i="5"/>
  <c r="C20" i="5"/>
  <c r="H19" i="5" s="1"/>
  <c r="D20" i="5"/>
  <c r="E20" i="5"/>
  <c r="K20" i="5"/>
  <c r="L20" i="5"/>
  <c r="A21" i="5"/>
  <c r="B21" i="5"/>
  <c r="C21" i="5"/>
  <c r="H20" i="5" s="1"/>
  <c r="D21" i="5"/>
  <c r="E21" i="5"/>
  <c r="K21" i="5"/>
  <c r="L21" i="5"/>
  <c r="A22" i="5"/>
  <c r="B22" i="5"/>
  <c r="C22" i="5"/>
  <c r="H21" i="5" s="1"/>
  <c r="D22" i="5"/>
  <c r="E22" i="5"/>
  <c r="K22" i="5"/>
  <c r="L22" i="5"/>
  <c r="A23" i="5"/>
  <c r="B23" i="5"/>
  <c r="C23" i="5"/>
  <c r="H22" i="5" s="1"/>
  <c r="D23" i="5"/>
  <c r="E23" i="5"/>
  <c r="K23" i="5"/>
  <c r="L23" i="5"/>
  <c r="A24" i="5"/>
  <c r="B24" i="5"/>
  <c r="C24" i="5"/>
  <c r="H23" i="5" s="1"/>
  <c r="D24" i="5"/>
  <c r="E24" i="5"/>
  <c r="K24" i="5"/>
  <c r="L24" i="5"/>
  <c r="A25" i="5"/>
  <c r="B25" i="5"/>
  <c r="C25" i="5"/>
  <c r="H24" i="5" s="1"/>
  <c r="D25" i="5"/>
  <c r="E25" i="5"/>
  <c r="K25" i="5"/>
  <c r="L25" i="5"/>
  <c r="A26" i="5"/>
  <c r="B26" i="5"/>
  <c r="C26" i="5"/>
  <c r="H25" i="5" s="1"/>
  <c r="D26" i="5"/>
  <c r="E26" i="5"/>
  <c r="K26" i="5"/>
  <c r="L26" i="5"/>
  <c r="A27" i="5"/>
  <c r="B27" i="5"/>
  <c r="C27" i="5"/>
  <c r="H26" i="5" s="1"/>
  <c r="D27" i="5"/>
  <c r="E27" i="5"/>
  <c r="K27" i="5"/>
  <c r="L27" i="5"/>
  <c r="A28" i="5"/>
  <c r="B28" i="5"/>
  <c r="C28" i="5"/>
  <c r="H27" i="5" s="1"/>
  <c r="D28" i="5"/>
  <c r="E28" i="5"/>
  <c r="K28" i="5"/>
  <c r="L28" i="5"/>
  <c r="A29" i="5"/>
  <c r="B29" i="5"/>
  <c r="C29" i="5"/>
  <c r="H28" i="5" s="1"/>
  <c r="D29" i="5"/>
  <c r="E29" i="5"/>
  <c r="K29" i="5"/>
  <c r="L29" i="5"/>
  <c r="A30" i="5"/>
  <c r="B30" i="5"/>
  <c r="C30" i="5"/>
  <c r="H29" i="5" s="1"/>
  <c r="D30" i="5"/>
  <c r="E30" i="5"/>
  <c r="K30" i="5"/>
  <c r="L30" i="5"/>
  <c r="A31" i="5"/>
  <c r="B31" i="5"/>
  <c r="C31" i="5"/>
  <c r="H30" i="5" s="1"/>
  <c r="D31" i="5"/>
  <c r="E31" i="5"/>
  <c r="K31" i="5"/>
  <c r="L31" i="5"/>
  <c r="A32" i="5"/>
  <c r="B32" i="5"/>
  <c r="C32" i="5"/>
  <c r="H31" i="5" s="1"/>
  <c r="D32" i="5"/>
  <c r="E32" i="5"/>
  <c r="K32" i="5"/>
  <c r="L32" i="5"/>
  <c r="A33" i="5"/>
  <c r="B33" i="5"/>
  <c r="C33" i="5"/>
  <c r="H32" i="5" s="1"/>
  <c r="D33" i="5"/>
  <c r="E33" i="5"/>
  <c r="K33" i="5"/>
  <c r="L33" i="5"/>
  <c r="A34" i="5"/>
  <c r="B34" i="5"/>
  <c r="C34" i="5"/>
  <c r="H33" i="5" s="1"/>
  <c r="D34" i="5"/>
  <c r="E34" i="5"/>
  <c r="K34" i="5"/>
  <c r="L34" i="5"/>
  <c r="A35" i="5"/>
  <c r="B35" i="5"/>
  <c r="C35" i="5"/>
  <c r="H34" i="5" s="1"/>
  <c r="D35" i="5"/>
  <c r="E35" i="5"/>
  <c r="K35" i="5"/>
  <c r="L35" i="5"/>
  <c r="C36" i="5"/>
  <c r="H35" i="5" s="1"/>
  <c r="B1" i="5"/>
  <c r="D2" i="5"/>
  <c r="O6" i="5" s="1"/>
  <c r="C3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6" i="3"/>
  <c r="D2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19" i="3"/>
  <c r="L11" i="3"/>
  <c r="C8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6" i="3"/>
  <c r="P6" i="3" s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K3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I5" i="3"/>
  <c r="K15" i="3"/>
  <c r="K7" i="3"/>
  <c r="K8" i="3"/>
  <c r="K9" i="3"/>
  <c r="K10" i="3"/>
  <c r="K11" i="3"/>
  <c r="K12" i="3"/>
  <c r="K13" i="3"/>
  <c r="K14" i="3"/>
  <c r="K6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B1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E45" i="2"/>
  <c r="E44" i="2"/>
  <c r="E43" i="2"/>
  <c r="A45" i="2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44" i="2"/>
  <c r="A43" i="2"/>
  <c r="P7" i="2"/>
  <c r="D18" i="2" s="1"/>
  <c r="P8" i="2"/>
  <c r="D19" i="2" s="1"/>
  <c r="P9" i="2"/>
  <c r="D20" i="2" s="1"/>
  <c r="P10" i="2"/>
  <c r="D21" i="2" s="1"/>
  <c r="P11" i="2"/>
  <c r="D22" i="2" s="1"/>
  <c r="P12" i="2"/>
  <c r="D23" i="2" s="1"/>
  <c r="P13" i="2"/>
  <c r="D24" i="2" s="1"/>
  <c r="P14" i="2"/>
  <c r="D25" i="2" s="1"/>
  <c r="P15" i="2"/>
  <c r="D26" i="2" s="1"/>
  <c r="P6" i="2"/>
  <c r="P6" i="5" l="1"/>
  <c r="R5" i="5"/>
  <c r="R6" i="3"/>
  <c r="R5" i="3"/>
  <c r="P7" i="3"/>
  <c r="R7" i="3" s="1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J7" i="5"/>
  <c r="F8" i="5" s="1"/>
  <c r="I8" i="5" s="1"/>
  <c r="M7" i="5"/>
  <c r="N7" i="5" s="1" a="1"/>
  <c r="N7" i="5" s="1"/>
  <c r="O7" i="5" s="1"/>
  <c r="J6" i="3"/>
  <c r="M5" i="3"/>
  <c r="N5" i="3" s="1"/>
  <c r="O5" i="3" s="1"/>
  <c r="G10" i="3"/>
  <c r="G11" i="3"/>
  <c r="L12" i="3"/>
  <c r="G19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6" i="3"/>
  <c r="H35" i="3"/>
  <c r="H7" i="3"/>
  <c r="E6" i="3"/>
  <c r="I6" i="3" s="1"/>
  <c r="M6" i="3" s="1"/>
  <c r="N6" i="3" s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I11" i="3" s="1"/>
  <c r="E10" i="3"/>
  <c r="E9" i="3"/>
  <c r="E8" i="3"/>
  <c r="I8" i="3" s="1"/>
  <c r="E7" i="3"/>
  <c r="I7" i="3"/>
  <c r="E30" i="2"/>
  <c r="E29" i="2"/>
  <c r="C29" i="2"/>
  <c r="B29" i="2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G26" i="2"/>
  <c r="C26" i="2"/>
  <c r="B26" i="2"/>
  <c r="C25" i="2"/>
  <c r="B25" i="2"/>
  <c r="G25" i="2" s="1"/>
  <c r="C24" i="2"/>
  <c r="B24" i="2"/>
  <c r="G24" i="2" s="1"/>
  <c r="C23" i="2"/>
  <c r="B23" i="2"/>
  <c r="F23" i="2" s="1"/>
  <c r="C22" i="2"/>
  <c r="B22" i="2"/>
  <c r="G22" i="2" s="1"/>
  <c r="C21" i="2"/>
  <c r="B21" i="2"/>
  <c r="G21" i="2" s="1"/>
  <c r="C20" i="2"/>
  <c r="B20" i="2"/>
  <c r="G20" i="2" s="1"/>
  <c r="C19" i="2"/>
  <c r="B19" i="2"/>
  <c r="G19" i="2" s="1"/>
  <c r="C18" i="2"/>
  <c r="B18" i="2"/>
  <c r="G18" i="2" s="1"/>
  <c r="A18" i="2"/>
  <c r="A19" i="2" s="1"/>
  <c r="A20" i="2" s="1"/>
  <c r="A21" i="2" s="1"/>
  <c r="A22" i="2" s="1"/>
  <c r="A23" i="2" s="1"/>
  <c r="A24" i="2" s="1"/>
  <c r="A25" i="2" s="1"/>
  <c r="A26" i="2" s="1"/>
  <c r="H15" i="2"/>
  <c r="E15" i="2"/>
  <c r="B15" i="2"/>
  <c r="H14" i="2"/>
  <c r="E14" i="2"/>
  <c r="B14" i="2"/>
  <c r="N14" i="2" s="1"/>
  <c r="H13" i="2"/>
  <c r="E13" i="2"/>
  <c r="F13" i="2" s="1"/>
  <c r="B13" i="2"/>
  <c r="N13" i="2" s="1"/>
  <c r="H12" i="2"/>
  <c r="E12" i="2"/>
  <c r="F12" i="2" s="1"/>
  <c r="B12" i="2"/>
  <c r="N12" i="2" s="1"/>
  <c r="H11" i="2"/>
  <c r="G11" i="2" s="1"/>
  <c r="E11" i="2"/>
  <c r="F11" i="2" s="1"/>
  <c r="B11" i="2"/>
  <c r="N11" i="2" s="1"/>
  <c r="H10" i="2"/>
  <c r="E10" i="2"/>
  <c r="B10" i="2"/>
  <c r="N10" i="2" s="1"/>
  <c r="H9" i="2"/>
  <c r="E9" i="2"/>
  <c r="B9" i="2"/>
  <c r="N9" i="2" s="1"/>
  <c r="H8" i="2"/>
  <c r="E8" i="2"/>
  <c r="F8" i="2" s="1"/>
  <c r="B8" i="2"/>
  <c r="N8" i="2" s="1"/>
  <c r="H7" i="2"/>
  <c r="E7" i="2"/>
  <c r="F7" i="2" s="1"/>
  <c r="B7" i="2"/>
  <c r="N7" i="2" s="1"/>
  <c r="I6" i="2"/>
  <c r="H6" i="2"/>
  <c r="G6" i="2" s="1"/>
  <c r="E6" i="2"/>
  <c r="F6" i="2" s="1"/>
  <c r="B6" i="2"/>
  <c r="N6" i="2" s="1"/>
  <c r="F5" i="2"/>
  <c r="O5" i="2" s="1"/>
  <c r="D29" i="2" s="1"/>
  <c r="F29" i="2" s="1"/>
  <c r="G29" i="2" s="1"/>
  <c r="A5" i="2"/>
  <c r="A6" i="2" s="1"/>
  <c r="H2" i="2"/>
  <c r="E2" i="2"/>
  <c r="J10" i="2" s="1"/>
  <c r="B1" i="2"/>
  <c r="I40" i="1"/>
  <c r="I31" i="1"/>
  <c r="I32" i="1"/>
  <c r="I33" i="1"/>
  <c r="I34" i="1"/>
  <c r="I35" i="1"/>
  <c r="I36" i="1"/>
  <c r="I37" i="1"/>
  <c r="I38" i="1"/>
  <c r="I39" i="1"/>
  <c r="I30" i="1"/>
  <c r="G29" i="1"/>
  <c r="F33" i="1"/>
  <c r="F34" i="1"/>
  <c r="F35" i="1"/>
  <c r="F36" i="1"/>
  <c r="F37" i="1"/>
  <c r="F38" i="1"/>
  <c r="F39" i="1"/>
  <c r="F29" i="1"/>
  <c r="E32" i="1"/>
  <c r="F32" i="1" s="1"/>
  <c r="E33" i="1"/>
  <c r="E34" i="1"/>
  <c r="E35" i="1"/>
  <c r="E36" i="1"/>
  <c r="E37" i="1"/>
  <c r="E38" i="1"/>
  <c r="E39" i="1"/>
  <c r="E31" i="1"/>
  <c r="E30" i="1"/>
  <c r="E29" i="1"/>
  <c r="D30" i="1"/>
  <c r="F30" i="1" s="1"/>
  <c r="G30" i="1" s="1"/>
  <c r="D31" i="1"/>
  <c r="F31" i="1" s="1"/>
  <c r="D32" i="1"/>
  <c r="D33" i="1"/>
  <c r="D34" i="1"/>
  <c r="D35" i="1"/>
  <c r="D36" i="1"/>
  <c r="D37" i="1"/>
  <c r="D38" i="1"/>
  <c r="D39" i="1"/>
  <c r="D29" i="1"/>
  <c r="C32" i="1"/>
  <c r="C33" i="1" s="1"/>
  <c r="C34" i="1" s="1"/>
  <c r="C35" i="1" s="1"/>
  <c r="C36" i="1" s="1"/>
  <c r="C37" i="1" s="1"/>
  <c r="C38" i="1" s="1"/>
  <c r="C39" i="1" s="1"/>
  <c r="C31" i="1"/>
  <c r="C30" i="1"/>
  <c r="B32" i="1"/>
  <c r="B33" i="1" s="1"/>
  <c r="B34" i="1" s="1"/>
  <c r="B35" i="1" s="1"/>
  <c r="B36" i="1" s="1"/>
  <c r="B37" i="1" s="1"/>
  <c r="B38" i="1" s="1"/>
  <c r="B39" i="1" s="1"/>
  <c r="B31" i="1"/>
  <c r="B30" i="1"/>
  <c r="C29" i="1"/>
  <c r="B29" i="1"/>
  <c r="A31" i="1"/>
  <c r="A32" i="1" s="1"/>
  <c r="A33" i="1" s="1"/>
  <c r="A34" i="1" s="1"/>
  <c r="A35" i="1" s="1"/>
  <c r="A36" i="1" s="1"/>
  <c r="A37" i="1" s="1"/>
  <c r="A38" i="1" s="1"/>
  <c r="A39" i="1" s="1"/>
  <c r="A30" i="1"/>
  <c r="A29" i="1"/>
  <c r="G26" i="1"/>
  <c r="G24" i="1"/>
  <c r="G25" i="1"/>
  <c r="G18" i="1"/>
  <c r="F21" i="1"/>
  <c r="F24" i="1"/>
  <c r="B19" i="1"/>
  <c r="G19" i="1" s="1"/>
  <c r="B20" i="1"/>
  <c r="G20" i="1" s="1"/>
  <c r="B21" i="1"/>
  <c r="G21" i="1" s="1"/>
  <c r="B22" i="1"/>
  <c r="G22" i="1" s="1"/>
  <c r="B23" i="1"/>
  <c r="G23" i="1" s="1"/>
  <c r="B24" i="1"/>
  <c r="B25" i="1"/>
  <c r="F25" i="1" s="1"/>
  <c r="H25" i="1" s="1"/>
  <c r="B26" i="1"/>
  <c r="F26" i="1" s="1"/>
  <c r="H26" i="1" s="1"/>
  <c r="B18" i="1"/>
  <c r="F18" i="1" s="1"/>
  <c r="H18" i="1" s="1"/>
  <c r="C19" i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18" i="1"/>
  <c r="D18" i="1" s="1"/>
  <c r="A18" i="1"/>
  <c r="J2" i="1"/>
  <c r="F23" i="1" s="1"/>
  <c r="N6" i="1"/>
  <c r="I6" i="1"/>
  <c r="B7" i="1"/>
  <c r="N7" i="1" s="1"/>
  <c r="B8" i="1"/>
  <c r="N8" i="1" s="1"/>
  <c r="B9" i="1"/>
  <c r="N9" i="1" s="1"/>
  <c r="B10" i="1"/>
  <c r="N10" i="1" s="1"/>
  <c r="B11" i="1"/>
  <c r="N11" i="1" s="1"/>
  <c r="B12" i="1"/>
  <c r="N12" i="1" s="1"/>
  <c r="B13" i="1"/>
  <c r="N13" i="1" s="1"/>
  <c r="B14" i="1"/>
  <c r="N14" i="1" s="1"/>
  <c r="B15" i="1"/>
  <c r="B6" i="1"/>
  <c r="G2" i="1"/>
  <c r="F5" i="1"/>
  <c r="O5" i="1" s="1"/>
  <c r="H15" i="1"/>
  <c r="H14" i="1"/>
  <c r="H13" i="1"/>
  <c r="H12" i="1"/>
  <c r="H11" i="1"/>
  <c r="H10" i="1"/>
  <c r="H9" i="1"/>
  <c r="H8" i="1"/>
  <c r="H7" i="1"/>
  <c r="H6" i="1"/>
  <c r="D1" i="1"/>
  <c r="B1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6" i="1"/>
  <c r="F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D15" i="1" s="1"/>
  <c r="L15" i="1" s="1"/>
  <c r="G31" i="1" l="1"/>
  <c r="G32" i="1" s="1"/>
  <c r="G33" i="1" s="1"/>
  <c r="G34" i="1" s="1"/>
  <c r="G35" i="1" s="1"/>
  <c r="G36" i="1" s="1"/>
  <c r="G37" i="1" s="1"/>
  <c r="G38" i="1" s="1"/>
  <c r="G39" i="1" s="1"/>
  <c r="J29" i="1" s="1"/>
  <c r="P7" i="5"/>
  <c r="R6" i="5"/>
  <c r="P8" i="3"/>
  <c r="R8" i="3" s="1"/>
  <c r="O6" i="3"/>
  <c r="J8" i="5"/>
  <c r="F9" i="5" s="1"/>
  <c r="I9" i="5" s="1"/>
  <c r="M8" i="5"/>
  <c r="N8" i="5" s="1" a="1"/>
  <c r="N8" i="5" s="1"/>
  <c r="O8" i="5" s="1"/>
  <c r="G12" i="3"/>
  <c r="L13" i="3"/>
  <c r="J7" i="3"/>
  <c r="G7" i="2"/>
  <c r="G12" i="2"/>
  <c r="G8" i="2"/>
  <c r="G13" i="2"/>
  <c r="J8" i="2"/>
  <c r="F26" i="2"/>
  <c r="I30" i="2"/>
  <c r="G23" i="2"/>
  <c r="H23" i="2" s="1"/>
  <c r="E36" i="2" s="1"/>
  <c r="F21" i="2"/>
  <c r="H21" i="2" s="1"/>
  <c r="E34" i="2" s="1"/>
  <c r="J9" i="2"/>
  <c r="C30" i="2"/>
  <c r="C6" i="2"/>
  <c r="A7" i="2"/>
  <c r="D6" i="2"/>
  <c r="L6" i="2" s="1"/>
  <c r="F14" i="2"/>
  <c r="G14" i="2" s="1"/>
  <c r="F19" i="2"/>
  <c r="J7" i="2"/>
  <c r="J15" i="2"/>
  <c r="J6" i="2"/>
  <c r="J14" i="2"/>
  <c r="F24" i="2"/>
  <c r="F15" i="2"/>
  <c r="G15" i="2" s="1"/>
  <c r="J13" i="2"/>
  <c r="F22" i="2"/>
  <c r="J12" i="2"/>
  <c r="F20" i="2"/>
  <c r="F10" i="2"/>
  <c r="G10" i="2" s="1"/>
  <c r="J11" i="2"/>
  <c r="F18" i="2"/>
  <c r="H18" i="2" s="1"/>
  <c r="E31" i="2" s="1"/>
  <c r="F9" i="2"/>
  <c r="G9" i="2" s="1"/>
  <c r="F25" i="2"/>
  <c r="H23" i="1"/>
  <c r="H21" i="1"/>
  <c r="F20" i="1"/>
  <c r="H20" i="1" s="1"/>
  <c r="F19" i="1"/>
  <c r="F22" i="1"/>
  <c r="H22" i="1" s="1"/>
  <c r="D19" i="1"/>
  <c r="H24" i="1"/>
  <c r="J10" i="1"/>
  <c r="J7" i="1"/>
  <c r="J8" i="1"/>
  <c r="J9" i="1"/>
  <c r="C6" i="1"/>
  <c r="K6" i="1" s="1"/>
  <c r="D10" i="1"/>
  <c r="L10" i="1" s="1"/>
  <c r="D13" i="1"/>
  <c r="L13" i="1" s="1"/>
  <c r="C15" i="1"/>
  <c r="K15" i="1" s="1"/>
  <c r="D9" i="1"/>
  <c r="L9" i="1" s="1"/>
  <c r="D14" i="1"/>
  <c r="L14" i="1" s="1"/>
  <c r="D11" i="1"/>
  <c r="L11" i="1" s="1"/>
  <c r="C14" i="1"/>
  <c r="K14" i="1" s="1"/>
  <c r="D8" i="1"/>
  <c r="L8" i="1" s="1"/>
  <c r="C13" i="1"/>
  <c r="K13" i="1" s="1"/>
  <c r="D7" i="1"/>
  <c r="L7" i="1" s="1"/>
  <c r="C12" i="1"/>
  <c r="K12" i="1" s="1"/>
  <c r="J6" i="1"/>
  <c r="C11" i="1"/>
  <c r="K11" i="1" s="1"/>
  <c r="J15" i="1"/>
  <c r="D12" i="1"/>
  <c r="L12" i="1" s="1"/>
  <c r="C10" i="1"/>
  <c r="K10" i="1" s="1"/>
  <c r="J14" i="1"/>
  <c r="C9" i="1"/>
  <c r="K9" i="1" s="1"/>
  <c r="J13" i="1"/>
  <c r="C8" i="1"/>
  <c r="K8" i="1" s="1"/>
  <c r="J12" i="1"/>
  <c r="C7" i="1"/>
  <c r="K7" i="1" s="1"/>
  <c r="J11" i="1"/>
  <c r="D6" i="1"/>
  <c r="L6" i="1" s="1"/>
  <c r="G10" i="1"/>
  <c r="G7" i="1"/>
  <c r="G6" i="1"/>
  <c r="G8" i="1"/>
  <c r="G11" i="1"/>
  <c r="G12" i="1"/>
  <c r="G9" i="1"/>
  <c r="G13" i="1"/>
  <c r="G14" i="1"/>
  <c r="G15" i="1"/>
  <c r="P8" i="5" l="1"/>
  <c r="R7" i="5"/>
  <c r="P9" i="3"/>
  <c r="R9" i="3" s="1"/>
  <c r="J9" i="5"/>
  <c r="G13" i="3"/>
  <c r="L14" i="3"/>
  <c r="M7" i="3"/>
  <c r="N7" i="3" s="1" a="1"/>
  <c r="N7" i="3" s="1"/>
  <c r="O7" i="3" s="1"/>
  <c r="J8" i="3"/>
  <c r="I9" i="3" s="1"/>
  <c r="H26" i="2"/>
  <c r="E39" i="2" s="1"/>
  <c r="H20" i="2"/>
  <c r="E33" i="2" s="1"/>
  <c r="H19" i="2"/>
  <c r="E32" i="2" s="1"/>
  <c r="H25" i="2"/>
  <c r="E38" i="2" s="1"/>
  <c r="M6" i="2"/>
  <c r="K6" i="2"/>
  <c r="O6" i="2" s="1"/>
  <c r="D30" i="2" s="1"/>
  <c r="F30" i="2" s="1"/>
  <c r="G30" i="2" s="1"/>
  <c r="B30" i="2"/>
  <c r="H22" i="2"/>
  <c r="E35" i="2" s="1"/>
  <c r="H24" i="2"/>
  <c r="E37" i="2" s="1"/>
  <c r="D7" i="2"/>
  <c r="L7" i="2" s="1"/>
  <c r="C7" i="2"/>
  <c r="A8" i="2"/>
  <c r="O15" i="1"/>
  <c r="A19" i="1"/>
  <c r="M11" i="1"/>
  <c r="O11" i="1" s="1"/>
  <c r="M8" i="1"/>
  <c r="O8" i="1" s="1"/>
  <c r="M12" i="1"/>
  <c r="O12" i="1" s="1"/>
  <c r="M9" i="1"/>
  <c r="O9" i="1" s="1"/>
  <c r="M10" i="1"/>
  <c r="O10" i="1" s="1"/>
  <c r="M7" i="1"/>
  <c r="M6" i="1"/>
  <c r="M13" i="1"/>
  <c r="O13" i="1" s="1"/>
  <c r="M14" i="1"/>
  <c r="O14" i="1" s="1"/>
  <c r="P9" i="5" l="1"/>
  <c r="R8" i="5"/>
  <c r="P10" i="3"/>
  <c r="R10" i="3" s="1"/>
  <c r="F10" i="5"/>
  <c r="I10" i="5" s="1"/>
  <c r="M9" i="5"/>
  <c r="N9" i="5" s="1" a="1"/>
  <c r="N9" i="5" s="1"/>
  <c r="O9" i="5" s="1"/>
  <c r="G14" i="3"/>
  <c r="L15" i="3"/>
  <c r="M8" i="3"/>
  <c r="N8" i="3" s="1" a="1"/>
  <c r="N8" i="3" s="1"/>
  <c r="O8" i="3" s="1"/>
  <c r="J9" i="3"/>
  <c r="K7" i="2"/>
  <c r="M7" i="2"/>
  <c r="I31" i="2"/>
  <c r="B31" i="2"/>
  <c r="C31" i="2"/>
  <c r="C32" i="2" s="1"/>
  <c r="D8" i="2"/>
  <c r="L8" i="2" s="1"/>
  <c r="C8" i="2"/>
  <c r="A9" i="2"/>
  <c r="A20" i="1"/>
  <c r="P10" i="5" l="1"/>
  <c r="R9" i="5"/>
  <c r="P11" i="3"/>
  <c r="R11" i="3" s="1"/>
  <c r="J10" i="5"/>
  <c r="F11" i="5" s="1"/>
  <c r="I11" i="5" s="1"/>
  <c r="M10" i="5"/>
  <c r="N10" i="5" s="1" a="1"/>
  <c r="N10" i="5" s="1"/>
  <c r="O10" i="5" s="1"/>
  <c r="J11" i="5"/>
  <c r="F12" i="5" s="1"/>
  <c r="I12" i="5" s="1"/>
  <c r="G15" i="3"/>
  <c r="L16" i="3"/>
  <c r="M9" i="3"/>
  <c r="N9" i="3" s="1" a="1"/>
  <c r="N9" i="3" s="1"/>
  <c r="O9" i="3" s="1"/>
  <c r="D9" i="2"/>
  <c r="L9" i="2" s="1"/>
  <c r="C9" i="2"/>
  <c r="A10" i="2"/>
  <c r="M8" i="2"/>
  <c r="K8" i="2"/>
  <c r="O8" i="2" s="1"/>
  <c r="D32" i="2" s="1"/>
  <c r="F32" i="2" s="1"/>
  <c r="B32" i="2"/>
  <c r="I32" i="2"/>
  <c r="C33" i="2"/>
  <c r="O7" i="2"/>
  <c r="D31" i="2" s="1"/>
  <c r="F31" i="2" s="1"/>
  <c r="G31" i="2" s="1"/>
  <c r="A21" i="1"/>
  <c r="P11" i="5" l="1"/>
  <c r="R10" i="5"/>
  <c r="P12" i="3"/>
  <c r="R12" i="3" s="1"/>
  <c r="M11" i="5"/>
  <c r="N11" i="5" s="1" a="1"/>
  <c r="N11" i="5" s="1"/>
  <c r="O11" i="5" s="1"/>
  <c r="J12" i="5"/>
  <c r="G16" i="3"/>
  <c r="L17" i="3"/>
  <c r="G32" i="2"/>
  <c r="I33" i="2"/>
  <c r="B33" i="2"/>
  <c r="K9" i="2"/>
  <c r="M9" i="2"/>
  <c r="D10" i="2"/>
  <c r="L10" i="2" s="1"/>
  <c r="C10" i="2"/>
  <c r="A11" i="2"/>
  <c r="A22" i="1"/>
  <c r="P12" i="5" l="1"/>
  <c r="R11" i="5"/>
  <c r="P13" i="3"/>
  <c r="R13" i="3" s="1"/>
  <c r="F13" i="5"/>
  <c r="I13" i="5" s="1"/>
  <c r="M12" i="5"/>
  <c r="N12" i="5" s="1" a="1"/>
  <c r="N12" i="5" s="1"/>
  <c r="O12" i="5"/>
  <c r="G17" i="3"/>
  <c r="L18" i="3"/>
  <c r="G18" i="3" s="1"/>
  <c r="K10" i="2"/>
  <c r="M10" i="2"/>
  <c r="A12" i="2"/>
  <c r="D11" i="2"/>
  <c r="L11" i="2" s="1"/>
  <c r="C11" i="2"/>
  <c r="O9" i="2"/>
  <c r="D33" i="2" s="1"/>
  <c r="F33" i="2" s="1"/>
  <c r="G33" i="2" s="1"/>
  <c r="B34" i="2"/>
  <c r="I34" i="2"/>
  <c r="C34" i="2"/>
  <c r="C35" i="2" s="1"/>
  <c r="A23" i="1"/>
  <c r="P13" i="5" l="1"/>
  <c r="R12" i="5"/>
  <c r="P14" i="3"/>
  <c r="R14" i="3" s="1"/>
  <c r="J13" i="5"/>
  <c r="K11" i="2"/>
  <c r="M11" i="2"/>
  <c r="I35" i="2"/>
  <c r="B35" i="2"/>
  <c r="D12" i="2"/>
  <c r="L12" i="2" s="1"/>
  <c r="C12" i="2"/>
  <c r="A13" i="2"/>
  <c r="O10" i="2"/>
  <c r="D34" i="2" s="1"/>
  <c r="F34" i="2" s="1"/>
  <c r="G34" i="2" s="1"/>
  <c r="A24" i="1"/>
  <c r="P14" i="5" l="1"/>
  <c r="R13" i="5"/>
  <c r="P15" i="3"/>
  <c r="R15" i="3" s="1"/>
  <c r="F14" i="5"/>
  <c r="I14" i="5" s="1"/>
  <c r="M13" i="5"/>
  <c r="N13" i="5" s="1" a="1"/>
  <c r="N13" i="5" s="1"/>
  <c r="O13" i="5" s="1"/>
  <c r="O11" i="2"/>
  <c r="D35" i="2" s="1"/>
  <c r="F35" i="2" s="1"/>
  <c r="G35" i="2" s="1"/>
  <c r="K12" i="2"/>
  <c r="M12" i="2"/>
  <c r="A14" i="2"/>
  <c r="C13" i="2"/>
  <c r="D13" i="2"/>
  <c r="L13" i="2" s="1"/>
  <c r="I36" i="2"/>
  <c r="B36" i="2"/>
  <c r="C36" i="2"/>
  <c r="C37" i="2" s="1"/>
  <c r="A25" i="1"/>
  <c r="P15" i="5" l="1"/>
  <c r="R14" i="5"/>
  <c r="P16" i="3"/>
  <c r="R16" i="3" s="1"/>
  <c r="J14" i="5"/>
  <c r="K13" i="2"/>
  <c r="M13" i="2"/>
  <c r="I37" i="2"/>
  <c r="B37" i="2"/>
  <c r="A15" i="2"/>
  <c r="C14" i="2"/>
  <c r="D14" i="2"/>
  <c r="L14" i="2" s="1"/>
  <c r="O12" i="2"/>
  <c r="D36" i="2" s="1"/>
  <c r="F36" i="2" s="1"/>
  <c r="G36" i="2" s="1"/>
  <c r="A26" i="1"/>
  <c r="P16" i="5" l="1"/>
  <c r="R15" i="5"/>
  <c r="P17" i="3"/>
  <c r="R17" i="3" s="1"/>
  <c r="F15" i="5"/>
  <c r="I15" i="5" s="1"/>
  <c r="M14" i="5"/>
  <c r="N14" i="5" s="1" a="1"/>
  <c r="N14" i="5" s="1"/>
  <c r="O14" i="5" s="1"/>
  <c r="D15" i="2"/>
  <c r="L15" i="2" s="1"/>
  <c r="C15" i="2"/>
  <c r="K15" i="2" s="1"/>
  <c r="O15" i="2" s="1"/>
  <c r="D39" i="2" s="1"/>
  <c r="K14" i="2"/>
  <c r="M14" i="2"/>
  <c r="B38" i="2"/>
  <c r="I38" i="2"/>
  <c r="O13" i="2"/>
  <c r="D37" i="2" s="1"/>
  <c r="F37" i="2" s="1"/>
  <c r="G37" i="2" s="1"/>
  <c r="C38" i="2"/>
  <c r="C39" i="2" s="1"/>
  <c r="P17" i="5" l="1"/>
  <c r="R16" i="5"/>
  <c r="P18" i="3"/>
  <c r="R18" i="3" s="1"/>
  <c r="J15" i="5"/>
  <c r="F39" i="2"/>
  <c r="I39" i="2"/>
  <c r="I40" i="2" s="1"/>
  <c r="B39" i="2"/>
  <c r="O14" i="2"/>
  <c r="D38" i="2" s="1"/>
  <c r="F38" i="2" s="1"/>
  <c r="G38" i="2" s="1"/>
  <c r="G39" i="2" s="1"/>
  <c r="P18" i="5" l="1"/>
  <c r="R17" i="5"/>
  <c r="P19" i="3"/>
  <c r="R19" i="3" s="1"/>
  <c r="F16" i="5"/>
  <c r="I16" i="5" s="1"/>
  <c r="M15" i="5"/>
  <c r="N15" i="5" s="1" a="1"/>
  <c r="N15" i="5" s="1"/>
  <c r="O15" i="5" s="1"/>
  <c r="J29" i="2"/>
  <c r="B42" i="2"/>
  <c r="I12" i="3"/>
  <c r="I14" i="3"/>
  <c r="I16" i="3"/>
  <c r="I18" i="3"/>
  <c r="I20" i="3"/>
  <c r="I22" i="3"/>
  <c r="I24" i="3"/>
  <c r="I26" i="3"/>
  <c r="I28" i="3"/>
  <c r="I30" i="3"/>
  <c r="I32" i="3"/>
  <c r="I34" i="3"/>
  <c r="I35" i="3"/>
  <c r="I33" i="3"/>
  <c r="I31" i="3"/>
  <c r="I29" i="3"/>
  <c r="I27" i="3"/>
  <c r="J12" i="3"/>
  <c r="I13" i="3"/>
  <c r="J14" i="3"/>
  <c r="I15" i="3"/>
  <c r="J16" i="3"/>
  <c r="I17" i="3"/>
  <c r="J18" i="3"/>
  <c r="I19" i="3"/>
  <c r="J20" i="3"/>
  <c r="I21" i="3"/>
  <c r="J22" i="3"/>
  <c r="I23" i="3"/>
  <c r="J24" i="3"/>
  <c r="I25" i="3"/>
  <c r="P19" i="5" l="1"/>
  <c r="R18" i="5"/>
  <c r="P20" i="3"/>
  <c r="R20" i="3" s="1"/>
  <c r="J16" i="5"/>
  <c r="J25" i="3"/>
  <c r="M25" i="3" s="1"/>
  <c r="N25" i="3" s="1" a="1"/>
  <c r="N25" i="3" s="1"/>
  <c r="J26" i="3"/>
  <c r="J23" i="3"/>
  <c r="M23" i="3"/>
  <c r="N23" i="3" s="1" a="1"/>
  <c r="N23" i="3" s="1"/>
  <c r="J21" i="3"/>
  <c r="M21" i="3"/>
  <c r="N21" i="3" s="1" a="1"/>
  <c r="N21" i="3" s="1"/>
  <c r="J19" i="3"/>
  <c r="M19" i="3"/>
  <c r="N19" i="3" s="1" a="1"/>
  <c r="N19" i="3" s="1"/>
  <c r="J17" i="3"/>
  <c r="M17" i="3"/>
  <c r="N17" i="3" s="1" a="1"/>
  <c r="N17" i="3" s="1"/>
  <c r="J15" i="3"/>
  <c r="M15" i="3" s="1"/>
  <c r="N15" i="3" s="1" a="1"/>
  <c r="N15" i="3" s="1"/>
  <c r="J13" i="3"/>
  <c r="M13" i="3" s="1"/>
  <c r="N13" i="3" s="1" a="1"/>
  <c r="N13" i="3" s="1"/>
  <c r="J27" i="3"/>
  <c r="M27" i="3" s="1"/>
  <c r="N27" i="3" s="1" a="1"/>
  <c r="N27" i="3" s="1"/>
  <c r="J28" i="3"/>
  <c r="J29" i="3"/>
  <c r="M29" i="3" s="1"/>
  <c r="N29" i="3" s="1" a="1"/>
  <c r="N29" i="3" s="1"/>
  <c r="J30" i="3"/>
  <c r="J31" i="3"/>
  <c r="M31" i="3" s="1"/>
  <c r="N31" i="3" s="1" a="1"/>
  <c r="N31" i="3" s="1"/>
  <c r="J32" i="3"/>
  <c r="J33" i="3"/>
  <c r="M33" i="3" s="1"/>
  <c r="N33" i="3" s="1" a="1"/>
  <c r="N33" i="3" s="1"/>
  <c r="J34" i="3"/>
  <c r="J35" i="3"/>
  <c r="M35" i="3"/>
  <c r="N35" i="3" s="1" a="1"/>
  <c r="N35" i="3" s="1"/>
  <c r="M34" i="3"/>
  <c r="N34" i="3" s="1" a="1"/>
  <c r="N34" i="3" s="1"/>
  <c r="M32" i="3"/>
  <c r="N32" i="3" s="1" a="1"/>
  <c r="N32" i="3" s="1"/>
  <c r="M30" i="3"/>
  <c r="N30" i="3" s="1" a="1"/>
  <c r="N30" i="3" s="1"/>
  <c r="M28" i="3"/>
  <c r="N28" i="3" s="1" a="1"/>
  <c r="N28" i="3" s="1"/>
  <c r="M26" i="3"/>
  <c r="N26" i="3" s="1" a="1"/>
  <c r="N26" i="3" s="1"/>
  <c r="M24" i="3"/>
  <c r="N24" i="3" s="1" a="1"/>
  <c r="N24" i="3" s="1"/>
  <c r="M22" i="3"/>
  <c r="N22" i="3" s="1" a="1"/>
  <c r="N22" i="3" s="1"/>
  <c r="M20" i="3"/>
  <c r="N20" i="3" s="1" a="1"/>
  <c r="N20" i="3" s="1"/>
  <c r="M18" i="3"/>
  <c r="N18" i="3" s="1" a="1"/>
  <c r="N18" i="3" s="1"/>
  <c r="M16" i="3"/>
  <c r="N16" i="3" s="1" a="1"/>
  <c r="N16" i="3" s="1"/>
  <c r="M14" i="3"/>
  <c r="N14" i="3" s="1" a="1"/>
  <c r="N14" i="3" s="1"/>
  <c r="M12" i="3"/>
  <c r="N12" i="3" s="1" a="1"/>
  <c r="N12" i="3" s="1"/>
  <c r="I10" i="3"/>
  <c r="J11" i="3"/>
  <c r="M11" i="3"/>
  <c r="N11" i="3" s="1" a="1"/>
  <c r="N11" i="3" s="1"/>
  <c r="P20" i="5" l="1"/>
  <c r="R19" i="5"/>
  <c r="P21" i="3"/>
  <c r="R21" i="3" s="1"/>
  <c r="F17" i="5"/>
  <c r="I17" i="5" s="1"/>
  <c r="M16" i="5"/>
  <c r="N16" i="5" s="1" a="1"/>
  <c r="N16" i="5" s="1"/>
  <c r="O16" i="5" s="1"/>
  <c r="J10" i="3"/>
  <c r="M10" i="3" s="1"/>
  <c r="N10" i="3" s="1" a="1"/>
  <c r="N10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P21" i="5" l="1"/>
  <c r="R20" i="5"/>
  <c r="P22" i="3"/>
  <c r="R22" i="3" s="1"/>
  <c r="J17" i="5"/>
  <c r="P22" i="5" l="1"/>
  <c r="R21" i="5"/>
  <c r="P23" i="3"/>
  <c r="R23" i="3" s="1"/>
  <c r="F18" i="5"/>
  <c r="I18" i="5" s="1"/>
  <c r="M17" i="5"/>
  <c r="N17" i="5" s="1" a="1"/>
  <c r="N17" i="5" s="1"/>
  <c r="O17" i="5" s="1"/>
  <c r="P23" i="5" l="1"/>
  <c r="R22" i="5"/>
  <c r="P24" i="3"/>
  <c r="R24" i="3" s="1"/>
  <c r="J18" i="5"/>
  <c r="P24" i="5" l="1"/>
  <c r="R23" i="5"/>
  <c r="P25" i="3"/>
  <c r="R25" i="3" s="1"/>
  <c r="F19" i="5"/>
  <c r="I19" i="5" s="1"/>
  <c r="M18" i="5"/>
  <c r="N18" i="5" s="1" a="1"/>
  <c r="N18" i="5" s="1"/>
  <c r="O18" i="5" s="1"/>
  <c r="P25" i="5" l="1"/>
  <c r="R24" i="5"/>
  <c r="P26" i="3"/>
  <c r="R26" i="3" s="1"/>
  <c r="J19" i="5"/>
  <c r="P26" i="5" l="1"/>
  <c r="R25" i="5"/>
  <c r="P27" i="3"/>
  <c r="R27" i="3" s="1"/>
  <c r="F20" i="5"/>
  <c r="I20" i="5" s="1"/>
  <c r="M19" i="5"/>
  <c r="N19" i="5" s="1" a="1"/>
  <c r="N19" i="5" s="1"/>
  <c r="O19" i="5" s="1"/>
  <c r="P27" i="5" l="1"/>
  <c r="R26" i="5"/>
  <c r="P28" i="3"/>
  <c r="R28" i="3" s="1"/>
  <c r="J20" i="5"/>
  <c r="P28" i="5" l="1"/>
  <c r="R27" i="5"/>
  <c r="P29" i="3"/>
  <c r="R29" i="3" s="1"/>
  <c r="F21" i="5"/>
  <c r="I21" i="5" s="1"/>
  <c r="M20" i="5"/>
  <c r="N20" i="5" s="1" a="1"/>
  <c r="N20" i="5" s="1"/>
  <c r="O20" i="5" s="1"/>
  <c r="P29" i="5" l="1"/>
  <c r="R28" i="5"/>
  <c r="P30" i="3"/>
  <c r="R30" i="3" s="1"/>
  <c r="J21" i="5"/>
  <c r="P30" i="5" l="1"/>
  <c r="R29" i="5"/>
  <c r="P31" i="3"/>
  <c r="R31" i="3" s="1"/>
  <c r="F22" i="5"/>
  <c r="I22" i="5" s="1"/>
  <c r="M21" i="5"/>
  <c r="N21" i="5" s="1" a="1"/>
  <c r="N21" i="5" s="1"/>
  <c r="O21" i="5" s="1"/>
  <c r="P31" i="5" l="1"/>
  <c r="R30" i="5"/>
  <c r="P32" i="3"/>
  <c r="R32" i="3" s="1"/>
  <c r="J22" i="5"/>
  <c r="P32" i="5" l="1"/>
  <c r="R31" i="5"/>
  <c r="P33" i="3"/>
  <c r="R33" i="3" s="1"/>
  <c r="F23" i="5"/>
  <c r="I23" i="5" s="1"/>
  <c r="M22" i="5"/>
  <c r="N22" i="5" s="1" a="1"/>
  <c r="N22" i="5" s="1"/>
  <c r="O22" i="5" s="1"/>
  <c r="P33" i="5" l="1"/>
  <c r="R32" i="5"/>
  <c r="P34" i="3"/>
  <c r="R34" i="3" s="1"/>
  <c r="J23" i="5"/>
  <c r="P34" i="5" l="1"/>
  <c r="R33" i="5"/>
  <c r="P35" i="3"/>
  <c r="R35" i="3" s="1"/>
  <c r="S5" i="3" s="1"/>
  <c r="F24" i="5"/>
  <c r="I24" i="5" s="1"/>
  <c r="M23" i="5"/>
  <c r="N23" i="5" s="1" a="1"/>
  <c r="N23" i="5" s="1"/>
  <c r="O23" i="5" s="1"/>
  <c r="P35" i="5" l="1"/>
  <c r="R35" i="5" s="1"/>
  <c r="R34" i="5"/>
  <c r="S5" i="5" s="1"/>
  <c r="J24" i="5"/>
  <c r="F25" i="5" l="1"/>
  <c r="I25" i="5" s="1"/>
  <c r="M24" i="5"/>
  <c r="N24" i="5" s="1" a="1"/>
  <c r="N24" i="5" s="1"/>
  <c r="O24" i="5" s="1"/>
  <c r="J25" i="5" l="1"/>
  <c r="F26" i="5" l="1"/>
  <c r="I26" i="5" s="1"/>
  <c r="M25" i="5"/>
  <c r="N25" i="5" s="1" a="1"/>
  <c r="N25" i="5" s="1"/>
  <c r="O25" i="5" s="1"/>
  <c r="J26" i="5" l="1"/>
  <c r="F27" i="5" l="1"/>
  <c r="I27" i="5" s="1"/>
  <c r="M26" i="5"/>
  <c r="N26" i="5" s="1" a="1"/>
  <c r="N26" i="5" s="1"/>
  <c r="O26" i="5" s="1"/>
  <c r="J27" i="5" l="1"/>
  <c r="F28" i="5" l="1"/>
  <c r="I28" i="5" s="1"/>
  <c r="M27" i="5"/>
  <c r="N27" i="5" s="1" a="1"/>
  <c r="N27" i="5" s="1"/>
  <c r="O27" i="5" s="1"/>
  <c r="J28" i="5" l="1"/>
  <c r="F29" i="5" l="1"/>
  <c r="I29" i="5" s="1"/>
  <c r="M28" i="5"/>
  <c r="N28" i="5" s="1" a="1"/>
  <c r="N28" i="5" s="1"/>
  <c r="O28" i="5" s="1"/>
  <c r="J29" i="5" l="1"/>
  <c r="F30" i="5" l="1"/>
  <c r="I30" i="5" s="1"/>
  <c r="M29" i="5"/>
  <c r="N29" i="5" s="1" a="1"/>
  <c r="N29" i="5" s="1"/>
  <c r="O29" i="5" s="1"/>
  <c r="J30" i="5" l="1"/>
  <c r="F31" i="5" l="1"/>
  <c r="I31" i="5" s="1"/>
  <c r="M30" i="5"/>
  <c r="N30" i="5" s="1" a="1"/>
  <c r="N30" i="5" s="1"/>
  <c r="O30" i="5" s="1"/>
  <c r="J31" i="5" l="1"/>
  <c r="F32" i="5" l="1"/>
  <c r="I32" i="5" s="1"/>
  <c r="M31" i="5"/>
  <c r="N31" i="5" s="1" a="1"/>
  <c r="N31" i="5" s="1"/>
  <c r="O31" i="5" s="1"/>
  <c r="J32" i="5" l="1"/>
  <c r="F33" i="5" l="1"/>
  <c r="I33" i="5" s="1"/>
  <c r="M32" i="5"/>
  <c r="N32" i="5" s="1" a="1"/>
  <c r="N32" i="5" s="1"/>
  <c r="O32" i="5" s="1"/>
  <c r="J33" i="5" l="1"/>
  <c r="F34" i="5" l="1"/>
  <c r="I34" i="5" s="1"/>
  <c r="M33" i="5"/>
  <c r="N33" i="5" s="1" a="1"/>
  <c r="N33" i="5" s="1"/>
  <c r="O33" i="5" s="1"/>
  <c r="J34" i="5" l="1"/>
  <c r="F35" i="5" l="1"/>
  <c r="I35" i="5" s="1"/>
  <c r="M34" i="5"/>
  <c r="N34" i="5" s="1" a="1"/>
  <c r="N34" i="5" s="1"/>
  <c r="O34" i="5" s="1"/>
  <c r="J35" i="5" l="1"/>
  <c r="M35" i="5" s="1"/>
  <c r="N35" i="5" s="1" a="1"/>
  <c r="N35" i="5" s="1"/>
  <c r="O3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<sst xmlns="http://schemas.openxmlformats.org/spreadsheetml/2006/main" count="164" uniqueCount="89">
  <si>
    <t>i:</t>
  </si>
  <si>
    <t>Risk discount:</t>
  </si>
  <si>
    <t>Transition:</t>
  </si>
  <si>
    <t>0-&gt;1</t>
  </si>
  <si>
    <t>0-&gt;2</t>
  </si>
  <si>
    <t>0-&gt;3</t>
  </si>
  <si>
    <t>1-&gt;2</t>
  </si>
  <si>
    <t>Benefit:</t>
  </si>
  <si>
    <t>t</t>
  </si>
  <si>
    <t>p01x+t-1</t>
  </si>
  <si>
    <t>p02x+t-1</t>
  </si>
  <si>
    <t>p03x+t-1</t>
  </si>
  <si>
    <t>Pt</t>
  </si>
  <si>
    <t>Et</t>
  </si>
  <si>
    <t>It</t>
  </si>
  <si>
    <t>t-1V0</t>
  </si>
  <si>
    <t>t-1V1</t>
  </si>
  <si>
    <t>EBt01</t>
  </si>
  <si>
    <t>EBt02</t>
  </si>
  <si>
    <t>EBt03</t>
  </si>
  <si>
    <t>EtV00</t>
  </si>
  <si>
    <t>EtV01</t>
  </si>
  <si>
    <t>Pr0</t>
  </si>
  <si>
    <t>p12x+t-1</t>
  </si>
  <si>
    <t>EBt12</t>
  </si>
  <si>
    <t>EtV11</t>
  </si>
  <si>
    <t>Pr1</t>
  </si>
  <si>
    <t>tpx00</t>
  </si>
  <si>
    <t>tpx01</t>
  </si>
  <si>
    <t>Profit Signature</t>
  </si>
  <si>
    <t>NPV</t>
  </si>
  <si>
    <t>Premiums EPV</t>
  </si>
  <si>
    <t>Profit Margin</t>
  </si>
  <si>
    <t>Total:</t>
  </si>
  <si>
    <t>Accumulation Factor</t>
  </si>
  <si>
    <t>Average:</t>
  </si>
  <si>
    <t>Median:</t>
  </si>
  <si>
    <t>5th Percentile:</t>
  </si>
  <si>
    <t>Policy Value interest:</t>
  </si>
  <si>
    <t>Premiums and reserve interest:</t>
  </si>
  <si>
    <t>S:</t>
  </si>
  <si>
    <t>Risk discount rate:</t>
  </si>
  <si>
    <t>Px+t-1</t>
  </si>
  <si>
    <t>(t-1)V</t>
  </si>
  <si>
    <t>P-Et</t>
  </si>
  <si>
    <t>EDBt</t>
  </si>
  <si>
    <t>ECVt-</t>
  </si>
  <si>
    <t>EtV</t>
  </si>
  <si>
    <t>Prt-</t>
  </si>
  <si>
    <t>Divt</t>
  </si>
  <si>
    <t>Surrender Rates</t>
  </si>
  <si>
    <t>Cash Value rates</t>
  </si>
  <si>
    <t>Prt</t>
  </si>
  <si>
    <t>Πt</t>
  </si>
  <si>
    <t>tpx</t>
  </si>
  <si>
    <t>not surr</t>
  </si>
  <si>
    <t>vt</t>
  </si>
  <si>
    <t>SUSM Calculator</t>
  </si>
  <si>
    <t>Annuity and Insurance Functions</t>
  </si>
  <si>
    <t>i</t>
  </si>
  <si>
    <t>m</t>
  </si>
  <si>
    <t>v</t>
  </si>
  <si>
    <r>
      <t>d</t>
    </r>
    <r>
      <rPr>
        <vertAlign val="superscript"/>
        <sz val="10"/>
        <rFont val="Arial"/>
        <family val="2"/>
      </rPr>
      <t>(m)</t>
    </r>
  </si>
  <si>
    <t>d</t>
  </si>
  <si>
    <t>x</t>
  </si>
  <si>
    <r>
      <t>p</t>
    </r>
    <r>
      <rPr>
        <vertAlign val="subscript"/>
        <sz val="10"/>
        <rFont val="Euclid"/>
        <family val="1"/>
      </rPr>
      <t>x</t>
    </r>
  </si>
  <si>
    <r>
      <t>l</t>
    </r>
    <r>
      <rPr>
        <vertAlign val="subscript"/>
        <sz val="10"/>
        <rFont val="Euclid"/>
        <family val="1"/>
      </rPr>
      <t>x</t>
    </r>
  </si>
  <si>
    <r>
      <t>ä</t>
    </r>
    <r>
      <rPr>
        <vertAlign val="subscript"/>
        <sz val="10"/>
        <rFont val="Euclid"/>
        <family val="1"/>
      </rPr>
      <t>x</t>
    </r>
  </si>
  <si>
    <r>
      <t>ä</t>
    </r>
    <r>
      <rPr>
        <vertAlign val="subscript"/>
        <sz val="10"/>
        <rFont val="Euclid"/>
        <family val="1"/>
      </rPr>
      <t>x:10-yrs</t>
    </r>
  </si>
  <si>
    <r>
      <t>ä</t>
    </r>
    <r>
      <rPr>
        <vertAlign val="subscript"/>
        <sz val="10"/>
        <rFont val="Euclid"/>
        <family val="1"/>
      </rPr>
      <t>x:20-yrs</t>
    </r>
  </si>
  <si>
    <r>
      <t>ä</t>
    </r>
    <r>
      <rPr>
        <vertAlign val="superscript"/>
        <sz val="10"/>
        <rFont val="Euclid"/>
        <family val="1"/>
      </rPr>
      <t>(m)</t>
    </r>
    <r>
      <rPr>
        <vertAlign val="subscript"/>
        <sz val="10"/>
        <rFont val="Euclid"/>
        <family val="1"/>
      </rPr>
      <t>x</t>
    </r>
  </si>
  <si>
    <r>
      <t>ä</t>
    </r>
    <r>
      <rPr>
        <vertAlign val="superscript"/>
        <sz val="10"/>
        <rFont val="Euclid"/>
        <family val="1"/>
      </rPr>
      <t>(m)</t>
    </r>
    <r>
      <rPr>
        <vertAlign val="subscript"/>
        <sz val="10"/>
        <rFont val="Euclid"/>
        <family val="1"/>
      </rPr>
      <t>x:10-yrs</t>
    </r>
  </si>
  <si>
    <r>
      <t>ä</t>
    </r>
    <r>
      <rPr>
        <vertAlign val="superscript"/>
        <sz val="10"/>
        <rFont val="Euclid"/>
        <family val="1"/>
      </rPr>
      <t>(m)</t>
    </r>
    <r>
      <rPr>
        <vertAlign val="subscript"/>
        <sz val="10"/>
        <rFont val="Euclid"/>
        <family val="1"/>
      </rPr>
      <t>x:20-yrs</t>
    </r>
  </si>
  <si>
    <r>
      <t>A</t>
    </r>
    <r>
      <rPr>
        <vertAlign val="subscript"/>
        <sz val="10"/>
        <rFont val="Euclid"/>
        <family val="1"/>
      </rPr>
      <t>x</t>
    </r>
  </si>
  <si>
    <r>
      <t>A</t>
    </r>
    <r>
      <rPr>
        <vertAlign val="superscript"/>
        <sz val="10"/>
        <rFont val="Euclid"/>
        <family val="1"/>
      </rPr>
      <t>(m)</t>
    </r>
    <r>
      <rPr>
        <vertAlign val="subscript"/>
        <sz val="10"/>
        <rFont val="Euclid"/>
        <family val="1"/>
      </rPr>
      <t>x</t>
    </r>
  </si>
  <si>
    <r>
      <t>10</t>
    </r>
    <r>
      <rPr>
        <sz val="10"/>
        <rFont val="Euclid"/>
        <family val="1"/>
      </rPr>
      <t>E</t>
    </r>
    <r>
      <rPr>
        <vertAlign val="subscript"/>
        <sz val="10"/>
        <rFont val="Euclid"/>
        <family val="1"/>
      </rPr>
      <t>x</t>
    </r>
  </si>
  <si>
    <r>
      <t>20</t>
    </r>
    <r>
      <rPr>
        <sz val="10"/>
        <rFont val="Euclid"/>
        <family val="1"/>
      </rPr>
      <t>E</t>
    </r>
    <r>
      <rPr>
        <vertAlign val="subscript"/>
        <sz val="10"/>
        <rFont val="Euclid"/>
        <family val="1"/>
      </rPr>
      <t>x</t>
    </r>
  </si>
  <si>
    <r>
      <t>2</t>
    </r>
    <r>
      <rPr>
        <sz val="10"/>
        <rFont val="Euclid"/>
        <family val="1"/>
      </rPr>
      <t>ä</t>
    </r>
    <r>
      <rPr>
        <vertAlign val="subscript"/>
        <sz val="10"/>
        <rFont val="Euclid"/>
        <family val="1"/>
      </rPr>
      <t>x</t>
    </r>
  </si>
  <si>
    <r>
      <t>2</t>
    </r>
    <r>
      <rPr>
        <sz val="10"/>
        <rFont val="Euclid"/>
        <family val="1"/>
      </rPr>
      <t>A</t>
    </r>
    <r>
      <rPr>
        <vertAlign val="subscript"/>
        <sz val="10"/>
        <rFont val="Euclid"/>
        <family val="1"/>
      </rPr>
      <t>x</t>
    </r>
  </si>
  <si>
    <r>
      <t>l</t>
    </r>
    <r>
      <rPr>
        <vertAlign val="subscript"/>
        <sz val="10"/>
        <rFont val="Euclid"/>
        <family val="1"/>
      </rPr>
      <t>xx</t>
    </r>
  </si>
  <si>
    <r>
      <t>ä</t>
    </r>
    <r>
      <rPr>
        <vertAlign val="subscript"/>
        <sz val="10"/>
        <rFont val="Euclid"/>
        <family val="1"/>
      </rPr>
      <t>xx</t>
    </r>
  </si>
  <si>
    <r>
      <t>A</t>
    </r>
    <r>
      <rPr>
        <vertAlign val="subscript"/>
        <sz val="10"/>
        <rFont val="Euclid"/>
        <family val="1"/>
      </rPr>
      <t>xx</t>
    </r>
  </si>
  <si>
    <r>
      <t>2</t>
    </r>
    <r>
      <rPr>
        <sz val="10"/>
        <rFont val="Euclid"/>
        <family val="1"/>
      </rPr>
      <t>ä</t>
    </r>
    <r>
      <rPr>
        <vertAlign val="subscript"/>
        <sz val="10"/>
        <rFont val="Euclid"/>
        <family val="1"/>
      </rPr>
      <t>xx</t>
    </r>
  </si>
  <si>
    <r>
      <t>2</t>
    </r>
    <r>
      <rPr>
        <sz val="10"/>
        <rFont val="Euclid"/>
        <family val="1"/>
      </rPr>
      <t>A</t>
    </r>
    <r>
      <rPr>
        <vertAlign val="subscript"/>
        <sz val="10"/>
        <rFont val="Euclid"/>
        <family val="1"/>
      </rPr>
      <t>xx</t>
    </r>
  </si>
  <si>
    <r>
      <t>l</t>
    </r>
    <r>
      <rPr>
        <vertAlign val="subscript"/>
        <sz val="10"/>
        <rFont val="Euclid"/>
        <family val="1"/>
      </rPr>
      <t>x:x+10</t>
    </r>
  </si>
  <si>
    <r>
      <t>ä</t>
    </r>
    <r>
      <rPr>
        <vertAlign val="subscript"/>
        <sz val="10"/>
        <rFont val="Euclid"/>
        <family val="1"/>
      </rPr>
      <t>x:x+10</t>
    </r>
  </si>
  <si>
    <r>
      <t>A</t>
    </r>
    <r>
      <rPr>
        <vertAlign val="subscript"/>
        <sz val="10"/>
        <rFont val="Euclid"/>
        <family val="1"/>
      </rPr>
      <t>x:x+10</t>
    </r>
  </si>
  <si>
    <r>
      <t>2</t>
    </r>
    <r>
      <rPr>
        <sz val="10"/>
        <rFont val="Euclid"/>
        <family val="1"/>
      </rPr>
      <t>ä</t>
    </r>
    <r>
      <rPr>
        <vertAlign val="subscript"/>
        <sz val="10"/>
        <rFont val="Euclid"/>
        <family val="1"/>
      </rPr>
      <t>x:x+10</t>
    </r>
  </si>
  <si>
    <r>
      <t>2</t>
    </r>
    <r>
      <rPr>
        <sz val="10"/>
        <rFont val="Euclid"/>
        <family val="1"/>
      </rPr>
      <t>A</t>
    </r>
    <r>
      <rPr>
        <vertAlign val="subscript"/>
        <sz val="10"/>
        <rFont val="Euclid"/>
        <family val="1"/>
      </rPr>
      <t>x:x+10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</si>
</sst>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%"/>
  </numFmts>
  <fonts count="9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</font>
    <font>
      <sz val="10"/>
      <name val="Euclid"/>
      <family val="1"/>
    </font>
    <font>
      <vertAlign val="subscript"/>
      <sz val="10"/>
      <name val="Euclid"/>
      <family val="1"/>
    </font>
    <font>
      <i/>
      <sz val="10"/>
      <name val="Euclid"/>
      <family val="1"/>
    </font>
    <font>
      <vertAlign val="superscript"/>
      <sz val="10"/>
      <name val="Eucli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0" applyNumberFormat="1" applyFont="1" applyFill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1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3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8D75-D831-48CB-803D-5F3C47931026}">
  <dimension ref="A1:O40"/>
  <sheetViews>
    <sheetView tabSelected="1" workbookViewId="0">
      <selection activeCell="H19" sqref="H19"/>
    </sheetView>
  </sheetViews>
  <sheetFormatPr defaultRowHeight="14.45"/>
  <cols>
    <col min="3" max="3" width="13.28515625" bestFit="1" customWidth="1"/>
    <col min="6" max="6" width="14.85546875" bestFit="1" customWidth="1"/>
    <col min="9" max="9" width="14" bestFit="1" customWidth="1"/>
    <col min="10" max="10" width="12.7109375" bestFit="1" customWidth="1"/>
  </cols>
  <sheetData>
    <row r="1" spans="1:15">
      <c r="A1" t="s">
        <v>0</v>
      </c>
      <c r="B1">
        <f>0.06</f>
        <v>0.06</v>
      </c>
      <c r="C1" t="s">
        <v>1</v>
      </c>
      <c r="D1">
        <f>0.12</f>
        <v>0.12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5">
      <c r="F2" t="s">
        <v>7</v>
      </c>
      <c r="G2">
        <f>50000</f>
        <v>50000</v>
      </c>
      <c r="H2">
        <v>100000</v>
      </c>
      <c r="I2">
        <v>100000</v>
      </c>
      <c r="J2">
        <f>50000</f>
        <v>50000</v>
      </c>
    </row>
    <row r="4" spans="1: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>
      <c r="A5">
        <f>0</f>
        <v>0</v>
      </c>
      <c r="F5">
        <f>250</f>
        <v>250</v>
      </c>
      <c r="O5">
        <f>-F5</f>
        <v>-250</v>
      </c>
    </row>
    <row r="6" spans="1:15">
      <c r="A6">
        <f t="shared" ref="A6:A15" si="0">A5+1</f>
        <v>1</v>
      </c>
      <c r="B6">
        <f>0.01</f>
        <v>0.01</v>
      </c>
      <c r="C6">
        <f>0.005+0.001*(A6-1)</f>
        <v>5.0000000000000001E-3</v>
      </c>
      <c r="D6">
        <f>0.002+0.001*(A6-1)</f>
        <v>2E-3</v>
      </c>
      <c r="E6">
        <f>2500</f>
        <v>2500</v>
      </c>
      <c r="F6">
        <f>E6*0.05</f>
        <v>125</v>
      </c>
      <c r="G6">
        <f t="shared" ref="G6:G15" si="1">(H6+E6-F6)*$B$1</f>
        <v>142.5</v>
      </c>
      <c r="H6">
        <f>0</f>
        <v>0</v>
      </c>
      <c r="I6">
        <f>0</f>
        <v>0</v>
      </c>
      <c r="J6">
        <f t="shared" ref="J6:J15" si="2">$G$2*B6</f>
        <v>500</v>
      </c>
      <c r="K6">
        <f t="shared" ref="K6:K15" si="3">$H$2*C6</f>
        <v>500</v>
      </c>
      <c r="L6">
        <f t="shared" ref="L6:L15" si="4">$I$2*D6</f>
        <v>200</v>
      </c>
      <c r="M6">
        <f t="shared" ref="M6:M14" si="5">H7*(1-(B6+C6+D6))</f>
        <v>688.1</v>
      </c>
      <c r="N6">
        <f>I7*B6</f>
        <v>430</v>
      </c>
      <c r="O6">
        <f>E6-F6+G6+H6-J6-K6-L6-M6-N6</f>
        <v>199.39999999999998</v>
      </c>
    </row>
    <row r="7" spans="1:15">
      <c r="A7">
        <f t="shared" si="0"/>
        <v>2</v>
      </c>
      <c r="B7">
        <f t="shared" ref="B7:B15" si="6">0.01</f>
        <v>0.01</v>
      </c>
      <c r="C7">
        <f t="shared" ref="C7:C15" si="7">0.005+0.001*(A7-1)</f>
        <v>6.0000000000000001E-3</v>
      </c>
      <c r="D7">
        <f t="shared" ref="D7:D15" si="8">0.002+0.001*(A7-1)</f>
        <v>3.0000000000000001E-3</v>
      </c>
      <c r="E7">
        <f>2500</f>
        <v>2500</v>
      </c>
      <c r="F7">
        <f t="shared" ref="F7:F15" si="9">E7*0.05</f>
        <v>125</v>
      </c>
      <c r="G7">
        <f t="shared" si="1"/>
        <v>184.5</v>
      </c>
      <c r="H7">
        <f>700</f>
        <v>700</v>
      </c>
      <c r="I7">
        <v>43000</v>
      </c>
      <c r="J7">
        <f t="shared" si="2"/>
        <v>500</v>
      </c>
      <c r="K7">
        <f t="shared" si="3"/>
        <v>600</v>
      </c>
      <c r="L7">
        <f t="shared" si="4"/>
        <v>300</v>
      </c>
      <c r="M7">
        <f t="shared" si="5"/>
        <v>1177.2</v>
      </c>
      <c r="N7">
        <f t="shared" ref="N7:N14" si="10">I8*B7</f>
        <v>430</v>
      </c>
      <c r="O7">
        <f>E7-F7+G7+H7-J7-K7-L7-M7-N7</f>
        <v>252.29999999999995</v>
      </c>
    </row>
    <row r="8" spans="1:15">
      <c r="A8">
        <f t="shared" si="0"/>
        <v>3</v>
      </c>
      <c r="B8">
        <f t="shared" si="6"/>
        <v>0.01</v>
      </c>
      <c r="C8">
        <f t="shared" si="7"/>
        <v>7.0000000000000001E-3</v>
      </c>
      <c r="D8">
        <f t="shared" si="8"/>
        <v>4.0000000000000001E-3</v>
      </c>
      <c r="E8">
        <f>2500</f>
        <v>2500</v>
      </c>
      <c r="F8">
        <f t="shared" si="9"/>
        <v>125</v>
      </c>
      <c r="G8">
        <f t="shared" si="1"/>
        <v>214.5</v>
      </c>
      <c r="H8">
        <f>1200</f>
        <v>1200</v>
      </c>
      <c r="I8">
        <v>43000</v>
      </c>
      <c r="J8">
        <f t="shared" si="2"/>
        <v>500</v>
      </c>
      <c r="K8">
        <f t="shared" si="3"/>
        <v>700</v>
      </c>
      <c r="L8">
        <f t="shared" si="4"/>
        <v>400</v>
      </c>
      <c r="M8">
        <f t="shared" si="5"/>
        <v>1566.3999999999999</v>
      </c>
      <c r="N8">
        <f t="shared" si="10"/>
        <v>420</v>
      </c>
      <c r="O8">
        <f t="shared" ref="O7:O15" si="11">E8-F8+G8+H8-J8-K8-L8-M8-N8</f>
        <v>203.10000000000014</v>
      </c>
    </row>
    <row r="9" spans="1:15">
      <c r="A9">
        <f t="shared" si="0"/>
        <v>4</v>
      </c>
      <c r="B9">
        <f t="shared" si="6"/>
        <v>0.01</v>
      </c>
      <c r="C9">
        <f t="shared" si="7"/>
        <v>8.0000000000000002E-3</v>
      </c>
      <c r="D9">
        <f t="shared" si="8"/>
        <v>5.0000000000000001E-3</v>
      </c>
      <c r="E9">
        <f>2500</f>
        <v>2500</v>
      </c>
      <c r="F9">
        <f t="shared" si="9"/>
        <v>125</v>
      </c>
      <c r="G9">
        <f t="shared" si="1"/>
        <v>238.5</v>
      </c>
      <c r="H9">
        <f>1600</f>
        <v>1600</v>
      </c>
      <c r="I9">
        <v>42000</v>
      </c>
      <c r="J9">
        <f t="shared" si="2"/>
        <v>500</v>
      </c>
      <c r="K9">
        <f t="shared" si="3"/>
        <v>800</v>
      </c>
      <c r="L9">
        <f t="shared" si="4"/>
        <v>500</v>
      </c>
      <c r="M9">
        <f t="shared" si="5"/>
        <v>1954</v>
      </c>
      <c r="N9">
        <f t="shared" si="10"/>
        <v>420</v>
      </c>
      <c r="O9">
        <f t="shared" si="11"/>
        <v>39.5</v>
      </c>
    </row>
    <row r="10" spans="1:15">
      <c r="A10">
        <f t="shared" si="0"/>
        <v>5</v>
      </c>
      <c r="B10">
        <f t="shared" si="6"/>
        <v>0.01</v>
      </c>
      <c r="C10">
        <f t="shared" si="7"/>
        <v>9.0000000000000011E-3</v>
      </c>
      <c r="D10">
        <f t="shared" si="8"/>
        <v>6.0000000000000001E-3</v>
      </c>
      <c r="E10">
        <f>2500</f>
        <v>2500</v>
      </c>
      <c r="F10">
        <f t="shared" si="9"/>
        <v>125</v>
      </c>
      <c r="G10">
        <f t="shared" si="1"/>
        <v>262.5</v>
      </c>
      <c r="H10">
        <f>2000</f>
        <v>2000</v>
      </c>
      <c r="I10">
        <v>42000</v>
      </c>
      <c r="J10">
        <f t="shared" si="2"/>
        <v>500</v>
      </c>
      <c r="K10">
        <f t="shared" si="3"/>
        <v>900.00000000000011</v>
      </c>
      <c r="L10">
        <f t="shared" si="4"/>
        <v>600</v>
      </c>
      <c r="M10">
        <f t="shared" si="5"/>
        <v>1950</v>
      </c>
      <c r="N10">
        <f t="shared" si="10"/>
        <v>400</v>
      </c>
      <c r="O10">
        <f t="shared" si="11"/>
        <v>287.5</v>
      </c>
    </row>
    <row r="11" spans="1:15">
      <c r="A11">
        <f t="shared" si="0"/>
        <v>6</v>
      </c>
      <c r="B11">
        <f t="shared" si="6"/>
        <v>0.01</v>
      </c>
      <c r="C11">
        <f t="shared" si="7"/>
        <v>0.01</v>
      </c>
      <c r="D11">
        <f t="shared" si="8"/>
        <v>7.0000000000000001E-3</v>
      </c>
      <c r="E11">
        <f>2500</f>
        <v>2500</v>
      </c>
      <c r="F11">
        <f t="shared" si="9"/>
        <v>125</v>
      </c>
      <c r="G11">
        <f t="shared" si="1"/>
        <v>262.5</v>
      </c>
      <c r="H11">
        <f>2000</f>
        <v>2000</v>
      </c>
      <c r="I11">
        <v>40000</v>
      </c>
      <c r="J11">
        <f t="shared" si="2"/>
        <v>500</v>
      </c>
      <c r="K11">
        <f t="shared" si="3"/>
        <v>1000</v>
      </c>
      <c r="L11">
        <f t="shared" si="4"/>
        <v>700</v>
      </c>
      <c r="M11">
        <f t="shared" si="5"/>
        <v>1556.8</v>
      </c>
      <c r="N11">
        <f t="shared" si="10"/>
        <v>380</v>
      </c>
      <c r="O11">
        <f t="shared" si="11"/>
        <v>500.70000000000005</v>
      </c>
    </row>
    <row r="12" spans="1:15">
      <c r="A12">
        <f t="shared" si="0"/>
        <v>7</v>
      </c>
      <c r="B12">
        <f t="shared" si="6"/>
        <v>0.01</v>
      </c>
      <c r="C12">
        <f t="shared" si="7"/>
        <v>1.0999999999999999E-2</v>
      </c>
      <c r="D12">
        <f t="shared" si="8"/>
        <v>8.0000000000000002E-3</v>
      </c>
      <c r="E12">
        <f>2500</f>
        <v>2500</v>
      </c>
      <c r="F12">
        <f t="shared" si="9"/>
        <v>125</v>
      </c>
      <c r="G12">
        <f t="shared" si="1"/>
        <v>238.5</v>
      </c>
      <c r="H12">
        <f>1600</f>
        <v>1600</v>
      </c>
      <c r="I12">
        <v>38000</v>
      </c>
      <c r="J12">
        <f t="shared" si="2"/>
        <v>500</v>
      </c>
      <c r="K12">
        <f t="shared" si="3"/>
        <v>1100</v>
      </c>
      <c r="L12">
        <f t="shared" si="4"/>
        <v>800</v>
      </c>
      <c r="M12">
        <f t="shared" si="5"/>
        <v>1165.2</v>
      </c>
      <c r="N12">
        <f t="shared" si="10"/>
        <v>340</v>
      </c>
      <c r="O12">
        <f t="shared" si="11"/>
        <v>308.29999999999995</v>
      </c>
    </row>
    <row r="13" spans="1:15">
      <c r="A13">
        <f t="shared" si="0"/>
        <v>8</v>
      </c>
      <c r="B13">
        <f t="shared" si="6"/>
        <v>0.01</v>
      </c>
      <c r="C13">
        <f t="shared" si="7"/>
        <v>1.2E-2</v>
      </c>
      <c r="D13">
        <f t="shared" si="8"/>
        <v>9.0000000000000011E-3</v>
      </c>
      <c r="E13">
        <f>2500</f>
        <v>2500</v>
      </c>
      <c r="F13">
        <f t="shared" si="9"/>
        <v>125</v>
      </c>
      <c r="G13">
        <f t="shared" si="1"/>
        <v>214.5</v>
      </c>
      <c r="H13">
        <f>1200</f>
        <v>1200</v>
      </c>
      <c r="I13">
        <v>34000</v>
      </c>
      <c r="J13">
        <f t="shared" si="2"/>
        <v>500</v>
      </c>
      <c r="K13">
        <f t="shared" si="3"/>
        <v>1200</v>
      </c>
      <c r="L13">
        <f t="shared" si="4"/>
        <v>900.00000000000011</v>
      </c>
      <c r="M13">
        <f t="shared" si="5"/>
        <v>969</v>
      </c>
      <c r="N13">
        <f t="shared" si="10"/>
        <v>270</v>
      </c>
      <c r="O13">
        <f t="shared" si="11"/>
        <v>-49.5</v>
      </c>
    </row>
    <row r="14" spans="1:15">
      <c r="A14">
        <f t="shared" si="0"/>
        <v>9</v>
      </c>
      <c r="B14">
        <f t="shared" si="6"/>
        <v>0.01</v>
      </c>
      <c r="C14">
        <f t="shared" si="7"/>
        <v>1.3000000000000001E-2</v>
      </c>
      <c r="D14">
        <f t="shared" si="8"/>
        <v>0.01</v>
      </c>
      <c r="E14">
        <f>2500</f>
        <v>2500</v>
      </c>
      <c r="F14">
        <f t="shared" si="9"/>
        <v>125</v>
      </c>
      <c r="G14">
        <f t="shared" si="1"/>
        <v>202.5</v>
      </c>
      <c r="H14">
        <f>1000</f>
        <v>1000</v>
      </c>
      <c r="I14">
        <v>27000</v>
      </c>
      <c r="J14">
        <f t="shared" si="2"/>
        <v>500</v>
      </c>
      <c r="K14">
        <f t="shared" si="3"/>
        <v>1300.0000000000002</v>
      </c>
      <c r="L14">
        <f t="shared" si="4"/>
        <v>1000</v>
      </c>
      <c r="M14">
        <f t="shared" si="5"/>
        <v>483.5</v>
      </c>
      <c r="N14">
        <f t="shared" si="10"/>
        <v>170</v>
      </c>
      <c r="O14">
        <f t="shared" si="11"/>
        <v>123.99999999999977</v>
      </c>
    </row>
    <row r="15" spans="1:15">
      <c r="A15">
        <f t="shared" si="0"/>
        <v>10</v>
      </c>
      <c r="B15">
        <f t="shared" si="6"/>
        <v>0.01</v>
      </c>
      <c r="C15">
        <f t="shared" si="7"/>
        <v>1.4000000000000002E-2</v>
      </c>
      <c r="D15">
        <f t="shared" si="8"/>
        <v>1.1000000000000001E-2</v>
      </c>
      <c r="E15">
        <f>2500</f>
        <v>2500</v>
      </c>
      <c r="F15">
        <f t="shared" si="9"/>
        <v>125</v>
      </c>
      <c r="G15">
        <f t="shared" si="1"/>
        <v>172.5</v>
      </c>
      <c r="H15">
        <f>500</f>
        <v>500</v>
      </c>
      <c r="I15">
        <v>17000</v>
      </c>
      <c r="J15">
        <f t="shared" si="2"/>
        <v>500</v>
      </c>
      <c r="K15">
        <f t="shared" si="3"/>
        <v>1400.0000000000002</v>
      </c>
      <c r="L15">
        <f t="shared" si="4"/>
        <v>1100</v>
      </c>
      <c r="M15">
        <v>0</v>
      </c>
      <c r="N15">
        <v>0</v>
      </c>
      <c r="O15">
        <f t="shared" si="11"/>
        <v>47.499999999999773</v>
      </c>
    </row>
    <row r="17" spans="1:10">
      <c r="A17" t="s">
        <v>8</v>
      </c>
      <c r="B17" t="s">
        <v>23</v>
      </c>
      <c r="C17" t="s">
        <v>13</v>
      </c>
      <c r="D17" t="s">
        <v>14</v>
      </c>
      <c r="E17" t="s">
        <v>16</v>
      </c>
      <c r="F17" t="s">
        <v>24</v>
      </c>
      <c r="G17" t="s">
        <v>25</v>
      </c>
      <c r="H17" t="s">
        <v>26</v>
      </c>
    </row>
    <row r="18" spans="1:10">
      <c r="A18">
        <f>2</f>
        <v>2</v>
      </c>
      <c r="B18">
        <f>0.35</f>
        <v>0.35</v>
      </c>
      <c r="C18">
        <f>25</f>
        <v>25</v>
      </c>
      <c r="D18">
        <f>(E18-C18)*$B$1</f>
        <v>2578.5</v>
      </c>
      <c r="E18">
        <v>43000</v>
      </c>
      <c r="F18">
        <f t="shared" ref="F18:F26" si="12">B18*$J$2</f>
        <v>17500</v>
      </c>
      <c r="G18">
        <f>E19*(1-B18)</f>
        <v>27950</v>
      </c>
      <c r="H18">
        <f>-C18+D18+E18-F18-G18</f>
        <v>103.5</v>
      </c>
    </row>
    <row r="19" spans="1:10">
      <c r="A19">
        <f t="shared" ref="A19:A26" si="13">A18+1</f>
        <v>3</v>
      </c>
      <c r="B19">
        <f t="shared" ref="B19:B26" si="14">0.35</f>
        <v>0.35</v>
      </c>
      <c r="C19">
        <f>25</f>
        <v>25</v>
      </c>
      <c r="D19">
        <f t="shared" ref="D19:D26" si="15">(E19-C19)*$B$1</f>
        <v>2578.5</v>
      </c>
      <c r="E19">
        <v>43000</v>
      </c>
      <c r="F19">
        <f t="shared" si="12"/>
        <v>17500</v>
      </c>
      <c r="G19">
        <f t="shared" ref="G19:G25" si="16">E20*(1-B19)</f>
        <v>27300</v>
      </c>
      <c r="H19">
        <f>-C19+D19+E19-F19-G19</f>
        <v>753.5</v>
      </c>
    </row>
    <row r="20" spans="1:10">
      <c r="A20">
        <f t="shared" si="13"/>
        <v>4</v>
      </c>
      <c r="B20">
        <f t="shared" si="14"/>
        <v>0.35</v>
      </c>
      <c r="C20">
        <f>25</f>
        <v>25</v>
      </c>
      <c r="D20">
        <f t="shared" si="15"/>
        <v>2518.5</v>
      </c>
      <c r="E20">
        <v>42000</v>
      </c>
      <c r="F20">
        <f t="shared" si="12"/>
        <v>17500</v>
      </c>
      <c r="G20">
        <f t="shared" si="16"/>
        <v>27300</v>
      </c>
      <c r="H20">
        <f t="shared" ref="H19:H26" si="17">-C20+D20+E20-F20-G20</f>
        <v>-306.5</v>
      </c>
    </row>
    <row r="21" spans="1:10">
      <c r="A21">
        <f t="shared" si="13"/>
        <v>5</v>
      </c>
      <c r="B21">
        <f t="shared" si="14"/>
        <v>0.35</v>
      </c>
      <c r="C21">
        <f>25</f>
        <v>25</v>
      </c>
      <c r="D21">
        <f t="shared" si="15"/>
        <v>2518.5</v>
      </c>
      <c r="E21">
        <v>42000</v>
      </c>
      <c r="F21">
        <f t="shared" si="12"/>
        <v>17500</v>
      </c>
      <c r="G21">
        <f t="shared" si="16"/>
        <v>26000</v>
      </c>
      <c r="H21">
        <f t="shared" si="17"/>
        <v>993.5</v>
      </c>
    </row>
    <row r="22" spans="1:10">
      <c r="A22">
        <f t="shared" si="13"/>
        <v>6</v>
      </c>
      <c r="B22">
        <f t="shared" si="14"/>
        <v>0.35</v>
      </c>
      <c r="C22">
        <f>25</f>
        <v>25</v>
      </c>
      <c r="D22">
        <f t="shared" si="15"/>
        <v>2398.5</v>
      </c>
      <c r="E22">
        <v>40000</v>
      </c>
      <c r="F22">
        <f t="shared" si="12"/>
        <v>17500</v>
      </c>
      <c r="G22">
        <f t="shared" si="16"/>
        <v>24700</v>
      </c>
      <c r="H22">
        <f t="shared" si="17"/>
        <v>173.5</v>
      </c>
    </row>
    <row r="23" spans="1:10">
      <c r="A23">
        <f t="shared" si="13"/>
        <v>7</v>
      </c>
      <c r="B23">
        <f t="shared" si="14"/>
        <v>0.35</v>
      </c>
      <c r="C23">
        <f>25</f>
        <v>25</v>
      </c>
      <c r="D23">
        <f t="shared" si="15"/>
        <v>2278.5</v>
      </c>
      <c r="E23">
        <v>38000</v>
      </c>
      <c r="F23">
        <f t="shared" si="12"/>
        <v>17500</v>
      </c>
      <c r="G23">
        <f t="shared" si="16"/>
        <v>22100</v>
      </c>
      <c r="H23">
        <f t="shared" si="17"/>
        <v>653.5</v>
      </c>
    </row>
    <row r="24" spans="1:10">
      <c r="A24">
        <f t="shared" si="13"/>
        <v>8</v>
      </c>
      <c r="B24">
        <f t="shared" si="14"/>
        <v>0.35</v>
      </c>
      <c r="C24">
        <f>25</f>
        <v>25</v>
      </c>
      <c r="D24">
        <f t="shared" si="15"/>
        <v>2038.5</v>
      </c>
      <c r="E24">
        <v>34000</v>
      </c>
      <c r="F24">
        <f t="shared" si="12"/>
        <v>17500</v>
      </c>
      <c r="G24">
        <f t="shared" si="16"/>
        <v>17550</v>
      </c>
      <c r="H24">
        <f t="shared" si="17"/>
        <v>963.5</v>
      </c>
    </row>
    <row r="25" spans="1:10">
      <c r="A25">
        <f t="shared" si="13"/>
        <v>9</v>
      </c>
      <c r="B25">
        <f t="shared" si="14"/>
        <v>0.35</v>
      </c>
      <c r="C25">
        <f>25</f>
        <v>25</v>
      </c>
      <c r="D25">
        <f t="shared" si="15"/>
        <v>1618.5</v>
      </c>
      <c r="E25">
        <v>27000</v>
      </c>
      <c r="F25">
        <f t="shared" si="12"/>
        <v>17500</v>
      </c>
      <c r="G25">
        <f t="shared" si="16"/>
        <v>11050</v>
      </c>
      <c r="H25">
        <f t="shared" si="17"/>
        <v>43.5</v>
      </c>
    </row>
    <row r="26" spans="1:10">
      <c r="A26">
        <f t="shared" si="13"/>
        <v>10</v>
      </c>
      <c r="B26">
        <f t="shared" si="14"/>
        <v>0.35</v>
      </c>
      <c r="C26">
        <f>25</f>
        <v>25</v>
      </c>
      <c r="D26">
        <f t="shared" si="15"/>
        <v>1018.5</v>
      </c>
      <c r="E26">
        <v>17000</v>
      </c>
      <c r="F26">
        <f t="shared" si="12"/>
        <v>17500</v>
      </c>
      <c r="G26">
        <f>0</f>
        <v>0</v>
      </c>
      <c r="H26">
        <f t="shared" si="17"/>
        <v>493.5</v>
      </c>
    </row>
    <row r="28" spans="1:10">
      <c r="A28" t="s">
        <v>8</v>
      </c>
      <c r="B28" t="s">
        <v>27</v>
      </c>
      <c r="C28" t="s">
        <v>28</v>
      </c>
      <c r="D28" t="s">
        <v>22</v>
      </c>
      <c r="E28" t="s">
        <v>26</v>
      </c>
      <c r="F28" t="s">
        <v>29</v>
      </c>
      <c r="G28" t="s">
        <v>30</v>
      </c>
      <c r="I28" t="s">
        <v>31</v>
      </c>
      <c r="J28" t="s">
        <v>32</v>
      </c>
    </row>
    <row r="29" spans="1:10">
      <c r="A29">
        <f>0</f>
        <v>0</v>
      </c>
      <c r="B29">
        <f>1</f>
        <v>1</v>
      </c>
      <c r="C29">
        <f>0</f>
        <v>0</v>
      </c>
      <c r="D29">
        <f>O5</f>
        <v>-250</v>
      </c>
      <c r="E29">
        <f>0</f>
        <v>0</v>
      </c>
      <c r="F29">
        <f>D29*B29+E29*C29</f>
        <v>-250</v>
      </c>
      <c r="G29">
        <f>F29</f>
        <v>-250</v>
      </c>
      <c r="I29">
        <v>0</v>
      </c>
      <c r="J29">
        <f>G39/SUM(I29:I39)</f>
        <v>5.889070016679656E-2</v>
      </c>
    </row>
    <row r="30" spans="1:10">
      <c r="A30">
        <f>A29+1</f>
        <v>1</v>
      </c>
      <c r="B30">
        <f>1-(B6+C6+D6)</f>
        <v>0.98299999999999998</v>
      </c>
      <c r="C30">
        <f>B29*B6</f>
        <v>0.01</v>
      </c>
      <c r="D30">
        <f t="shared" ref="D30:D39" si="18">O6</f>
        <v>199.39999999999998</v>
      </c>
      <c r="E30">
        <f>0</f>
        <v>0</v>
      </c>
      <c r="F30">
        <f>D30*B29+E30*C29</f>
        <v>199.39999999999998</v>
      </c>
      <c r="G30">
        <f>G29+F30/(1+$D$1)^A30</f>
        <v>-71.964285714285751</v>
      </c>
      <c r="I30">
        <f>B29*E6/(1+$D$1)^A29</f>
        <v>2500</v>
      </c>
    </row>
    <row r="31" spans="1:10">
      <c r="A31">
        <f t="shared" ref="A31:A39" si="19">A30+1</f>
        <v>2</v>
      </c>
      <c r="B31">
        <f>B30*(1-(B7+C7+D7))</f>
        <v>0.96432299999999993</v>
      </c>
      <c r="C31">
        <f>C30*(1-B18)+B30*B7</f>
        <v>1.6330000000000001E-2</v>
      </c>
      <c r="D31">
        <f t="shared" si="18"/>
        <v>252.29999999999995</v>
      </c>
      <c r="E31">
        <f>H18</f>
        <v>103.5</v>
      </c>
      <c r="F31">
        <f t="shared" ref="F31:F39" si="20">D31*B30+E31*C30</f>
        <v>249.04589999999996</v>
      </c>
      <c r="G31">
        <f t="shared" ref="G31:G39" si="21">G30+F31/(1+$D$1)^A31</f>
        <v>126.57358099489787</v>
      </c>
      <c r="I31">
        <f t="shared" ref="I31:I39" si="22">B30*E7/(1+$D$1)^A30</f>
        <v>2194.1964285714284</v>
      </c>
    </row>
    <row r="32" spans="1:10">
      <c r="A32">
        <f t="shared" si="19"/>
        <v>3</v>
      </c>
      <c r="B32">
        <f t="shared" ref="B32:B39" si="23">B31*(1-(B8+C8+D8))</f>
        <v>0.94407221699999988</v>
      </c>
      <c r="C32">
        <f t="shared" ref="C32:C39" si="24">C31*(1-B19)+B31*B8</f>
        <v>2.0257730000000002E-2</v>
      </c>
      <c r="D32">
        <f t="shared" si="18"/>
        <v>203.10000000000014</v>
      </c>
      <c r="E32">
        <f t="shared" ref="E32:E39" si="25">H19</f>
        <v>753.5</v>
      </c>
      <c r="F32">
        <f t="shared" si="20"/>
        <v>208.1586563000001</v>
      </c>
      <c r="G32">
        <f t="shared" si="21"/>
        <v>274.73680096061855</v>
      </c>
      <c r="I32">
        <f t="shared" si="22"/>
        <v>1921.8809789540812</v>
      </c>
    </row>
    <row r="33" spans="1:9">
      <c r="A33">
        <f t="shared" si="19"/>
        <v>4</v>
      </c>
      <c r="B33">
        <f t="shared" si="23"/>
        <v>0.92235855600899985</v>
      </c>
      <c r="C33">
        <f t="shared" si="24"/>
        <v>2.2608246669999998E-2</v>
      </c>
      <c r="D33">
        <f t="shared" si="18"/>
        <v>39.5</v>
      </c>
      <c r="E33">
        <f t="shared" si="25"/>
        <v>-306.5</v>
      </c>
      <c r="F33">
        <f t="shared" si="20"/>
        <v>31.081858326499997</v>
      </c>
      <c r="G33">
        <f t="shared" si="21"/>
        <v>294.48988383752703</v>
      </c>
      <c r="I33">
        <f t="shared" si="22"/>
        <v>1679.9298914250403</v>
      </c>
    </row>
    <row r="34" spans="1:9">
      <c r="A34">
        <f t="shared" si="19"/>
        <v>5</v>
      </c>
      <c r="B34">
        <f t="shared" si="23"/>
        <v>0.89929959210877486</v>
      </c>
      <c r="C34">
        <f t="shared" si="24"/>
        <v>2.3918945895589995E-2</v>
      </c>
      <c r="D34">
        <f t="shared" si="18"/>
        <v>287.5</v>
      </c>
      <c r="E34">
        <f t="shared" si="25"/>
        <v>993.5</v>
      </c>
      <c r="F34">
        <f t="shared" si="20"/>
        <v>287.63937791923246</v>
      </c>
      <c r="G34">
        <f t="shared" si="21"/>
        <v>457.70419163109102</v>
      </c>
      <c r="I34">
        <f t="shared" si="22"/>
        <v>1465.4388427877359</v>
      </c>
    </row>
    <row r="35" spans="1:9">
      <c r="A35">
        <f t="shared" si="19"/>
        <v>6</v>
      </c>
      <c r="B35">
        <f t="shared" si="23"/>
        <v>0.87501850312183793</v>
      </c>
      <c r="C35">
        <f t="shared" si="24"/>
        <v>2.4540310753221245E-2</v>
      </c>
      <c r="D35">
        <f t="shared" si="18"/>
        <v>500.70000000000005</v>
      </c>
      <c r="E35">
        <f t="shared" si="25"/>
        <v>173.5</v>
      </c>
      <c r="F35">
        <f t="shared" si="20"/>
        <v>454.42924288174845</v>
      </c>
      <c r="G35">
        <f t="shared" si="21"/>
        <v>687.93218844803221</v>
      </c>
      <c r="I35">
        <f t="shared" si="22"/>
        <v>1275.7168497482521</v>
      </c>
    </row>
    <row r="36" spans="1:9">
      <c r="A36">
        <f t="shared" si="19"/>
        <v>7</v>
      </c>
      <c r="B36">
        <f t="shared" si="23"/>
        <v>0.84964296653130456</v>
      </c>
      <c r="C36">
        <f t="shared" si="24"/>
        <v>2.4701387020812191E-2</v>
      </c>
      <c r="D36">
        <f t="shared" si="18"/>
        <v>308.29999999999995</v>
      </c>
      <c r="E36">
        <f t="shared" si="25"/>
        <v>653.5</v>
      </c>
      <c r="F36">
        <f t="shared" si="20"/>
        <v>285.80529758969271</v>
      </c>
      <c r="G36">
        <f t="shared" si="21"/>
        <v>817.21599055185698</v>
      </c>
      <c r="I36">
        <f t="shared" si="22"/>
        <v>1108.279013218794</v>
      </c>
    </row>
    <row r="37" spans="1:9">
      <c r="A37">
        <f t="shared" si="19"/>
        <v>8</v>
      </c>
      <c r="B37">
        <f t="shared" si="23"/>
        <v>0.82330403456883405</v>
      </c>
      <c r="C37">
        <f t="shared" si="24"/>
        <v>2.4552331228840971E-2</v>
      </c>
      <c r="D37">
        <f t="shared" si="18"/>
        <v>-49.5</v>
      </c>
      <c r="E37">
        <f t="shared" si="25"/>
        <v>963.5</v>
      </c>
      <c r="F37">
        <f t="shared" si="20"/>
        <v>-18.257540448747033</v>
      </c>
      <c r="G37">
        <f t="shared" si="21"/>
        <v>809.84207618045309</v>
      </c>
      <c r="I37">
        <f t="shared" si="22"/>
        <v>960.83832306736508</v>
      </c>
    </row>
    <row r="38" spans="1:9">
      <c r="A38">
        <f t="shared" si="19"/>
        <v>9</v>
      </c>
      <c r="B38">
        <f t="shared" si="23"/>
        <v>0.79613500142806248</v>
      </c>
      <c r="C38">
        <f t="shared" si="24"/>
        <v>2.4192055644434975E-2</v>
      </c>
      <c r="D38">
        <f t="shared" si="18"/>
        <v>123.99999999999977</v>
      </c>
      <c r="E38">
        <f t="shared" si="25"/>
        <v>43.5</v>
      </c>
      <c r="F38">
        <f t="shared" si="20"/>
        <v>103.15772669498982</v>
      </c>
      <c r="G38">
        <f t="shared" si="21"/>
        <v>847.04178658097635</v>
      </c>
      <c r="I38">
        <f t="shared" si="22"/>
        <v>831.29672772524714</v>
      </c>
    </row>
    <row r="39" spans="1:9">
      <c r="A39">
        <f t="shared" si="19"/>
        <v>10</v>
      </c>
      <c r="B39">
        <f t="shared" si="23"/>
        <v>0.76827027637808032</v>
      </c>
      <c r="C39">
        <f t="shared" si="24"/>
        <v>2.3686186183163357E-2</v>
      </c>
      <c r="D39">
        <f t="shared" si="18"/>
        <v>47.499999999999773</v>
      </c>
      <c r="E39">
        <f t="shared" si="25"/>
        <v>493.5</v>
      </c>
      <c r="F39">
        <f t="shared" si="20"/>
        <v>49.755192028361449</v>
      </c>
      <c r="G39">
        <f t="shared" si="21"/>
        <v>863.0616267955395</v>
      </c>
      <c r="I39">
        <f t="shared" si="22"/>
        <v>717.73565688420877</v>
      </c>
    </row>
    <row r="40" spans="1:9">
      <c r="H40" t="s">
        <v>33</v>
      </c>
      <c r="I40">
        <f>SUM(I29:I39)</f>
        <v>14655.312712382154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A43B-8114-4E4D-BE73-7FDFBDB48BFE}">
  <dimension ref="A1:P1042"/>
  <sheetViews>
    <sheetView topLeftCell="A34" workbookViewId="0">
      <selection activeCell="F43" sqref="F43"/>
    </sheetView>
  </sheetViews>
  <sheetFormatPr defaultRowHeight="14.45"/>
  <cols>
    <col min="3" max="3" width="12.140625" bestFit="1" customWidth="1"/>
    <col min="4" max="4" width="12.7109375" bestFit="1" customWidth="1"/>
    <col min="6" max="6" width="13.7109375" bestFit="1" customWidth="1"/>
    <col min="9" max="9" width="12.5703125" bestFit="1" customWidth="1"/>
    <col min="10" max="10" width="11.7109375" bestFit="1" customWidth="1"/>
    <col min="16" max="16" width="18" bestFit="1" customWidth="1"/>
  </cols>
  <sheetData>
    <row r="1" spans="1:16">
      <c r="A1" t="s">
        <v>1</v>
      </c>
      <c r="B1">
        <f>0.12</f>
        <v>0.12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6">
      <c r="D2" t="s">
        <v>7</v>
      </c>
      <c r="E2">
        <f>50000</f>
        <v>50000</v>
      </c>
      <c r="F2">
        <v>100000</v>
      </c>
      <c r="G2">
        <v>100000</v>
      </c>
      <c r="H2">
        <f>50000</f>
        <v>50000</v>
      </c>
    </row>
    <row r="4" spans="1:1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34</v>
      </c>
    </row>
    <row r="5" spans="1:16">
      <c r="A5">
        <f>0</f>
        <v>0</v>
      </c>
      <c r="F5">
        <f>250</f>
        <v>250</v>
      </c>
      <c r="O5">
        <f>-F5</f>
        <v>-250</v>
      </c>
    </row>
    <row r="6" spans="1:16">
      <c r="A6">
        <f t="shared" ref="A6:A15" si="0">A5+1</f>
        <v>1</v>
      </c>
      <c r="B6">
        <f>0.01</f>
        <v>0.01</v>
      </c>
      <c r="C6">
        <f t="shared" ref="C6:C15" si="1">0.005+0.001*(A6-1)</f>
        <v>5.0000000000000001E-3</v>
      </c>
      <c r="D6">
        <f t="shared" ref="D6:D15" si="2">0.002+0.001*(A6-1)</f>
        <v>2E-3</v>
      </c>
      <c r="E6">
        <f>2500</f>
        <v>2500</v>
      </c>
      <c r="F6">
        <f>E6*0.05</f>
        <v>125</v>
      </c>
      <c r="G6">
        <f ca="1">(H6+E6-F6)*(P6-1)</f>
        <v>353.45437089252289</v>
      </c>
      <c r="H6">
        <f>0</f>
        <v>0</v>
      </c>
      <c r="I6">
        <f>0</f>
        <v>0</v>
      </c>
      <c r="J6">
        <f t="shared" ref="J6:J15" si="3">$E$2*B6</f>
        <v>500</v>
      </c>
      <c r="K6">
        <f t="shared" ref="K6:K15" si="4">$F$2*C6</f>
        <v>500</v>
      </c>
      <c r="L6">
        <f t="shared" ref="L6:L15" si="5">$G$2*D6</f>
        <v>200</v>
      </c>
      <c r="M6">
        <f t="shared" ref="M6:M14" si="6">H7*(1-(B6+C6+D6))</f>
        <v>688.1</v>
      </c>
      <c r="N6">
        <f>I7*B6</f>
        <v>430</v>
      </c>
      <c r="O6">
        <f ca="1">E6-F6+G6+H6-J6-K6-L6-M6-N6</f>
        <v>410.35437089252298</v>
      </c>
      <c r="P6">
        <f ca="1">_xlfn.LOGNORM.INV(RAND(), 0.0470189, 0.15)</f>
        <v>1.1488228930073781</v>
      </c>
    </row>
    <row r="7" spans="1:16">
      <c r="A7">
        <f t="shared" si="0"/>
        <v>2</v>
      </c>
      <c r="B7">
        <f t="shared" ref="B7:B15" si="7">0.01</f>
        <v>0.01</v>
      </c>
      <c r="C7">
        <f t="shared" si="1"/>
        <v>6.0000000000000001E-3</v>
      </c>
      <c r="D7">
        <f t="shared" si="2"/>
        <v>3.0000000000000001E-3</v>
      </c>
      <c r="E7">
        <f>2500</f>
        <v>2500</v>
      </c>
      <c r="F7">
        <f t="shared" ref="F7:F15" si="8">E7*0.05</f>
        <v>125</v>
      </c>
      <c r="G7">
        <f t="shared" ref="G7:G15" ca="1" si="9">(H7+E7-F7)*(P7-1)</f>
        <v>-182.95651741043932</v>
      </c>
      <c r="H7">
        <f>700</f>
        <v>700</v>
      </c>
      <c r="I7">
        <v>43000</v>
      </c>
      <c r="J7">
        <f t="shared" si="3"/>
        <v>500</v>
      </c>
      <c r="K7">
        <f t="shared" si="4"/>
        <v>600</v>
      </c>
      <c r="L7">
        <f t="shared" si="5"/>
        <v>300</v>
      </c>
      <c r="M7">
        <f t="shared" si="6"/>
        <v>1177.2</v>
      </c>
      <c r="N7">
        <f t="shared" ref="N7:N14" si="10">I8*B7</f>
        <v>430</v>
      </c>
      <c r="O7">
        <f t="shared" ref="O7:O15" ca="1" si="11">E7-F7+G7+H7-J7-K7-L7-M7-N7</f>
        <v>-115.15651741043916</v>
      </c>
      <c r="P7">
        <f t="shared" ref="P7:P15" ca="1" si="12">_xlfn.LOGNORM.INV(RAND(), 0.0470189, 0.15)</f>
        <v>0.94050194555758071</v>
      </c>
    </row>
    <row r="8" spans="1:16">
      <c r="A8">
        <f t="shared" si="0"/>
        <v>3</v>
      </c>
      <c r="B8">
        <f t="shared" si="7"/>
        <v>0.01</v>
      </c>
      <c r="C8">
        <f t="shared" si="1"/>
        <v>7.0000000000000001E-3</v>
      </c>
      <c r="D8">
        <f t="shared" si="2"/>
        <v>4.0000000000000001E-3</v>
      </c>
      <c r="E8">
        <f>2500</f>
        <v>2500</v>
      </c>
      <c r="F8">
        <f t="shared" si="8"/>
        <v>125</v>
      </c>
      <c r="G8">
        <f t="shared" ca="1" si="9"/>
        <v>441.09260893176213</v>
      </c>
      <c r="H8">
        <f>1200</f>
        <v>1200</v>
      </c>
      <c r="I8">
        <v>43000</v>
      </c>
      <c r="J8">
        <f t="shared" si="3"/>
        <v>500</v>
      </c>
      <c r="K8">
        <f t="shared" si="4"/>
        <v>700</v>
      </c>
      <c r="L8">
        <f t="shared" si="5"/>
        <v>400</v>
      </c>
      <c r="M8">
        <f t="shared" si="6"/>
        <v>1566.3999999999999</v>
      </c>
      <c r="N8">
        <f t="shared" si="10"/>
        <v>420</v>
      </c>
      <c r="O8">
        <f t="shared" ca="1" si="11"/>
        <v>429.69260893176238</v>
      </c>
      <c r="P8">
        <f t="shared" ca="1" si="12"/>
        <v>1.1233825479529405</v>
      </c>
    </row>
    <row r="9" spans="1:16">
      <c r="A9">
        <f t="shared" si="0"/>
        <v>4</v>
      </c>
      <c r="B9">
        <f t="shared" si="7"/>
        <v>0.01</v>
      </c>
      <c r="C9">
        <f t="shared" si="1"/>
        <v>8.0000000000000002E-3</v>
      </c>
      <c r="D9">
        <f t="shared" si="2"/>
        <v>5.0000000000000001E-3</v>
      </c>
      <c r="E9">
        <f>2500</f>
        <v>2500</v>
      </c>
      <c r="F9">
        <f t="shared" si="8"/>
        <v>125</v>
      </c>
      <c r="G9">
        <f t="shared" ca="1" si="9"/>
        <v>-853.85116725251623</v>
      </c>
      <c r="H9">
        <f>1600</f>
        <v>1600</v>
      </c>
      <c r="I9">
        <v>42000</v>
      </c>
      <c r="J9">
        <f t="shared" si="3"/>
        <v>500</v>
      </c>
      <c r="K9">
        <f t="shared" si="4"/>
        <v>800</v>
      </c>
      <c r="L9">
        <f t="shared" si="5"/>
        <v>500</v>
      </c>
      <c r="M9">
        <f t="shared" si="6"/>
        <v>1954</v>
      </c>
      <c r="N9">
        <f t="shared" si="10"/>
        <v>420</v>
      </c>
      <c r="O9">
        <f t="shared" ca="1" si="11"/>
        <v>-1052.8511672525165</v>
      </c>
      <c r="P9">
        <f t="shared" ca="1" si="12"/>
        <v>0.78519467490502737</v>
      </c>
    </row>
    <row r="10" spans="1:16">
      <c r="A10">
        <f t="shared" si="0"/>
        <v>5</v>
      </c>
      <c r="B10">
        <f t="shared" si="7"/>
        <v>0.01</v>
      </c>
      <c r="C10">
        <f t="shared" si="1"/>
        <v>9.0000000000000011E-3</v>
      </c>
      <c r="D10">
        <f t="shared" si="2"/>
        <v>6.0000000000000001E-3</v>
      </c>
      <c r="E10">
        <f>2500</f>
        <v>2500</v>
      </c>
      <c r="F10">
        <f t="shared" si="8"/>
        <v>125</v>
      </c>
      <c r="G10">
        <f t="shared" ca="1" si="9"/>
        <v>1519.087295830109</v>
      </c>
      <c r="H10">
        <f>2000</f>
        <v>2000</v>
      </c>
      <c r="I10">
        <v>42000</v>
      </c>
      <c r="J10">
        <f t="shared" si="3"/>
        <v>500</v>
      </c>
      <c r="K10">
        <f t="shared" si="4"/>
        <v>900.00000000000011</v>
      </c>
      <c r="L10">
        <f t="shared" si="5"/>
        <v>600</v>
      </c>
      <c r="M10">
        <f t="shared" si="6"/>
        <v>1950</v>
      </c>
      <c r="N10">
        <f t="shared" si="10"/>
        <v>400</v>
      </c>
      <c r="O10">
        <f t="shared" ca="1" si="11"/>
        <v>1544.0872958301088</v>
      </c>
      <c r="P10">
        <f t="shared" ca="1" si="12"/>
        <v>1.3472199533325964</v>
      </c>
    </row>
    <row r="11" spans="1:16">
      <c r="A11">
        <f t="shared" si="0"/>
        <v>6</v>
      </c>
      <c r="B11">
        <f t="shared" si="7"/>
        <v>0.01</v>
      </c>
      <c r="C11">
        <f t="shared" si="1"/>
        <v>0.01</v>
      </c>
      <c r="D11">
        <f t="shared" si="2"/>
        <v>7.0000000000000001E-3</v>
      </c>
      <c r="E11">
        <f>2500</f>
        <v>2500</v>
      </c>
      <c r="F11">
        <f t="shared" si="8"/>
        <v>125</v>
      </c>
      <c r="G11">
        <f t="shared" ca="1" si="9"/>
        <v>950.4817114835713</v>
      </c>
      <c r="H11">
        <f>2000</f>
        <v>2000</v>
      </c>
      <c r="I11">
        <v>40000</v>
      </c>
      <c r="J11">
        <f t="shared" si="3"/>
        <v>500</v>
      </c>
      <c r="K11">
        <f t="shared" si="4"/>
        <v>1000</v>
      </c>
      <c r="L11">
        <f t="shared" si="5"/>
        <v>700</v>
      </c>
      <c r="M11">
        <f t="shared" si="6"/>
        <v>1556.8</v>
      </c>
      <c r="N11">
        <f t="shared" si="10"/>
        <v>380</v>
      </c>
      <c r="O11">
        <f t="shared" ca="1" si="11"/>
        <v>1188.6817114835715</v>
      </c>
      <c r="P11">
        <f t="shared" ca="1" si="12"/>
        <v>1.2172529626248163</v>
      </c>
    </row>
    <row r="12" spans="1:16">
      <c r="A12">
        <f t="shared" si="0"/>
        <v>7</v>
      </c>
      <c r="B12">
        <f t="shared" si="7"/>
        <v>0.01</v>
      </c>
      <c r="C12">
        <f t="shared" si="1"/>
        <v>1.0999999999999999E-2</v>
      </c>
      <c r="D12">
        <f t="shared" si="2"/>
        <v>8.0000000000000002E-3</v>
      </c>
      <c r="E12">
        <f>2500</f>
        <v>2500</v>
      </c>
      <c r="F12">
        <f t="shared" si="8"/>
        <v>125</v>
      </c>
      <c r="G12">
        <f t="shared" ca="1" si="9"/>
        <v>276.40007335566003</v>
      </c>
      <c r="H12">
        <f>1600</f>
        <v>1600</v>
      </c>
      <c r="I12">
        <v>38000</v>
      </c>
      <c r="J12">
        <f t="shared" si="3"/>
        <v>500</v>
      </c>
      <c r="K12">
        <f t="shared" si="4"/>
        <v>1100</v>
      </c>
      <c r="L12">
        <f t="shared" si="5"/>
        <v>800</v>
      </c>
      <c r="M12">
        <f t="shared" si="6"/>
        <v>1165.2</v>
      </c>
      <c r="N12">
        <f t="shared" si="10"/>
        <v>340</v>
      </c>
      <c r="O12">
        <f t="shared" ca="1" si="11"/>
        <v>346.20007335566038</v>
      </c>
      <c r="P12">
        <f t="shared" ca="1" si="12"/>
        <v>1.0695346096492226</v>
      </c>
    </row>
    <row r="13" spans="1:16">
      <c r="A13">
        <f t="shared" si="0"/>
        <v>8</v>
      </c>
      <c r="B13">
        <f t="shared" si="7"/>
        <v>0.01</v>
      </c>
      <c r="C13">
        <f t="shared" si="1"/>
        <v>1.2E-2</v>
      </c>
      <c r="D13">
        <f t="shared" si="2"/>
        <v>9.0000000000000011E-3</v>
      </c>
      <c r="E13">
        <f>2500</f>
        <v>2500</v>
      </c>
      <c r="F13">
        <f t="shared" si="8"/>
        <v>125</v>
      </c>
      <c r="G13">
        <f t="shared" ca="1" si="9"/>
        <v>-595.95962475428041</v>
      </c>
      <c r="H13">
        <f>1200</f>
        <v>1200</v>
      </c>
      <c r="I13">
        <v>34000</v>
      </c>
      <c r="J13">
        <f t="shared" si="3"/>
        <v>500</v>
      </c>
      <c r="K13">
        <f t="shared" si="4"/>
        <v>1200</v>
      </c>
      <c r="L13">
        <f t="shared" si="5"/>
        <v>900.00000000000011</v>
      </c>
      <c r="M13">
        <f t="shared" si="6"/>
        <v>969</v>
      </c>
      <c r="N13">
        <f t="shared" si="10"/>
        <v>270</v>
      </c>
      <c r="O13">
        <f t="shared" ca="1" si="11"/>
        <v>-859.95962475428053</v>
      </c>
      <c r="P13">
        <f t="shared" ca="1" si="12"/>
        <v>0.83329800706173973</v>
      </c>
    </row>
    <row r="14" spans="1:16">
      <c r="A14">
        <f t="shared" si="0"/>
        <v>9</v>
      </c>
      <c r="B14">
        <f t="shared" si="7"/>
        <v>0.01</v>
      </c>
      <c r="C14">
        <f t="shared" si="1"/>
        <v>1.3000000000000001E-2</v>
      </c>
      <c r="D14">
        <f t="shared" si="2"/>
        <v>0.01</v>
      </c>
      <c r="E14">
        <f>2500</f>
        <v>2500</v>
      </c>
      <c r="F14">
        <f t="shared" si="8"/>
        <v>125</v>
      </c>
      <c r="G14">
        <f t="shared" ca="1" si="9"/>
        <v>-19.400426938677107</v>
      </c>
      <c r="H14">
        <f>1000</f>
        <v>1000</v>
      </c>
      <c r="I14">
        <v>27000</v>
      </c>
      <c r="J14">
        <f t="shared" si="3"/>
        <v>500</v>
      </c>
      <c r="K14">
        <f t="shared" si="4"/>
        <v>1300.0000000000002</v>
      </c>
      <c r="L14">
        <f t="shared" si="5"/>
        <v>1000</v>
      </c>
      <c r="M14">
        <f t="shared" si="6"/>
        <v>483.5</v>
      </c>
      <c r="N14">
        <f t="shared" si="10"/>
        <v>170</v>
      </c>
      <c r="O14">
        <f t="shared" ca="1" si="11"/>
        <v>-97.900426938677128</v>
      </c>
      <c r="P14">
        <f t="shared" ca="1" si="12"/>
        <v>0.99425172535150308</v>
      </c>
    </row>
    <row r="15" spans="1:16">
      <c r="A15">
        <f t="shared" si="0"/>
        <v>10</v>
      </c>
      <c r="B15">
        <f t="shared" si="7"/>
        <v>0.01</v>
      </c>
      <c r="C15">
        <f t="shared" si="1"/>
        <v>1.4000000000000002E-2</v>
      </c>
      <c r="D15">
        <f t="shared" si="2"/>
        <v>1.1000000000000001E-2</v>
      </c>
      <c r="E15">
        <f>2500</f>
        <v>2500</v>
      </c>
      <c r="F15">
        <f t="shared" si="8"/>
        <v>125</v>
      </c>
      <c r="G15">
        <f t="shared" ca="1" si="9"/>
        <v>210.20760134871375</v>
      </c>
      <c r="H15">
        <f>500</f>
        <v>500</v>
      </c>
      <c r="I15">
        <v>17000</v>
      </c>
      <c r="J15">
        <f t="shared" si="3"/>
        <v>500</v>
      </c>
      <c r="K15">
        <f t="shared" si="4"/>
        <v>1400.0000000000002</v>
      </c>
      <c r="L15">
        <f t="shared" si="5"/>
        <v>1100</v>
      </c>
      <c r="M15">
        <v>0</v>
      </c>
      <c r="N15">
        <v>0</v>
      </c>
      <c r="O15">
        <f t="shared" ca="1" si="11"/>
        <v>85.207601348713752</v>
      </c>
      <c r="P15">
        <f t="shared" ca="1" si="12"/>
        <v>1.0731156874256396</v>
      </c>
    </row>
    <row r="17" spans="1:10">
      <c r="A17" t="s">
        <v>8</v>
      </c>
      <c r="B17" t="s">
        <v>23</v>
      </c>
      <c r="C17" t="s">
        <v>13</v>
      </c>
      <c r="D17" t="s">
        <v>14</v>
      </c>
      <c r="E17" t="s">
        <v>16</v>
      </c>
      <c r="F17" t="s">
        <v>24</v>
      </c>
      <c r="G17" t="s">
        <v>25</v>
      </c>
      <c r="H17" t="s">
        <v>22</v>
      </c>
    </row>
    <row r="18" spans="1:10">
      <c r="A18">
        <f>2</f>
        <v>2</v>
      </c>
      <c r="B18">
        <f>0.35</f>
        <v>0.35</v>
      </c>
      <c r="C18">
        <f>25</f>
        <v>25</v>
      </c>
      <c r="D18">
        <f ca="1">(E18-C18)*(P7-1)</f>
        <v>-2556.9288896629691</v>
      </c>
      <c r="E18">
        <v>43000</v>
      </c>
      <c r="F18">
        <f t="shared" ref="F18:F26" si="13">B18*$H$2</f>
        <v>17500</v>
      </c>
      <c r="G18">
        <f>E19*(1-B18)</f>
        <v>27950</v>
      </c>
      <c r="H18">
        <f ca="1">-C18+D18+E18-F18-G18</f>
        <v>-5031.928889662966</v>
      </c>
    </row>
    <row r="19" spans="1:10">
      <c r="A19">
        <f t="shared" ref="A19:A26" si="14">A18+1</f>
        <v>3</v>
      </c>
      <c r="B19">
        <f t="shared" ref="B19:B26" si="15">0.35</f>
        <v>0.35</v>
      </c>
      <c r="C19">
        <f>25</f>
        <v>25</v>
      </c>
      <c r="D19">
        <f t="shared" ref="D19:D26" ca="1" si="16">(E19-C19)*(P8-1)</f>
        <v>5302.364998277616</v>
      </c>
      <c r="E19">
        <v>43000</v>
      </c>
      <c r="F19">
        <f t="shared" si="13"/>
        <v>17500</v>
      </c>
      <c r="G19">
        <f t="shared" ref="G19:G25" si="17">E20*(1-B19)</f>
        <v>27300</v>
      </c>
      <c r="H19">
        <f t="shared" ref="H19:H26" ca="1" si="18">-C19+D19+E19-F19-G19</f>
        <v>3477.3649982776187</v>
      </c>
    </row>
    <row r="20" spans="1:10">
      <c r="A20">
        <f t="shared" si="14"/>
        <v>4</v>
      </c>
      <c r="B20">
        <f t="shared" si="15"/>
        <v>0.35</v>
      </c>
      <c r="C20">
        <f>25</f>
        <v>25</v>
      </c>
      <c r="D20">
        <f t="shared" ca="1" si="16"/>
        <v>-9016.4535208614761</v>
      </c>
      <c r="E20">
        <v>42000</v>
      </c>
      <c r="F20">
        <f t="shared" si="13"/>
        <v>17500</v>
      </c>
      <c r="G20">
        <f t="shared" si="17"/>
        <v>27300</v>
      </c>
      <c r="H20">
        <f t="shared" ca="1" si="18"/>
        <v>-11841.453520861476</v>
      </c>
    </row>
    <row r="21" spans="1:10">
      <c r="A21">
        <f t="shared" si="14"/>
        <v>5</v>
      </c>
      <c r="B21">
        <f t="shared" si="15"/>
        <v>0.35</v>
      </c>
      <c r="C21">
        <f>25</f>
        <v>25</v>
      </c>
      <c r="D21">
        <f t="shared" ca="1" si="16"/>
        <v>14574.557541135733</v>
      </c>
      <c r="E21">
        <v>42000</v>
      </c>
      <c r="F21">
        <f t="shared" si="13"/>
        <v>17500</v>
      </c>
      <c r="G21">
        <f t="shared" si="17"/>
        <v>26000</v>
      </c>
      <c r="H21">
        <f t="shared" ca="1" si="18"/>
        <v>13049.557541135735</v>
      </c>
    </row>
    <row r="22" spans="1:10">
      <c r="A22">
        <f t="shared" si="14"/>
        <v>6</v>
      </c>
      <c r="B22">
        <f t="shared" si="15"/>
        <v>0.35</v>
      </c>
      <c r="C22">
        <f>25</f>
        <v>25</v>
      </c>
      <c r="D22">
        <f t="shared" ca="1" si="16"/>
        <v>8684.6871809270324</v>
      </c>
      <c r="E22">
        <v>40000</v>
      </c>
      <c r="F22">
        <f t="shared" si="13"/>
        <v>17500</v>
      </c>
      <c r="G22">
        <f t="shared" si="17"/>
        <v>24700</v>
      </c>
      <c r="H22">
        <f t="shared" ca="1" si="18"/>
        <v>6459.6871809270306</v>
      </c>
    </row>
    <row r="23" spans="1:10">
      <c r="A23">
        <f t="shared" si="14"/>
        <v>7</v>
      </c>
      <c r="B23">
        <f t="shared" si="15"/>
        <v>0.35</v>
      </c>
      <c r="C23">
        <f>25</f>
        <v>25</v>
      </c>
      <c r="D23">
        <f t="shared" ca="1" si="16"/>
        <v>2640.5768014292298</v>
      </c>
      <c r="E23">
        <v>38000</v>
      </c>
      <c r="F23">
        <f t="shared" si="13"/>
        <v>17500</v>
      </c>
      <c r="G23">
        <f t="shared" si="17"/>
        <v>22100</v>
      </c>
      <c r="H23">
        <f t="shared" ca="1" si="18"/>
        <v>1015.5768014292262</v>
      </c>
    </row>
    <row r="24" spans="1:10">
      <c r="A24">
        <f t="shared" si="14"/>
        <v>8</v>
      </c>
      <c r="B24">
        <f t="shared" si="15"/>
        <v>0.35</v>
      </c>
      <c r="C24">
        <f>25</f>
        <v>25</v>
      </c>
      <c r="D24">
        <f t="shared" ca="1" si="16"/>
        <v>-5663.7002100773925</v>
      </c>
      <c r="E24">
        <v>34000</v>
      </c>
      <c r="F24">
        <f t="shared" si="13"/>
        <v>17500</v>
      </c>
      <c r="G24">
        <f t="shared" si="17"/>
        <v>17550</v>
      </c>
      <c r="H24">
        <f t="shared" ca="1" si="18"/>
        <v>-6738.7002100773934</v>
      </c>
    </row>
    <row r="25" spans="1:10">
      <c r="A25">
        <f t="shared" si="14"/>
        <v>9</v>
      </c>
      <c r="B25">
        <f t="shared" si="15"/>
        <v>0.35</v>
      </c>
      <c r="C25">
        <f>25</f>
        <v>25</v>
      </c>
      <c r="D25">
        <f t="shared" ca="1" si="16"/>
        <v>-155.05970864320443</v>
      </c>
      <c r="E25">
        <v>27000</v>
      </c>
      <c r="F25">
        <f t="shared" si="13"/>
        <v>17500</v>
      </c>
      <c r="G25">
        <f t="shared" si="17"/>
        <v>11050</v>
      </c>
      <c r="H25">
        <f t="shared" ca="1" si="18"/>
        <v>-1730.0597086432026</v>
      </c>
    </row>
    <row r="26" spans="1:10">
      <c r="A26">
        <f t="shared" si="14"/>
        <v>10</v>
      </c>
      <c r="B26">
        <f t="shared" si="15"/>
        <v>0.35</v>
      </c>
      <c r="C26">
        <f>25</f>
        <v>25</v>
      </c>
      <c r="D26">
        <f t="shared" ca="1" si="16"/>
        <v>1241.1387940502316</v>
      </c>
      <c r="E26">
        <v>17000</v>
      </c>
      <c r="F26">
        <f t="shared" si="13"/>
        <v>17500</v>
      </c>
      <c r="G26">
        <f>0</f>
        <v>0</v>
      </c>
      <c r="H26">
        <f t="shared" ca="1" si="18"/>
        <v>716.13879405023181</v>
      </c>
    </row>
    <row r="28" spans="1:10">
      <c r="A28" t="s">
        <v>8</v>
      </c>
      <c r="B28" t="s">
        <v>27</v>
      </c>
      <c r="C28" t="s">
        <v>28</v>
      </c>
      <c r="D28" t="s">
        <v>22</v>
      </c>
      <c r="E28" t="s">
        <v>26</v>
      </c>
      <c r="F28" t="s">
        <v>29</v>
      </c>
      <c r="G28" t="s">
        <v>30</v>
      </c>
      <c r="I28" t="s">
        <v>31</v>
      </c>
      <c r="J28" t="s">
        <v>32</v>
      </c>
    </row>
    <row r="29" spans="1:10">
      <c r="A29">
        <f>0</f>
        <v>0</v>
      </c>
      <c r="B29">
        <f>1</f>
        <v>1</v>
      </c>
      <c r="C29">
        <f>0</f>
        <v>0</v>
      </c>
      <c r="D29">
        <f>O5</f>
        <v>-250</v>
      </c>
      <c r="E29">
        <f>0</f>
        <v>0</v>
      </c>
      <c r="F29">
        <f>D29*B29+E29*C29</f>
        <v>-250</v>
      </c>
      <c r="G29">
        <f>F29</f>
        <v>-250</v>
      </c>
      <c r="I29">
        <v>0</v>
      </c>
      <c r="J29">
        <f ca="1">G39/SUM(I29:I39)</f>
        <v>6.1524419997702154E-2</v>
      </c>
    </row>
    <row r="30" spans="1:10">
      <c r="A30">
        <f>A29+1</f>
        <v>1</v>
      </c>
      <c r="B30">
        <f>1-(B6+C6+D6)</f>
        <v>0.98299999999999998</v>
      </c>
      <c r="C30">
        <f>B29*B6</f>
        <v>0.01</v>
      </c>
      <c r="D30">
        <f t="shared" ref="D30:D39" ca="1" si="19">O6</f>
        <v>410.35437089252298</v>
      </c>
      <c r="E30">
        <f>0</f>
        <v>0</v>
      </c>
      <c r="F30">
        <f ca="1">D30*B29+E30*C29</f>
        <v>410.35437089252298</v>
      </c>
      <c r="G30">
        <f t="shared" ref="G30:G39" ca="1" si="20">G29+F30/(1+$B$1)^A30</f>
        <v>116.38783115403834</v>
      </c>
      <c r="I30">
        <f t="shared" ref="I30:I39" si="21">B29*E6/(1+$B$1)^A29</f>
        <v>2500</v>
      </c>
    </row>
    <row r="31" spans="1:10">
      <c r="A31">
        <f t="shared" ref="A31:A39" si="22">A30+1</f>
        <v>2</v>
      </c>
      <c r="B31">
        <f>B30*(1-(B7+C7+D7))</f>
        <v>0.96432299999999993</v>
      </c>
      <c r="C31">
        <f>C30*(1-B18)+B30*B7</f>
        <v>1.6330000000000001E-2</v>
      </c>
      <c r="D31">
        <f t="shared" ca="1" si="19"/>
        <v>-115.15651741043916</v>
      </c>
      <c r="E31">
        <f ca="1">H18</f>
        <v>-5031.928889662966</v>
      </c>
      <c r="F31">
        <f t="shared" ref="F31:F39" ca="1" si="23">D31*B30+E31*C30</f>
        <v>-163.51814551109135</v>
      </c>
      <c r="G31">
        <f t="shared" ca="1" si="20"/>
        <v>-13.967833315900549</v>
      </c>
      <c r="I31">
        <f t="shared" si="21"/>
        <v>2194.1964285714284</v>
      </c>
    </row>
    <row r="32" spans="1:10">
      <c r="A32">
        <f t="shared" si="22"/>
        <v>3</v>
      </c>
      <c r="B32">
        <f t="shared" ref="B32:B39" si="24">B31*(1-(B8+C8+D8))</f>
        <v>0.94407221699999988</v>
      </c>
      <c r="C32">
        <f t="shared" ref="C32:C39" si="25">C31*(1-B19)+B31*B8</f>
        <v>2.0257730000000002E-2</v>
      </c>
      <c r="D32">
        <f t="shared" ca="1" si="19"/>
        <v>429.69260893176238</v>
      </c>
      <c r="E32">
        <f t="shared" ref="E32:E39" ca="1" si="26">H19</f>
        <v>3477.3649982776187</v>
      </c>
      <c r="F32">
        <f t="shared" ca="1" si="23"/>
        <v>471.14783614477733</v>
      </c>
      <c r="G32">
        <f t="shared" ca="1" si="20"/>
        <v>321.38589025198132</v>
      </c>
      <c r="I32">
        <f t="shared" si="21"/>
        <v>1921.8809789540812</v>
      </c>
    </row>
    <row r="33" spans="1:9">
      <c r="A33">
        <f t="shared" si="22"/>
        <v>4</v>
      </c>
      <c r="B33">
        <f t="shared" si="24"/>
        <v>0.92235855600899985</v>
      </c>
      <c r="C33">
        <f t="shared" si="25"/>
        <v>2.2608246669999998E-2</v>
      </c>
      <c r="D33">
        <f t="shared" ca="1" si="19"/>
        <v>-1052.8511672525165</v>
      </c>
      <c r="E33">
        <f t="shared" ca="1" si="26"/>
        <v>-11841.453520861476</v>
      </c>
      <c r="F33">
        <f t="shared" ca="1" si="23"/>
        <v>-1233.848503872282</v>
      </c>
      <c r="G33">
        <f t="shared" ca="1" si="20"/>
        <v>-462.74713997160723</v>
      </c>
      <c r="I33">
        <f t="shared" si="21"/>
        <v>1679.9298914250403</v>
      </c>
    </row>
    <row r="34" spans="1:9">
      <c r="A34">
        <f t="shared" si="22"/>
        <v>5</v>
      </c>
      <c r="B34">
        <f t="shared" si="24"/>
        <v>0.89929959210877486</v>
      </c>
      <c r="C34">
        <f t="shared" si="25"/>
        <v>2.3918945895589995E-2</v>
      </c>
      <c r="D34">
        <f t="shared" ca="1" si="19"/>
        <v>1544.0872958301088</v>
      </c>
      <c r="E34">
        <f t="shared" ca="1" si="26"/>
        <v>13049.557541135735</v>
      </c>
      <c r="F34">
        <f t="shared" ca="1" si="23"/>
        <v>1719.2297443580558</v>
      </c>
      <c r="G34">
        <f t="shared" ca="1" si="20"/>
        <v>512.78998812737552</v>
      </c>
      <c r="I34">
        <f t="shared" si="21"/>
        <v>1465.4388427877359</v>
      </c>
    </row>
    <row r="35" spans="1:9">
      <c r="A35">
        <f t="shared" si="22"/>
        <v>6</v>
      </c>
      <c r="B35">
        <f t="shared" si="24"/>
        <v>0.87501850312183793</v>
      </c>
      <c r="C35">
        <f t="shared" si="25"/>
        <v>2.4540310753221245E-2</v>
      </c>
      <c r="D35">
        <f t="shared" ca="1" si="19"/>
        <v>1188.6817114835715</v>
      </c>
      <c r="E35">
        <f t="shared" ca="1" si="26"/>
        <v>6459.6871809270306</v>
      </c>
      <c r="F35">
        <f t="shared" ca="1" si="23"/>
        <v>1223.4898864673662</v>
      </c>
      <c r="G35">
        <f t="shared" ca="1" si="20"/>
        <v>1132.64804105745</v>
      </c>
      <c r="I35">
        <f t="shared" si="21"/>
        <v>1275.7168497482521</v>
      </c>
    </row>
    <row r="36" spans="1:9">
      <c r="A36">
        <f t="shared" si="22"/>
        <v>7</v>
      </c>
      <c r="B36">
        <f t="shared" si="24"/>
        <v>0.84964296653130456</v>
      </c>
      <c r="C36">
        <f t="shared" si="25"/>
        <v>2.4701387020812191E-2</v>
      </c>
      <c r="D36">
        <f t="shared" ca="1" si="19"/>
        <v>346.20007335566038</v>
      </c>
      <c r="E36">
        <f t="shared" ca="1" si="26"/>
        <v>1015.5768014292262</v>
      </c>
      <c r="F36">
        <f t="shared" ca="1" si="23"/>
        <v>327.8540402691761</v>
      </c>
      <c r="G36">
        <f t="shared" ca="1" si="20"/>
        <v>1280.9525589182419</v>
      </c>
      <c r="I36">
        <f t="shared" si="21"/>
        <v>1108.279013218794</v>
      </c>
    </row>
    <row r="37" spans="1:9">
      <c r="A37">
        <f t="shared" si="22"/>
        <v>8</v>
      </c>
      <c r="B37">
        <f t="shared" si="24"/>
        <v>0.82330403456883405</v>
      </c>
      <c r="C37">
        <f t="shared" si="25"/>
        <v>2.4552331228840971E-2</v>
      </c>
      <c r="D37">
        <f t="shared" ca="1" si="19"/>
        <v>-859.95962475428053</v>
      </c>
      <c r="E37">
        <f t="shared" ca="1" si="26"/>
        <v>-6738.7002100773934</v>
      </c>
      <c r="F37">
        <f t="shared" ca="1" si="23"/>
        <v>-897.11388857972452</v>
      </c>
      <c r="G37">
        <f t="shared" ca="1" si="20"/>
        <v>918.6233057335387</v>
      </c>
      <c r="I37">
        <f t="shared" si="21"/>
        <v>960.83832306736508</v>
      </c>
    </row>
    <row r="38" spans="1:9">
      <c r="A38">
        <f t="shared" si="22"/>
        <v>9</v>
      </c>
      <c r="B38">
        <f t="shared" si="24"/>
        <v>0.79613500142806248</v>
      </c>
      <c r="C38">
        <f t="shared" si="25"/>
        <v>2.4192055644434975E-2</v>
      </c>
      <c r="D38">
        <f t="shared" ca="1" si="19"/>
        <v>-97.900426938677128</v>
      </c>
      <c r="E38">
        <f t="shared" ca="1" si="26"/>
        <v>-1730.0597086432026</v>
      </c>
      <c r="F38">
        <f t="shared" ca="1" si="23"/>
        <v>-123.07881549690427</v>
      </c>
      <c r="G38">
        <f t="shared" ca="1" si="20"/>
        <v>874.23985100249683</v>
      </c>
      <c r="I38">
        <f t="shared" si="21"/>
        <v>831.29672772524714</v>
      </c>
    </row>
    <row r="39" spans="1:9">
      <c r="A39">
        <f t="shared" si="22"/>
        <v>10</v>
      </c>
      <c r="B39">
        <f t="shared" si="24"/>
        <v>0.76827027637808032</v>
      </c>
      <c r="C39">
        <f t="shared" si="25"/>
        <v>2.3686186183163357E-2</v>
      </c>
      <c r="D39">
        <f t="shared" ca="1" si="19"/>
        <v>85.207601348713752</v>
      </c>
      <c r="E39">
        <f t="shared" ca="1" si="26"/>
        <v>716.13879405023181</v>
      </c>
      <c r="F39">
        <f t="shared" ca="1" si="23"/>
        <v>85.161623376241764</v>
      </c>
      <c r="G39">
        <f t="shared" ca="1" si="20"/>
        <v>901.65961451426324</v>
      </c>
      <c r="I39">
        <f t="shared" si="21"/>
        <v>717.73565688420877</v>
      </c>
    </row>
    <row r="40" spans="1:9">
      <c r="H40" t="s">
        <v>33</v>
      </c>
      <c r="I40">
        <f>SUM(I29:I39)</f>
        <v>14655.312712382154</v>
      </c>
    </row>
    <row r="42" spans="1:9">
      <c r="B42">
        <f ca="1">G39</f>
        <v>901.65961451426324</v>
      </c>
    </row>
    <row r="43" spans="1:9">
      <c r="A43">
        <f>1</f>
        <v>1</v>
      </c>
      <c r="B43">
        <f t="dataTable" ref="B43:B1042" dt2D="0" dtr="0" r1="N44" ca="1"/>
        <v>-1333.841206073384</v>
      </c>
      <c r="D43" t="s">
        <v>35</v>
      </c>
      <c r="E43">
        <f>SUM(B43:B1042)/1000</f>
        <v>845.19984873379724</v>
      </c>
    </row>
    <row r="44" spans="1:9">
      <c r="A44">
        <f>A43+1</f>
        <v>2</v>
      </c>
      <c r="B44">
        <v>527.65792697017105</v>
      </c>
      <c r="D44" t="s">
        <v>36</v>
      </c>
      <c r="E44">
        <f>MEDIAN(B43:B1042)</f>
        <v>827.79636569180275</v>
      </c>
    </row>
    <row r="45" spans="1:9">
      <c r="A45">
        <f t="shared" ref="A45:A108" si="27">A44+1</f>
        <v>3</v>
      </c>
      <c r="B45">
        <v>1221.6005255597788</v>
      </c>
      <c r="D45" t="s">
        <v>37</v>
      </c>
      <c r="E45">
        <f>PERCENTILE(B43:B1042, 0.05)</f>
        <v>-1047.9187337334488</v>
      </c>
    </row>
    <row r="46" spans="1:9">
      <c r="A46">
        <f t="shared" si="27"/>
        <v>4</v>
      </c>
      <c r="B46">
        <v>1173.7006900069305</v>
      </c>
    </row>
    <row r="47" spans="1:9">
      <c r="A47">
        <f t="shared" si="27"/>
        <v>5</v>
      </c>
      <c r="B47">
        <v>2717.9499830336372</v>
      </c>
    </row>
    <row r="48" spans="1:9">
      <c r="A48">
        <f t="shared" si="27"/>
        <v>6</v>
      </c>
      <c r="B48">
        <v>473.15628929941818</v>
      </c>
    </row>
    <row r="49" spans="1:2">
      <c r="A49">
        <f t="shared" si="27"/>
        <v>7</v>
      </c>
      <c r="B49">
        <v>857.90117632449756</v>
      </c>
    </row>
    <row r="50" spans="1:2">
      <c r="A50">
        <f t="shared" si="27"/>
        <v>8</v>
      </c>
      <c r="B50">
        <v>495.25586389046589</v>
      </c>
    </row>
    <row r="51" spans="1:2">
      <c r="A51">
        <f t="shared" si="27"/>
        <v>9</v>
      </c>
      <c r="B51">
        <v>4234.5859501612367</v>
      </c>
    </row>
    <row r="52" spans="1:2">
      <c r="A52">
        <f t="shared" si="27"/>
        <v>10</v>
      </c>
      <c r="B52">
        <v>73.365328393800013</v>
      </c>
    </row>
    <row r="53" spans="1:2">
      <c r="A53">
        <f t="shared" si="27"/>
        <v>11</v>
      </c>
      <c r="B53">
        <v>1621.733094080003</v>
      </c>
    </row>
    <row r="54" spans="1:2">
      <c r="A54">
        <f t="shared" si="27"/>
        <v>12</v>
      </c>
      <c r="B54">
        <v>-558.55267205355756</v>
      </c>
    </row>
    <row r="55" spans="1:2">
      <c r="A55">
        <f t="shared" si="27"/>
        <v>13</v>
      </c>
      <c r="B55">
        <v>1472.5623443109323</v>
      </c>
    </row>
    <row r="56" spans="1:2">
      <c r="A56">
        <f t="shared" si="27"/>
        <v>14</v>
      </c>
      <c r="B56">
        <v>877.82654795824124</v>
      </c>
    </row>
    <row r="57" spans="1:2">
      <c r="A57">
        <f t="shared" si="27"/>
        <v>15</v>
      </c>
      <c r="B57">
        <v>-2435.3179726286835</v>
      </c>
    </row>
    <row r="58" spans="1:2">
      <c r="A58">
        <f t="shared" si="27"/>
        <v>16</v>
      </c>
      <c r="B58">
        <v>830.12450967920859</v>
      </c>
    </row>
    <row r="59" spans="1:2">
      <c r="A59">
        <f t="shared" si="27"/>
        <v>17</v>
      </c>
      <c r="B59">
        <v>2407.3825953934893</v>
      </c>
    </row>
    <row r="60" spans="1:2">
      <c r="A60">
        <f t="shared" si="27"/>
        <v>18</v>
      </c>
      <c r="B60">
        <v>366.88091683055558</v>
      </c>
    </row>
    <row r="61" spans="1:2">
      <c r="A61">
        <f t="shared" si="27"/>
        <v>19</v>
      </c>
      <c r="B61">
        <v>509.51173825329334</v>
      </c>
    </row>
    <row r="62" spans="1:2">
      <c r="A62">
        <f t="shared" si="27"/>
        <v>20</v>
      </c>
      <c r="B62">
        <v>-996.36352849227126</v>
      </c>
    </row>
    <row r="63" spans="1:2">
      <c r="A63">
        <f t="shared" si="27"/>
        <v>21</v>
      </c>
      <c r="B63">
        <v>3429.592766633747</v>
      </c>
    </row>
    <row r="64" spans="1:2">
      <c r="A64">
        <f t="shared" si="27"/>
        <v>22</v>
      </c>
      <c r="B64">
        <v>1969.9289553141409</v>
      </c>
    </row>
    <row r="65" spans="1:2">
      <c r="A65">
        <f t="shared" si="27"/>
        <v>23</v>
      </c>
      <c r="B65">
        <v>3844.5249907170187</v>
      </c>
    </row>
    <row r="66" spans="1:2">
      <c r="A66">
        <f t="shared" si="27"/>
        <v>24</v>
      </c>
      <c r="B66">
        <v>279.86341369658635</v>
      </c>
    </row>
    <row r="67" spans="1:2">
      <c r="A67">
        <f t="shared" si="27"/>
        <v>25</v>
      </c>
      <c r="B67">
        <v>-220.46129649585265</v>
      </c>
    </row>
    <row r="68" spans="1:2">
      <c r="A68">
        <f t="shared" si="27"/>
        <v>26</v>
      </c>
      <c r="B68">
        <v>-3.5113445031003465</v>
      </c>
    </row>
    <row r="69" spans="1:2">
      <c r="A69">
        <f t="shared" si="27"/>
        <v>27</v>
      </c>
      <c r="B69">
        <v>1632.7906160997843</v>
      </c>
    </row>
    <row r="70" spans="1:2">
      <c r="A70">
        <f t="shared" si="27"/>
        <v>28</v>
      </c>
      <c r="B70">
        <v>650.37417195063244</v>
      </c>
    </row>
    <row r="71" spans="1:2">
      <c r="A71">
        <f t="shared" si="27"/>
        <v>29</v>
      </c>
      <c r="B71">
        <v>868.71020806243473</v>
      </c>
    </row>
    <row r="72" spans="1:2">
      <c r="A72">
        <f t="shared" si="27"/>
        <v>30</v>
      </c>
      <c r="B72">
        <v>795.10244889077228</v>
      </c>
    </row>
    <row r="73" spans="1:2">
      <c r="A73">
        <f t="shared" si="27"/>
        <v>31</v>
      </c>
      <c r="B73">
        <v>465.74294898746308</v>
      </c>
    </row>
    <row r="74" spans="1:2">
      <c r="A74">
        <f t="shared" si="27"/>
        <v>32</v>
      </c>
      <c r="B74">
        <v>2693.9825846807307</v>
      </c>
    </row>
    <row r="75" spans="1:2">
      <c r="A75">
        <f t="shared" si="27"/>
        <v>33</v>
      </c>
      <c r="B75">
        <v>-1747.9461994068479</v>
      </c>
    </row>
    <row r="76" spans="1:2">
      <c r="A76">
        <f t="shared" si="27"/>
        <v>34</v>
      </c>
      <c r="B76">
        <v>2549.2255362725709</v>
      </c>
    </row>
    <row r="77" spans="1:2">
      <c r="A77">
        <f t="shared" si="27"/>
        <v>35</v>
      </c>
      <c r="B77">
        <v>2096.1967162568435</v>
      </c>
    </row>
    <row r="78" spans="1:2">
      <c r="A78">
        <f t="shared" si="27"/>
        <v>36</v>
      </c>
      <c r="B78">
        <v>-98.212447932284135</v>
      </c>
    </row>
    <row r="79" spans="1:2">
      <c r="A79">
        <f t="shared" si="27"/>
        <v>37</v>
      </c>
      <c r="B79">
        <v>2164.1180560820662</v>
      </c>
    </row>
    <row r="80" spans="1:2">
      <c r="A80">
        <f t="shared" si="27"/>
        <v>38</v>
      </c>
      <c r="B80">
        <v>1298.3838632376767</v>
      </c>
    </row>
    <row r="81" spans="1:2">
      <c r="A81">
        <f t="shared" si="27"/>
        <v>39</v>
      </c>
      <c r="B81">
        <v>733.47377549717066</v>
      </c>
    </row>
    <row r="82" spans="1:2">
      <c r="A82">
        <f t="shared" si="27"/>
        <v>40</v>
      </c>
      <c r="B82">
        <v>1314.9358596359814</v>
      </c>
    </row>
    <row r="83" spans="1:2">
      <c r="A83">
        <f t="shared" si="27"/>
        <v>41</v>
      </c>
      <c r="B83">
        <v>-578.19730402269067</v>
      </c>
    </row>
    <row r="84" spans="1:2">
      <c r="A84">
        <f t="shared" si="27"/>
        <v>42</v>
      </c>
      <c r="B84">
        <v>943.38252028935926</v>
      </c>
    </row>
    <row r="85" spans="1:2">
      <c r="A85">
        <f t="shared" si="27"/>
        <v>43</v>
      </c>
      <c r="B85">
        <v>3881.2979151086047</v>
      </c>
    </row>
    <row r="86" spans="1:2">
      <c r="A86">
        <f t="shared" si="27"/>
        <v>44</v>
      </c>
      <c r="B86">
        <v>2019.5718427672664</v>
      </c>
    </row>
    <row r="87" spans="1:2">
      <c r="A87">
        <f t="shared" si="27"/>
        <v>45</v>
      </c>
      <c r="B87">
        <v>-1393.5452878736692</v>
      </c>
    </row>
    <row r="88" spans="1:2">
      <c r="A88">
        <f t="shared" si="27"/>
        <v>46</v>
      </c>
      <c r="B88">
        <v>361.72874340978939</v>
      </c>
    </row>
    <row r="89" spans="1:2">
      <c r="A89">
        <f t="shared" si="27"/>
        <v>47</v>
      </c>
      <c r="B89">
        <v>-1985.1485351505037</v>
      </c>
    </row>
    <row r="90" spans="1:2">
      <c r="A90">
        <f t="shared" si="27"/>
        <v>48</v>
      </c>
      <c r="B90">
        <v>2172.3612445565436</v>
      </c>
    </row>
    <row r="91" spans="1:2">
      <c r="A91">
        <f t="shared" si="27"/>
        <v>49</v>
      </c>
      <c r="B91">
        <v>1011.5176284849151</v>
      </c>
    </row>
    <row r="92" spans="1:2">
      <c r="A92">
        <f t="shared" si="27"/>
        <v>50</v>
      </c>
      <c r="B92">
        <v>-1465.9766403865137</v>
      </c>
    </row>
    <row r="93" spans="1:2">
      <c r="A93">
        <f t="shared" si="27"/>
        <v>51</v>
      </c>
      <c r="B93">
        <v>-820.61222748228738</v>
      </c>
    </row>
    <row r="94" spans="1:2">
      <c r="A94">
        <f t="shared" si="27"/>
        <v>52</v>
      </c>
      <c r="B94">
        <v>26.123828360440513</v>
      </c>
    </row>
    <row r="95" spans="1:2">
      <c r="A95">
        <f t="shared" si="27"/>
        <v>53</v>
      </c>
      <c r="B95">
        <v>2678.0038584060053</v>
      </c>
    </row>
    <row r="96" spans="1:2">
      <c r="A96">
        <f t="shared" si="27"/>
        <v>54</v>
      </c>
      <c r="B96">
        <v>1055.4152270908855</v>
      </c>
    </row>
    <row r="97" spans="1:2">
      <c r="A97">
        <f t="shared" si="27"/>
        <v>55</v>
      </c>
      <c r="B97">
        <v>2398.0449385220259</v>
      </c>
    </row>
    <row r="98" spans="1:2">
      <c r="A98">
        <f t="shared" si="27"/>
        <v>56</v>
      </c>
      <c r="B98">
        <v>792.32267740007512</v>
      </c>
    </row>
    <row r="99" spans="1:2">
      <c r="A99">
        <f t="shared" si="27"/>
        <v>57</v>
      </c>
      <c r="B99">
        <v>1046.0309494361243</v>
      </c>
    </row>
    <row r="100" spans="1:2">
      <c r="A100">
        <f t="shared" si="27"/>
        <v>58</v>
      </c>
      <c r="B100">
        <v>198.48986238777815</v>
      </c>
    </row>
    <row r="101" spans="1:2">
      <c r="A101">
        <f t="shared" si="27"/>
        <v>59</v>
      </c>
      <c r="B101">
        <v>943.81371811202416</v>
      </c>
    </row>
    <row r="102" spans="1:2">
      <c r="A102">
        <f t="shared" si="27"/>
        <v>60</v>
      </c>
      <c r="B102">
        <v>1507.8186276856636</v>
      </c>
    </row>
    <row r="103" spans="1:2">
      <c r="A103">
        <f t="shared" si="27"/>
        <v>61</v>
      </c>
      <c r="B103">
        <v>2968.2864878831952</v>
      </c>
    </row>
    <row r="104" spans="1:2">
      <c r="A104">
        <f t="shared" si="27"/>
        <v>62</v>
      </c>
      <c r="B104">
        <v>-1727.4774797458022</v>
      </c>
    </row>
    <row r="105" spans="1:2">
      <c r="A105">
        <f t="shared" si="27"/>
        <v>63</v>
      </c>
      <c r="B105">
        <v>249.28488850801455</v>
      </c>
    </row>
    <row r="106" spans="1:2">
      <c r="A106">
        <f t="shared" si="27"/>
        <v>64</v>
      </c>
      <c r="B106">
        <v>-74.635866731081848</v>
      </c>
    </row>
    <row r="107" spans="1:2">
      <c r="A107">
        <f t="shared" si="27"/>
        <v>65</v>
      </c>
      <c r="B107">
        <v>295.76884074829303</v>
      </c>
    </row>
    <row r="108" spans="1:2">
      <c r="A108">
        <f t="shared" si="27"/>
        <v>66</v>
      </c>
      <c r="B108">
        <v>2021.0480938471817</v>
      </c>
    </row>
    <row r="109" spans="1:2">
      <c r="A109">
        <f t="shared" ref="A109:A172" si="28">A108+1</f>
        <v>67</v>
      </c>
      <c r="B109">
        <v>870.72507238824642</v>
      </c>
    </row>
    <row r="110" spans="1:2">
      <c r="A110">
        <f t="shared" si="28"/>
        <v>68</v>
      </c>
      <c r="B110">
        <v>3201.908274650345</v>
      </c>
    </row>
    <row r="111" spans="1:2">
      <c r="A111">
        <f t="shared" si="28"/>
        <v>69</v>
      </c>
      <c r="B111">
        <v>-1485.4592664050469</v>
      </c>
    </row>
    <row r="112" spans="1:2">
      <c r="A112">
        <f t="shared" si="28"/>
        <v>70</v>
      </c>
      <c r="B112">
        <v>2710.2148433856419</v>
      </c>
    </row>
    <row r="113" spans="1:2">
      <c r="A113">
        <f t="shared" si="28"/>
        <v>71</v>
      </c>
      <c r="B113">
        <v>-585.81186645875562</v>
      </c>
    </row>
    <row r="114" spans="1:2">
      <c r="A114">
        <f t="shared" si="28"/>
        <v>72</v>
      </c>
      <c r="B114">
        <v>1451.9079896118549</v>
      </c>
    </row>
    <row r="115" spans="1:2">
      <c r="A115">
        <f t="shared" si="28"/>
        <v>73</v>
      </c>
      <c r="B115">
        <v>1779.0476298960236</v>
      </c>
    </row>
    <row r="116" spans="1:2">
      <c r="A116">
        <f t="shared" si="28"/>
        <v>74</v>
      </c>
      <c r="B116">
        <v>-658.48932215986906</v>
      </c>
    </row>
    <row r="117" spans="1:2">
      <c r="A117">
        <f t="shared" si="28"/>
        <v>75</v>
      </c>
      <c r="B117">
        <v>552.30368071741066</v>
      </c>
    </row>
    <row r="118" spans="1:2">
      <c r="A118">
        <f t="shared" si="28"/>
        <v>76</v>
      </c>
      <c r="B118">
        <v>173.56383272891634</v>
      </c>
    </row>
    <row r="119" spans="1:2">
      <c r="A119">
        <f t="shared" si="28"/>
        <v>77</v>
      </c>
      <c r="B119">
        <v>-642.98455794480458</v>
      </c>
    </row>
    <row r="120" spans="1:2">
      <c r="A120">
        <f t="shared" si="28"/>
        <v>78</v>
      </c>
      <c r="B120">
        <v>-82.162799416549376</v>
      </c>
    </row>
    <row r="121" spans="1:2">
      <c r="A121">
        <f t="shared" si="28"/>
        <v>79</v>
      </c>
      <c r="B121">
        <v>-278.80553411499864</v>
      </c>
    </row>
    <row r="122" spans="1:2">
      <c r="A122">
        <f t="shared" si="28"/>
        <v>80</v>
      </c>
      <c r="B122">
        <v>-62.471127722773019</v>
      </c>
    </row>
    <row r="123" spans="1:2">
      <c r="A123">
        <f t="shared" si="28"/>
        <v>81</v>
      </c>
      <c r="B123">
        <v>213.2941080610417</v>
      </c>
    </row>
    <row r="124" spans="1:2">
      <c r="A124">
        <f t="shared" si="28"/>
        <v>82</v>
      </c>
      <c r="B124">
        <v>117.35194044294997</v>
      </c>
    </row>
    <row r="125" spans="1:2">
      <c r="A125">
        <f t="shared" si="28"/>
        <v>83</v>
      </c>
      <c r="B125">
        <v>3568.0944444122524</v>
      </c>
    </row>
    <row r="126" spans="1:2">
      <c r="A126">
        <f t="shared" si="28"/>
        <v>84</v>
      </c>
      <c r="B126">
        <v>1918.598085756206</v>
      </c>
    </row>
    <row r="127" spans="1:2">
      <c r="A127">
        <f t="shared" si="28"/>
        <v>85</v>
      </c>
      <c r="B127">
        <v>325.83553726835515</v>
      </c>
    </row>
    <row r="128" spans="1:2">
      <c r="A128">
        <f t="shared" si="28"/>
        <v>86</v>
      </c>
      <c r="B128">
        <v>2368.4518310234703</v>
      </c>
    </row>
    <row r="129" spans="1:2">
      <c r="A129">
        <f t="shared" si="28"/>
        <v>87</v>
      </c>
      <c r="B129">
        <v>820.13054226767065</v>
      </c>
    </row>
    <row r="130" spans="1:2">
      <c r="A130">
        <f t="shared" si="28"/>
        <v>88</v>
      </c>
      <c r="B130">
        <v>-908.09650665517916</v>
      </c>
    </row>
    <row r="131" spans="1:2">
      <c r="A131">
        <f t="shared" si="28"/>
        <v>89</v>
      </c>
      <c r="B131">
        <v>-1907.0070339937856</v>
      </c>
    </row>
    <row r="132" spans="1:2">
      <c r="A132">
        <f t="shared" si="28"/>
        <v>90</v>
      </c>
      <c r="B132">
        <v>1987.0746106309875</v>
      </c>
    </row>
    <row r="133" spans="1:2">
      <c r="A133">
        <f t="shared" si="28"/>
        <v>91</v>
      </c>
      <c r="B133">
        <v>1554.9373887574034</v>
      </c>
    </row>
    <row r="134" spans="1:2">
      <c r="A134">
        <f t="shared" si="28"/>
        <v>92</v>
      </c>
      <c r="B134">
        <v>-846.5940355472751</v>
      </c>
    </row>
    <row r="135" spans="1:2">
      <c r="A135">
        <f t="shared" si="28"/>
        <v>93</v>
      </c>
      <c r="B135">
        <v>958.02427063449852</v>
      </c>
    </row>
    <row r="136" spans="1:2">
      <c r="A136">
        <f t="shared" si="28"/>
        <v>94</v>
      </c>
      <c r="B136">
        <v>-784.95729959849723</v>
      </c>
    </row>
    <row r="137" spans="1:2">
      <c r="A137">
        <f t="shared" si="28"/>
        <v>95</v>
      </c>
      <c r="B137">
        <v>-500.96605934202597</v>
      </c>
    </row>
    <row r="138" spans="1:2">
      <c r="A138">
        <f t="shared" si="28"/>
        <v>96</v>
      </c>
      <c r="B138">
        <v>-434.26973996684399</v>
      </c>
    </row>
    <row r="139" spans="1:2">
      <c r="A139">
        <f t="shared" si="28"/>
        <v>97</v>
      </c>
      <c r="B139">
        <v>-550.99817555269158</v>
      </c>
    </row>
    <row r="140" spans="1:2">
      <c r="A140">
        <f t="shared" si="28"/>
        <v>98</v>
      </c>
      <c r="B140">
        <v>-831.78894741760439</v>
      </c>
    </row>
    <row r="141" spans="1:2">
      <c r="A141">
        <f t="shared" si="28"/>
        <v>99</v>
      </c>
      <c r="B141">
        <v>1385.4519831718842</v>
      </c>
    </row>
    <row r="142" spans="1:2">
      <c r="A142">
        <f t="shared" si="28"/>
        <v>100</v>
      </c>
      <c r="B142">
        <v>2821.7102616893267</v>
      </c>
    </row>
    <row r="143" spans="1:2">
      <c r="A143">
        <f t="shared" si="28"/>
        <v>101</v>
      </c>
      <c r="B143">
        <v>2711.2787780183044</v>
      </c>
    </row>
    <row r="144" spans="1:2">
      <c r="A144">
        <f t="shared" si="28"/>
        <v>102</v>
      </c>
      <c r="B144">
        <v>2080.5206591015035</v>
      </c>
    </row>
    <row r="145" spans="1:2">
      <c r="A145">
        <f t="shared" si="28"/>
        <v>103</v>
      </c>
      <c r="B145">
        <v>1275.9789390197279</v>
      </c>
    </row>
    <row r="146" spans="1:2">
      <c r="A146">
        <f t="shared" si="28"/>
        <v>104</v>
      </c>
      <c r="B146">
        <v>211.33448158722979</v>
      </c>
    </row>
    <row r="147" spans="1:2">
      <c r="A147">
        <f t="shared" si="28"/>
        <v>105</v>
      </c>
      <c r="B147">
        <v>1387.1194124279157</v>
      </c>
    </row>
    <row r="148" spans="1:2">
      <c r="A148">
        <f t="shared" si="28"/>
        <v>106</v>
      </c>
      <c r="B148">
        <v>131.54523046455429</v>
      </c>
    </row>
    <row r="149" spans="1:2">
      <c r="A149">
        <f t="shared" si="28"/>
        <v>107</v>
      </c>
      <c r="B149">
        <v>-412.17221984071227</v>
      </c>
    </row>
    <row r="150" spans="1:2">
      <c r="A150">
        <f t="shared" si="28"/>
        <v>108</v>
      </c>
      <c r="B150">
        <v>1464.6983164157298</v>
      </c>
    </row>
    <row r="151" spans="1:2">
      <c r="A151">
        <f t="shared" si="28"/>
        <v>109</v>
      </c>
      <c r="B151">
        <v>169.98528414039649</v>
      </c>
    </row>
    <row r="152" spans="1:2">
      <c r="A152">
        <f t="shared" si="28"/>
        <v>110</v>
      </c>
      <c r="B152">
        <v>1896.6497206861968</v>
      </c>
    </row>
    <row r="153" spans="1:2">
      <c r="A153">
        <f t="shared" si="28"/>
        <v>111</v>
      </c>
      <c r="B153">
        <v>1307.25936402767</v>
      </c>
    </row>
    <row r="154" spans="1:2">
      <c r="A154">
        <f t="shared" si="28"/>
        <v>112</v>
      </c>
      <c r="B154">
        <v>1564.9830647261474</v>
      </c>
    </row>
    <row r="155" spans="1:2">
      <c r="A155">
        <f t="shared" si="28"/>
        <v>113</v>
      </c>
      <c r="B155">
        <v>879.41216913658718</v>
      </c>
    </row>
    <row r="156" spans="1:2">
      <c r="A156">
        <f t="shared" si="28"/>
        <v>114</v>
      </c>
      <c r="B156">
        <v>576.68906955668092</v>
      </c>
    </row>
    <row r="157" spans="1:2">
      <c r="A157">
        <f t="shared" si="28"/>
        <v>115</v>
      </c>
      <c r="B157">
        <v>-1143.6715229339618</v>
      </c>
    </row>
    <row r="158" spans="1:2">
      <c r="A158">
        <f t="shared" si="28"/>
        <v>116</v>
      </c>
      <c r="B158">
        <v>2362.1830563784165</v>
      </c>
    </row>
    <row r="159" spans="1:2">
      <c r="A159">
        <f t="shared" si="28"/>
        <v>117</v>
      </c>
      <c r="B159">
        <v>3143.6316485314155</v>
      </c>
    </row>
    <row r="160" spans="1:2">
      <c r="A160">
        <f t="shared" si="28"/>
        <v>118</v>
      </c>
      <c r="B160">
        <v>498.83690747004709</v>
      </c>
    </row>
    <row r="161" spans="1:2">
      <c r="A161">
        <f t="shared" si="28"/>
        <v>119</v>
      </c>
      <c r="B161">
        <v>2204.1010859040375</v>
      </c>
    </row>
    <row r="162" spans="1:2">
      <c r="A162">
        <f t="shared" si="28"/>
        <v>120</v>
      </c>
      <c r="B162">
        <v>1112.8782455858104</v>
      </c>
    </row>
    <row r="163" spans="1:2">
      <c r="A163">
        <f t="shared" si="28"/>
        <v>121</v>
      </c>
      <c r="B163">
        <v>641.42563564360637</v>
      </c>
    </row>
    <row r="164" spans="1:2">
      <c r="A164">
        <f t="shared" si="28"/>
        <v>122</v>
      </c>
      <c r="B164">
        <v>-114.1127967598506</v>
      </c>
    </row>
    <row r="165" spans="1:2">
      <c r="A165">
        <f t="shared" si="28"/>
        <v>123</v>
      </c>
      <c r="B165">
        <v>211.92800083661331</v>
      </c>
    </row>
    <row r="166" spans="1:2">
      <c r="A166">
        <f t="shared" si="28"/>
        <v>124</v>
      </c>
      <c r="B166">
        <v>1450.5198200998107</v>
      </c>
    </row>
    <row r="167" spans="1:2">
      <c r="A167">
        <f t="shared" si="28"/>
        <v>125</v>
      </c>
      <c r="B167">
        <v>2072.8520658369603</v>
      </c>
    </row>
    <row r="168" spans="1:2">
      <c r="A168">
        <f t="shared" si="28"/>
        <v>126</v>
      </c>
      <c r="B168">
        <v>961.28721891351847</v>
      </c>
    </row>
    <row r="169" spans="1:2">
      <c r="A169">
        <f t="shared" si="28"/>
        <v>127</v>
      </c>
      <c r="B169">
        <v>32.642644326801644</v>
      </c>
    </row>
    <row r="170" spans="1:2">
      <c r="A170">
        <f t="shared" si="28"/>
        <v>128</v>
      </c>
      <c r="B170">
        <v>1190.1464018323622</v>
      </c>
    </row>
    <row r="171" spans="1:2">
      <c r="A171">
        <f t="shared" si="28"/>
        <v>129</v>
      </c>
      <c r="B171">
        <v>2680.2432662440701</v>
      </c>
    </row>
    <row r="172" spans="1:2">
      <c r="A172">
        <f t="shared" si="28"/>
        <v>130</v>
      </c>
      <c r="B172">
        <v>-699.72462267921651</v>
      </c>
    </row>
    <row r="173" spans="1:2">
      <c r="A173">
        <f t="shared" ref="A173:A236" si="29">A172+1</f>
        <v>131</v>
      </c>
      <c r="B173">
        <v>2117.9638681665742</v>
      </c>
    </row>
    <row r="174" spans="1:2">
      <c r="A174">
        <f t="shared" si="29"/>
        <v>132</v>
      </c>
      <c r="B174">
        <v>1710.6591675981081</v>
      </c>
    </row>
    <row r="175" spans="1:2">
      <c r="A175">
        <f t="shared" si="29"/>
        <v>133</v>
      </c>
      <c r="B175">
        <v>-42.59905924602559</v>
      </c>
    </row>
    <row r="176" spans="1:2">
      <c r="A176">
        <f t="shared" si="29"/>
        <v>134</v>
      </c>
      <c r="B176">
        <v>387.21299203141785</v>
      </c>
    </row>
    <row r="177" spans="1:2">
      <c r="A177">
        <f t="shared" si="29"/>
        <v>135</v>
      </c>
      <c r="B177">
        <v>-1118.2146954811792</v>
      </c>
    </row>
    <row r="178" spans="1:2">
      <c r="A178">
        <f t="shared" si="29"/>
        <v>136</v>
      </c>
      <c r="B178">
        <v>648.78833671633561</v>
      </c>
    </row>
    <row r="179" spans="1:2">
      <c r="A179">
        <f t="shared" si="29"/>
        <v>137</v>
      </c>
      <c r="B179">
        <v>3229.7586276468578</v>
      </c>
    </row>
    <row r="180" spans="1:2">
      <c r="A180">
        <f t="shared" si="29"/>
        <v>138</v>
      </c>
      <c r="B180">
        <v>1061.8802475110183</v>
      </c>
    </row>
    <row r="181" spans="1:2">
      <c r="A181">
        <f t="shared" si="29"/>
        <v>139</v>
      </c>
      <c r="B181">
        <v>3661.4906583721845</v>
      </c>
    </row>
    <row r="182" spans="1:2">
      <c r="A182">
        <f t="shared" si="29"/>
        <v>140</v>
      </c>
      <c r="B182">
        <v>-549.50846243358217</v>
      </c>
    </row>
    <row r="183" spans="1:2">
      <c r="A183">
        <f t="shared" si="29"/>
        <v>141</v>
      </c>
      <c r="B183">
        <v>581.31829398213836</v>
      </c>
    </row>
    <row r="184" spans="1:2">
      <c r="A184">
        <f t="shared" si="29"/>
        <v>142</v>
      </c>
      <c r="B184">
        <v>-1503.2332583668338</v>
      </c>
    </row>
    <row r="185" spans="1:2">
      <c r="A185">
        <f t="shared" si="29"/>
        <v>143</v>
      </c>
      <c r="B185">
        <v>2519.0459278212579</v>
      </c>
    </row>
    <row r="186" spans="1:2">
      <c r="A186">
        <f t="shared" si="29"/>
        <v>144</v>
      </c>
      <c r="B186">
        <v>441.32584593060324</v>
      </c>
    </row>
    <row r="187" spans="1:2">
      <c r="A187">
        <f t="shared" si="29"/>
        <v>145</v>
      </c>
      <c r="B187">
        <v>522.94041985603735</v>
      </c>
    </row>
    <row r="188" spans="1:2">
      <c r="A188">
        <f t="shared" si="29"/>
        <v>146</v>
      </c>
      <c r="B188">
        <v>-121.05570690322686</v>
      </c>
    </row>
    <row r="189" spans="1:2">
      <c r="A189">
        <f t="shared" si="29"/>
        <v>147</v>
      </c>
      <c r="B189">
        <v>1129.7765804091</v>
      </c>
    </row>
    <row r="190" spans="1:2">
      <c r="A190">
        <f t="shared" si="29"/>
        <v>148</v>
      </c>
      <c r="B190">
        <v>990.15099639479024</v>
      </c>
    </row>
    <row r="191" spans="1:2">
      <c r="A191">
        <f t="shared" si="29"/>
        <v>149</v>
      </c>
      <c r="B191">
        <v>1040.4006577598404</v>
      </c>
    </row>
    <row r="192" spans="1:2">
      <c r="A192">
        <f t="shared" si="29"/>
        <v>150</v>
      </c>
      <c r="B192">
        <v>1054.1180322381815</v>
      </c>
    </row>
    <row r="193" spans="1:2">
      <c r="A193">
        <f t="shared" si="29"/>
        <v>151</v>
      </c>
      <c r="B193">
        <v>564.27790907580504</v>
      </c>
    </row>
    <row r="194" spans="1:2">
      <c r="A194">
        <f t="shared" si="29"/>
        <v>152</v>
      </c>
      <c r="B194">
        <v>486.0853352184717</v>
      </c>
    </row>
    <row r="195" spans="1:2">
      <c r="A195">
        <f t="shared" si="29"/>
        <v>153</v>
      </c>
      <c r="B195">
        <v>-652.8279878834918</v>
      </c>
    </row>
    <row r="196" spans="1:2">
      <c r="A196">
        <f t="shared" si="29"/>
        <v>154</v>
      </c>
      <c r="B196">
        <v>763.69142654560949</v>
      </c>
    </row>
    <row r="197" spans="1:2">
      <c r="A197">
        <f t="shared" si="29"/>
        <v>155</v>
      </c>
      <c r="B197">
        <v>203.77736471078893</v>
      </c>
    </row>
    <row r="198" spans="1:2">
      <c r="A198">
        <f t="shared" si="29"/>
        <v>156</v>
      </c>
      <c r="B198">
        <v>2968.1117276509272</v>
      </c>
    </row>
    <row r="199" spans="1:2">
      <c r="A199">
        <f t="shared" si="29"/>
        <v>157</v>
      </c>
      <c r="B199">
        <v>171.97229027600864</v>
      </c>
    </row>
    <row r="200" spans="1:2">
      <c r="A200">
        <f t="shared" si="29"/>
        <v>158</v>
      </c>
      <c r="B200">
        <v>1119.3879533498284</v>
      </c>
    </row>
    <row r="201" spans="1:2">
      <c r="A201">
        <f t="shared" si="29"/>
        <v>159</v>
      </c>
      <c r="B201">
        <v>100.01089536585374</v>
      </c>
    </row>
    <row r="202" spans="1:2">
      <c r="A202">
        <f t="shared" si="29"/>
        <v>160</v>
      </c>
      <c r="B202">
        <v>413.79432559359395</v>
      </c>
    </row>
    <row r="203" spans="1:2">
      <c r="A203">
        <f t="shared" si="29"/>
        <v>161</v>
      </c>
      <c r="B203">
        <v>1088.6635994431126</v>
      </c>
    </row>
    <row r="204" spans="1:2">
      <c r="A204">
        <f t="shared" si="29"/>
        <v>162</v>
      </c>
      <c r="B204">
        <v>710.07894613284213</v>
      </c>
    </row>
    <row r="205" spans="1:2">
      <c r="A205">
        <f t="shared" si="29"/>
        <v>163</v>
      </c>
      <c r="B205">
        <v>-618.39101946551705</v>
      </c>
    </row>
    <row r="206" spans="1:2">
      <c r="A206">
        <f t="shared" si="29"/>
        <v>164</v>
      </c>
      <c r="B206">
        <v>994.78724264006644</v>
      </c>
    </row>
    <row r="207" spans="1:2">
      <c r="A207">
        <f t="shared" si="29"/>
        <v>165</v>
      </c>
      <c r="B207">
        <v>129.20403139799603</v>
      </c>
    </row>
    <row r="208" spans="1:2">
      <c r="A208">
        <f t="shared" si="29"/>
        <v>166</v>
      </c>
      <c r="B208">
        <v>988.45832836484726</v>
      </c>
    </row>
    <row r="209" spans="1:2">
      <c r="A209">
        <f t="shared" si="29"/>
        <v>167</v>
      </c>
      <c r="B209">
        <v>-577.08458904039469</v>
      </c>
    </row>
    <row r="210" spans="1:2">
      <c r="A210">
        <f t="shared" si="29"/>
        <v>168</v>
      </c>
      <c r="B210">
        <v>1811.7871910878707</v>
      </c>
    </row>
    <row r="211" spans="1:2">
      <c r="A211">
        <f t="shared" si="29"/>
        <v>169</v>
      </c>
      <c r="B211">
        <v>1187.8297671809928</v>
      </c>
    </row>
    <row r="212" spans="1:2">
      <c r="A212">
        <f t="shared" si="29"/>
        <v>170</v>
      </c>
      <c r="B212">
        <v>1760.5372235006507</v>
      </c>
    </row>
    <row r="213" spans="1:2">
      <c r="A213">
        <f t="shared" si="29"/>
        <v>171</v>
      </c>
      <c r="B213">
        <v>-513.21397330670209</v>
      </c>
    </row>
    <row r="214" spans="1:2">
      <c r="A214">
        <f t="shared" si="29"/>
        <v>172</v>
      </c>
      <c r="B214">
        <v>161.64876310425257</v>
      </c>
    </row>
    <row r="215" spans="1:2">
      <c r="A215">
        <f t="shared" si="29"/>
        <v>173</v>
      </c>
      <c r="B215">
        <v>-784.77983303021404</v>
      </c>
    </row>
    <row r="216" spans="1:2">
      <c r="A216">
        <f t="shared" si="29"/>
        <v>174</v>
      </c>
      <c r="B216">
        <v>240.89614092561072</v>
      </c>
    </row>
    <row r="217" spans="1:2">
      <c r="A217">
        <f t="shared" si="29"/>
        <v>175</v>
      </c>
      <c r="B217">
        <v>-722.10070894360467</v>
      </c>
    </row>
    <row r="218" spans="1:2">
      <c r="A218">
        <f t="shared" si="29"/>
        <v>176</v>
      </c>
      <c r="B218">
        <v>599.09867486830274</v>
      </c>
    </row>
    <row r="219" spans="1:2">
      <c r="A219">
        <f t="shared" si="29"/>
        <v>177</v>
      </c>
      <c r="B219">
        <v>1297.8952419280674</v>
      </c>
    </row>
    <row r="220" spans="1:2">
      <c r="A220">
        <f t="shared" si="29"/>
        <v>178</v>
      </c>
      <c r="B220">
        <v>992.39351941643065</v>
      </c>
    </row>
    <row r="221" spans="1:2">
      <c r="A221">
        <f t="shared" si="29"/>
        <v>179</v>
      </c>
      <c r="B221">
        <v>4.093007918103055</v>
      </c>
    </row>
    <row r="222" spans="1:2">
      <c r="A222">
        <f t="shared" si="29"/>
        <v>180</v>
      </c>
      <c r="B222">
        <v>658.98343673344436</v>
      </c>
    </row>
    <row r="223" spans="1:2">
      <c r="A223">
        <f t="shared" si="29"/>
        <v>181</v>
      </c>
      <c r="B223">
        <v>1170.464684598842</v>
      </c>
    </row>
    <row r="224" spans="1:2">
      <c r="A224">
        <f t="shared" si="29"/>
        <v>182</v>
      </c>
      <c r="B224">
        <v>572.02302534306068</v>
      </c>
    </row>
    <row r="225" spans="1:2">
      <c r="A225">
        <f t="shared" si="29"/>
        <v>183</v>
      </c>
      <c r="B225">
        <v>107.72911372750067</v>
      </c>
    </row>
    <row r="226" spans="1:2">
      <c r="A226">
        <f t="shared" si="29"/>
        <v>184</v>
      </c>
      <c r="B226">
        <v>236.48149327217803</v>
      </c>
    </row>
    <row r="227" spans="1:2">
      <c r="A227">
        <f t="shared" si="29"/>
        <v>185</v>
      </c>
      <c r="B227">
        <v>1502.4925734957976</v>
      </c>
    </row>
    <row r="228" spans="1:2">
      <c r="A228">
        <f t="shared" si="29"/>
        <v>186</v>
      </c>
      <c r="B228">
        <v>3600.3671185425833</v>
      </c>
    </row>
    <row r="229" spans="1:2">
      <c r="A229">
        <f t="shared" si="29"/>
        <v>187</v>
      </c>
      <c r="B229">
        <v>326.4115984580543</v>
      </c>
    </row>
    <row r="230" spans="1:2">
      <c r="A230">
        <f t="shared" si="29"/>
        <v>188</v>
      </c>
      <c r="B230">
        <v>-602.20184690995393</v>
      </c>
    </row>
    <row r="231" spans="1:2">
      <c r="A231">
        <f t="shared" si="29"/>
        <v>189</v>
      </c>
      <c r="B231">
        <v>1518.7107855927518</v>
      </c>
    </row>
    <row r="232" spans="1:2">
      <c r="A232">
        <f t="shared" si="29"/>
        <v>190</v>
      </c>
      <c r="B232">
        <v>1299.4093478155578</v>
      </c>
    </row>
    <row r="233" spans="1:2">
      <c r="A233">
        <f t="shared" si="29"/>
        <v>191</v>
      </c>
      <c r="B233">
        <v>147.88500622339254</v>
      </c>
    </row>
    <row r="234" spans="1:2">
      <c r="A234">
        <f t="shared" si="29"/>
        <v>192</v>
      </c>
      <c r="B234">
        <v>463.3478754409017</v>
      </c>
    </row>
    <row r="235" spans="1:2">
      <c r="A235">
        <f t="shared" si="29"/>
        <v>193</v>
      </c>
      <c r="B235">
        <v>1430.8457134384278</v>
      </c>
    </row>
    <row r="236" spans="1:2">
      <c r="A236">
        <f t="shared" si="29"/>
        <v>194</v>
      </c>
      <c r="B236">
        <v>1739.0395596777801</v>
      </c>
    </row>
    <row r="237" spans="1:2">
      <c r="A237">
        <f t="shared" ref="A237:A300" si="30">A236+1</f>
        <v>195</v>
      </c>
      <c r="B237">
        <v>1852.859161155136</v>
      </c>
    </row>
    <row r="238" spans="1:2">
      <c r="A238">
        <f t="shared" si="30"/>
        <v>196</v>
      </c>
      <c r="B238">
        <v>-49.036143530351609</v>
      </c>
    </row>
    <row r="239" spans="1:2">
      <c r="A239">
        <f t="shared" si="30"/>
        <v>197</v>
      </c>
      <c r="B239">
        <v>1108.5272942216438</v>
      </c>
    </row>
    <row r="240" spans="1:2">
      <c r="A240">
        <f t="shared" si="30"/>
        <v>198</v>
      </c>
      <c r="B240">
        <v>170.79591903149975</v>
      </c>
    </row>
    <row r="241" spans="1:2">
      <c r="A241">
        <f t="shared" si="30"/>
        <v>199</v>
      </c>
      <c r="B241">
        <v>422.57764512576534</v>
      </c>
    </row>
    <row r="242" spans="1:2">
      <c r="A242">
        <f t="shared" si="30"/>
        <v>200</v>
      </c>
      <c r="B242">
        <v>3156.1708892688189</v>
      </c>
    </row>
    <row r="243" spans="1:2">
      <c r="A243">
        <f t="shared" si="30"/>
        <v>201</v>
      </c>
      <c r="B243">
        <v>1693.9767722094978</v>
      </c>
    </row>
    <row r="244" spans="1:2">
      <c r="A244">
        <f t="shared" si="30"/>
        <v>202</v>
      </c>
      <c r="B244">
        <v>249.4887948393411</v>
      </c>
    </row>
    <row r="245" spans="1:2">
      <c r="A245">
        <f t="shared" si="30"/>
        <v>203</v>
      </c>
      <c r="B245">
        <v>2480.1550262899495</v>
      </c>
    </row>
    <row r="246" spans="1:2">
      <c r="A246">
        <f t="shared" si="30"/>
        <v>204</v>
      </c>
      <c r="B246">
        <v>1233.4434050083528</v>
      </c>
    </row>
    <row r="247" spans="1:2">
      <c r="A247">
        <f t="shared" si="30"/>
        <v>205</v>
      </c>
      <c r="B247">
        <v>1311.6805365058381</v>
      </c>
    </row>
    <row r="248" spans="1:2">
      <c r="A248">
        <f t="shared" si="30"/>
        <v>206</v>
      </c>
      <c r="B248">
        <v>2205.7292959346446</v>
      </c>
    </row>
    <row r="249" spans="1:2">
      <c r="A249">
        <f t="shared" si="30"/>
        <v>207</v>
      </c>
      <c r="B249">
        <v>2613.1293879719046</v>
      </c>
    </row>
    <row r="250" spans="1:2">
      <c r="A250">
        <f t="shared" si="30"/>
        <v>208</v>
      </c>
      <c r="B250">
        <v>-436.41158809454475</v>
      </c>
    </row>
    <row r="251" spans="1:2">
      <c r="A251">
        <f t="shared" si="30"/>
        <v>209</v>
      </c>
      <c r="B251">
        <v>1279.1003390526155</v>
      </c>
    </row>
    <row r="252" spans="1:2">
      <c r="A252">
        <f t="shared" si="30"/>
        <v>210</v>
      </c>
      <c r="B252">
        <v>-1164.3336852633395</v>
      </c>
    </row>
    <row r="253" spans="1:2">
      <c r="A253">
        <f t="shared" si="30"/>
        <v>211</v>
      </c>
      <c r="B253">
        <v>816.6494676629386</v>
      </c>
    </row>
    <row r="254" spans="1:2">
      <c r="A254">
        <f t="shared" si="30"/>
        <v>212</v>
      </c>
      <c r="B254">
        <v>566.43602192379581</v>
      </c>
    </row>
    <row r="255" spans="1:2">
      <c r="A255">
        <f t="shared" si="30"/>
        <v>213</v>
      </c>
      <c r="B255">
        <v>18.581448039473685</v>
      </c>
    </row>
    <row r="256" spans="1:2">
      <c r="A256">
        <f t="shared" si="30"/>
        <v>214</v>
      </c>
      <c r="B256">
        <v>219.61375981659489</v>
      </c>
    </row>
    <row r="257" spans="1:2">
      <c r="A257">
        <f t="shared" si="30"/>
        <v>215</v>
      </c>
      <c r="B257">
        <v>1524.7252238716908</v>
      </c>
    </row>
    <row r="258" spans="1:2">
      <c r="A258">
        <f t="shared" si="30"/>
        <v>216</v>
      </c>
      <c r="B258">
        <v>1888.7106188918367</v>
      </c>
    </row>
    <row r="259" spans="1:2">
      <c r="A259">
        <f t="shared" si="30"/>
        <v>217</v>
      </c>
      <c r="B259">
        <v>1772.6636000643471</v>
      </c>
    </row>
    <row r="260" spans="1:2">
      <c r="A260">
        <f t="shared" si="30"/>
        <v>218</v>
      </c>
      <c r="B260">
        <v>1915.8162369838324</v>
      </c>
    </row>
    <row r="261" spans="1:2">
      <c r="A261">
        <f t="shared" si="30"/>
        <v>219</v>
      </c>
      <c r="B261">
        <v>-1807.0996557885526</v>
      </c>
    </row>
    <row r="262" spans="1:2">
      <c r="A262">
        <f t="shared" si="30"/>
        <v>220</v>
      </c>
      <c r="B262">
        <v>1962.7286302140083</v>
      </c>
    </row>
    <row r="263" spans="1:2">
      <c r="A263">
        <f t="shared" si="30"/>
        <v>221</v>
      </c>
      <c r="B263">
        <v>-1152.6109515634662</v>
      </c>
    </row>
    <row r="264" spans="1:2">
      <c r="A264">
        <f t="shared" si="30"/>
        <v>222</v>
      </c>
      <c r="B264">
        <v>3536.7999563833678</v>
      </c>
    </row>
    <row r="265" spans="1:2">
      <c r="A265">
        <f t="shared" si="30"/>
        <v>223</v>
      </c>
      <c r="B265">
        <v>913.19318138010749</v>
      </c>
    </row>
    <row r="266" spans="1:2">
      <c r="A266">
        <f t="shared" si="30"/>
        <v>224</v>
      </c>
      <c r="B266">
        <v>2269.2685205670391</v>
      </c>
    </row>
    <row r="267" spans="1:2">
      <c r="A267">
        <f t="shared" si="30"/>
        <v>225</v>
      </c>
      <c r="B267">
        <v>-149.44831072095576</v>
      </c>
    </row>
    <row r="268" spans="1:2">
      <c r="A268">
        <f t="shared" si="30"/>
        <v>226</v>
      </c>
      <c r="B268">
        <v>-565.17465251821113</v>
      </c>
    </row>
    <row r="269" spans="1:2">
      <c r="A269">
        <f t="shared" si="30"/>
        <v>227</v>
      </c>
      <c r="B269">
        <v>2286.1869353542402</v>
      </c>
    </row>
    <row r="270" spans="1:2">
      <c r="A270">
        <f t="shared" si="30"/>
        <v>228</v>
      </c>
      <c r="B270">
        <v>-14.525041067599659</v>
      </c>
    </row>
    <row r="271" spans="1:2">
      <c r="A271">
        <f t="shared" si="30"/>
        <v>229</v>
      </c>
      <c r="B271">
        <v>-854.95785976768855</v>
      </c>
    </row>
    <row r="272" spans="1:2">
      <c r="A272">
        <f t="shared" si="30"/>
        <v>230</v>
      </c>
      <c r="B272">
        <v>644.05628793202936</v>
      </c>
    </row>
    <row r="273" spans="1:2">
      <c r="A273">
        <f t="shared" si="30"/>
        <v>231</v>
      </c>
      <c r="B273">
        <v>2412.8961311520857</v>
      </c>
    </row>
    <row r="274" spans="1:2">
      <c r="A274">
        <f t="shared" si="30"/>
        <v>232</v>
      </c>
      <c r="B274">
        <v>997.18265911942285</v>
      </c>
    </row>
    <row r="275" spans="1:2">
      <c r="A275">
        <f t="shared" si="30"/>
        <v>233</v>
      </c>
      <c r="B275">
        <v>-1111.830798505493</v>
      </c>
    </row>
    <row r="276" spans="1:2">
      <c r="A276">
        <f t="shared" si="30"/>
        <v>234</v>
      </c>
      <c r="B276">
        <v>-1841.3805282109868</v>
      </c>
    </row>
    <row r="277" spans="1:2">
      <c r="A277">
        <f t="shared" si="30"/>
        <v>235</v>
      </c>
      <c r="B277">
        <v>-95.471651874461543</v>
      </c>
    </row>
    <row r="278" spans="1:2">
      <c r="A278">
        <f t="shared" si="30"/>
        <v>236</v>
      </c>
      <c r="B278">
        <v>801.75490821658536</v>
      </c>
    </row>
    <row r="279" spans="1:2">
      <c r="A279">
        <f t="shared" si="30"/>
        <v>237</v>
      </c>
      <c r="B279">
        <v>2514.164119337715</v>
      </c>
    </row>
    <row r="280" spans="1:2">
      <c r="A280">
        <f t="shared" si="30"/>
        <v>238</v>
      </c>
      <c r="B280">
        <v>742.55286364147821</v>
      </c>
    </row>
    <row r="281" spans="1:2">
      <c r="A281">
        <f t="shared" si="30"/>
        <v>239</v>
      </c>
      <c r="B281">
        <v>4004.2790858300277</v>
      </c>
    </row>
    <row r="282" spans="1:2">
      <c r="A282">
        <f t="shared" si="30"/>
        <v>240</v>
      </c>
      <c r="B282">
        <v>1862.7765919083199</v>
      </c>
    </row>
    <row r="283" spans="1:2">
      <c r="A283">
        <f t="shared" si="30"/>
        <v>241</v>
      </c>
      <c r="B283">
        <v>-6.4855011946496006</v>
      </c>
    </row>
    <row r="284" spans="1:2">
      <c r="A284">
        <f t="shared" si="30"/>
        <v>242</v>
      </c>
      <c r="B284">
        <v>608.56270318521422</v>
      </c>
    </row>
    <row r="285" spans="1:2">
      <c r="A285">
        <f t="shared" si="30"/>
        <v>243</v>
      </c>
      <c r="B285">
        <v>1679.4653569852555</v>
      </c>
    </row>
    <row r="286" spans="1:2">
      <c r="A286">
        <f t="shared" si="30"/>
        <v>244</v>
      </c>
      <c r="B286">
        <v>1588.7281134535106</v>
      </c>
    </row>
    <row r="287" spans="1:2">
      <c r="A287">
        <f t="shared" si="30"/>
        <v>245</v>
      </c>
      <c r="B287">
        <v>-126.50292814796572</v>
      </c>
    </row>
    <row r="288" spans="1:2">
      <c r="A288">
        <f t="shared" si="30"/>
        <v>246</v>
      </c>
      <c r="B288">
        <v>1748.2714894185685</v>
      </c>
    </row>
    <row r="289" spans="1:2">
      <c r="A289">
        <f t="shared" si="30"/>
        <v>247</v>
      </c>
      <c r="B289">
        <v>2442.8230772273319</v>
      </c>
    </row>
    <row r="290" spans="1:2">
      <c r="A290">
        <f t="shared" si="30"/>
        <v>248</v>
      </c>
      <c r="B290">
        <v>-625.15820015353529</v>
      </c>
    </row>
    <row r="291" spans="1:2">
      <c r="A291">
        <f t="shared" si="30"/>
        <v>249</v>
      </c>
      <c r="B291">
        <v>-1020.7504061262247</v>
      </c>
    </row>
    <row r="292" spans="1:2">
      <c r="A292">
        <f t="shared" si="30"/>
        <v>250</v>
      </c>
      <c r="B292">
        <v>1025.0176922106909</v>
      </c>
    </row>
    <row r="293" spans="1:2">
      <c r="A293">
        <f t="shared" si="30"/>
        <v>251</v>
      </c>
      <c r="B293">
        <v>2818.9612880492014</v>
      </c>
    </row>
    <row r="294" spans="1:2">
      <c r="A294">
        <f t="shared" si="30"/>
        <v>252</v>
      </c>
      <c r="B294">
        <v>-175.8006460737862</v>
      </c>
    </row>
    <row r="295" spans="1:2">
      <c r="A295">
        <f t="shared" si="30"/>
        <v>253</v>
      </c>
      <c r="B295">
        <v>2950.9358297739395</v>
      </c>
    </row>
    <row r="296" spans="1:2">
      <c r="A296">
        <f t="shared" si="30"/>
        <v>254</v>
      </c>
      <c r="B296">
        <v>69.024357792685748</v>
      </c>
    </row>
    <row r="297" spans="1:2">
      <c r="A297">
        <f t="shared" si="30"/>
        <v>255</v>
      </c>
      <c r="B297">
        <v>765.5483703040112</v>
      </c>
    </row>
    <row r="298" spans="1:2">
      <c r="A298">
        <f t="shared" si="30"/>
        <v>256</v>
      </c>
      <c r="B298">
        <v>3049.5751728145055</v>
      </c>
    </row>
    <row r="299" spans="1:2">
      <c r="A299">
        <f t="shared" si="30"/>
        <v>257</v>
      </c>
      <c r="B299">
        <v>-318.75683732131114</v>
      </c>
    </row>
    <row r="300" spans="1:2">
      <c r="A300">
        <f t="shared" si="30"/>
        <v>258</v>
      </c>
      <c r="B300">
        <v>774.79489739525002</v>
      </c>
    </row>
    <row r="301" spans="1:2">
      <c r="A301">
        <f t="shared" ref="A301:A364" si="31">A300+1</f>
        <v>259</v>
      </c>
      <c r="B301">
        <v>2115.0046230800958</v>
      </c>
    </row>
    <row r="302" spans="1:2">
      <c r="A302">
        <f t="shared" si="31"/>
        <v>260</v>
      </c>
      <c r="B302">
        <v>785.36526763272457</v>
      </c>
    </row>
    <row r="303" spans="1:2">
      <c r="A303">
        <f t="shared" si="31"/>
        <v>261</v>
      </c>
      <c r="B303">
        <v>986.18650064249925</v>
      </c>
    </row>
    <row r="304" spans="1:2">
      <c r="A304">
        <f t="shared" si="31"/>
        <v>262</v>
      </c>
      <c r="B304">
        <v>1080.1182326800649</v>
      </c>
    </row>
    <row r="305" spans="1:2">
      <c r="A305">
        <f t="shared" si="31"/>
        <v>263</v>
      </c>
      <c r="B305">
        <v>260.1107940649178</v>
      </c>
    </row>
    <row r="306" spans="1:2">
      <c r="A306">
        <f t="shared" si="31"/>
        <v>264</v>
      </c>
      <c r="B306">
        <v>1025.5169646029997</v>
      </c>
    </row>
    <row r="307" spans="1:2">
      <c r="A307">
        <f t="shared" si="31"/>
        <v>265</v>
      </c>
      <c r="B307">
        <v>1545.6217003314659</v>
      </c>
    </row>
    <row r="308" spans="1:2">
      <c r="A308">
        <f t="shared" si="31"/>
        <v>266</v>
      </c>
      <c r="B308">
        <v>1841.6317889899856</v>
      </c>
    </row>
    <row r="309" spans="1:2">
      <c r="A309">
        <f t="shared" si="31"/>
        <v>267</v>
      </c>
      <c r="B309">
        <v>2520.9766795539367</v>
      </c>
    </row>
    <row r="310" spans="1:2">
      <c r="A310">
        <f t="shared" si="31"/>
        <v>268</v>
      </c>
      <c r="B310">
        <v>2114.4805997106396</v>
      </c>
    </row>
    <row r="311" spans="1:2">
      <c r="A311">
        <f t="shared" si="31"/>
        <v>269</v>
      </c>
      <c r="B311">
        <v>1432.0664675395908</v>
      </c>
    </row>
    <row r="312" spans="1:2">
      <c r="A312">
        <f t="shared" si="31"/>
        <v>270</v>
      </c>
      <c r="B312">
        <v>1217.1341389376878</v>
      </c>
    </row>
    <row r="313" spans="1:2">
      <c r="A313">
        <f t="shared" si="31"/>
        <v>271</v>
      </c>
      <c r="B313">
        <v>1037.9885493467114</v>
      </c>
    </row>
    <row r="314" spans="1:2">
      <c r="A314">
        <f t="shared" si="31"/>
        <v>272</v>
      </c>
      <c r="B314">
        <v>602.6456561200406</v>
      </c>
    </row>
    <row r="315" spans="1:2">
      <c r="A315">
        <f t="shared" si="31"/>
        <v>273</v>
      </c>
      <c r="B315">
        <v>1184.1550383369195</v>
      </c>
    </row>
    <row r="316" spans="1:2">
      <c r="A316">
        <f t="shared" si="31"/>
        <v>274</v>
      </c>
      <c r="B316">
        <v>253.39516871589106</v>
      </c>
    </row>
    <row r="317" spans="1:2">
      <c r="A317">
        <f t="shared" si="31"/>
        <v>275</v>
      </c>
      <c r="B317">
        <v>518.14032222161825</v>
      </c>
    </row>
    <row r="318" spans="1:2">
      <c r="A318">
        <f t="shared" si="31"/>
        <v>276</v>
      </c>
      <c r="B318">
        <v>3291.1605723726193</v>
      </c>
    </row>
    <row r="319" spans="1:2">
      <c r="A319">
        <f t="shared" si="31"/>
        <v>277</v>
      </c>
      <c r="B319">
        <v>-315.47658178543804</v>
      </c>
    </row>
    <row r="320" spans="1:2">
      <c r="A320">
        <f t="shared" si="31"/>
        <v>278</v>
      </c>
      <c r="B320">
        <v>1340.6134020137888</v>
      </c>
    </row>
    <row r="321" spans="1:2">
      <c r="A321">
        <f t="shared" si="31"/>
        <v>279</v>
      </c>
      <c r="B321">
        <v>206.91894930898096</v>
      </c>
    </row>
    <row r="322" spans="1:2">
      <c r="A322">
        <f t="shared" si="31"/>
        <v>280</v>
      </c>
      <c r="B322">
        <v>945.36805551809448</v>
      </c>
    </row>
    <row r="323" spans="1:2">
      <c r="A323">
        <f t="shared" si="31"/>
        <v>281</v>
      </c>
      <c r="B323">
        <v>3068.1166593303719</v>
      </c>
    </row>
    <row r="324" spans="1:2">
      <c r="A324">
        <f t="shared" si="31"/>
        <v>282</v>
      </c>
      <c r="B324">
        <v>1847.5288877252358</v>
      </c>
    </row>
    <row r="325" spans="1:2">
      <c r="A325">
        <f t="shared" si="31"/>
        <v>283</v>
      </c>
      <c r="B325">
        <v>46.719010491162379</v>
      </c>
    </row>
    <row r="326" spans="1:2">
      <c r="A326">
        <f t="shared" si="31"/>
        <v>284</v>
      </c>
      <c r="B326">
        <v>2224.8300142119156</v>
      </c>
    </row>
    <row r="327" spans="1:2">
      <c r="A327">
        <f t="shared" si="31"/>
        <v>285</v>
      </c>
      <c r="B327">
        <v>306.39621212526606</v>
      </c>
    </row>
    <row r="328" spans="1:2">
      <c r="A328">
        <f t="shared" si="31"/>
        <v>286</v>
      </c>
      <c r="B328">
        <v>2205.7247429738859</v>
      </c>
    </row>
    <row r="329" spans="1:2">
      <c r="A329">
        <f t="shared" si="31"/>
        <v>287</v>
      </c>
      <c r="B329">
        <v>969.99323775409584</v>
      </c>
    </row>
    <row r="330" spans="1:2">
      <c r="A330">
        <f t="shared" si="31"/>
        <v>288</v>
      </c>
      <c r="B330">
        <v>885.0187141970755</v>
      </c>
    </row>
    <row r="331" spans="1:2">
      <c r="A331">
        <f t="shared" si="31"/>
        <v>289</v>
      </c>
      <c r="B331">
        <v>603.49629256447827</v>
      </c>
    </row>
    <row r="332" spans="1:2">
      <c r="A332">
        <f t="shared" si="31"/>
        <v>290</v>
      </c>
      <c r="B332">
        <v>-235.62312481077697</v>
      </c>
    </row>
    <row r="333" spans="1:2">
      <c r="A333">
        <f t="shared" si="31"/>
        <v>291</v>
      </c>
      <c r="B333">
        <v>275.37116952443222</v>
      </c>
    </row>
    <row r="334" spans="1:2">
      <c r="A334">
        <f t="shared" si="31"/>
        <v>292</v>
      </c>
      <c r="B334">
        <v>144.87811597426708</v>
      </c>
    </row>
    <row r="335" spans="1:2">
      <c r="A335">
        <f t="shared" si="31"/>
        <v>293</v>
      </c>
      <c r="B335">
        <v>84.336259961422854</v>
      </c>
    </row>
    <row r="336" spans="1:2">
      <c r="A336">
        <f t="shared" si="31"/>
        <v>294</v>
      </c>
      <c r="B336">
        <v>1608.3650890060053</v>
      </c>
    </row>
    <row r="337" spans="1:2">
      <c r="A337">
        <f t="shared" si="31"/>
        <v>295</v>
      </c>
      <c r="B337">
        <v>2506.5711957134058</v>
      </c>
    </row>
    <row r="338" spans="1:2">
      <c r="A338">
        <f t="shared" si="31"/>
        <v>296</v>
      </c>
      <c r="B338">
        <v>1150.315625856884</v>
      </c>
    </row>
    <row r="339" spans="1:2">
      <c r="A339">
        <f t="shared" si="31"/>
        <v>297</v>
      </c>
      <c r="B339">
        <v>1275.2666805216932</v>
      </c>
    </row>
    <row r="340" spans="1:2">
      <c r="A340">
        <f t="shared" si="31"/>
        <v>298</v>
      </c>
      <c r="B340">
        <v>1094.208033291628</v>
      </c>
    </row>
    <row r="341" spans="1:2">
      <c r="A341">
        <f t="shared" si="31"/>
        <v>299</v>
      </c>
      <c r="B341">
        <v>1855.9067983127736</v>
      </c>
    </row>
    <row r="342" spans="1:2">
      <c r="A342">
        <f t="shared" si="31"/>
        <v>300</v>
      </c>
      <c r="B342">
        <v>-913.37750546218081</v>
      </c>
    </row>
    <row r="343" spans="1:2">
      <c r="A343">
        <f t="shared" si="31"/>
        <v>301</v>
      </c>
      <c r="B343">
        <v>1645.5392039716869</v>
      </c>
    </row>
    <row r="344" spans="1:2">
      <c r="A344">
        <f t="shared" si="31"/>
        <v>302</v>
      </c>
      <c r="B344">
        <v>1334.1401311679426</v>
      </c>
    </row>
    <row r="345" spans="1:2">
      <c r="A345">
        <f t="shared" si="31"/>
        <v>303</v>
      </c>
      <c r="B345">
        <v>-963.24339858673375</v>
      </c>
    </row>
    <row r="346" spans="1:2">
      <c r="A346">
        <f t="shared" si="31"/>
        <v>304</v>
      </c>
      <c r="B346">
        <v>406.49750538876629</v>
      </c>
    </row>
    <row r="347" spans="1:2">
      <c r="A347">
        <f t="shared" si="31"/>
        <v>305</v>
      </c>
      <c r="B347">
        <v>-60.542079178828814</v>
      </c>
    </row>
    <row r="348" spans="1:2">
      <c r="A348">
        <f t="shared" si="31"/>
        <v>306</v>
      </c>
      <c r="B348">
        <v>3407.2592640390194</v>
      </c>
    </row>
    <row r="349" spans="1:2">
      <c r="A349">
        <f t="shared" si="31"/>
        <v>307</v>
      </c>
      <c r="B349">
        <v>-6.2716292688682813</v>
      </c>
    </row>
    <row r="350" spans="1:2">
      <c r="A350">
        <f t="shared" si="31"/>
        <v>308</v>
      </c>
      <c r="B350">
        <v>964.99110130394365</v>
      </c>
    </row>
    <row r="351" spans="1:2">
      <c r="A351">
        <f t="shared" si="31"/>
        <v>309</v>
      </c>
      <c r="B351">
        <v>877.50650899141215</v>
      </c>
    </row>
    <row r="352" spans="1:2">
      <c r="A352">
        <f t="shared" si="31"/>
        <v>310</v>
      </c>
      <c r="B352">
        <v>134.11882994891252</v>
      </c>
    </row>
    <row r="353" spans="1:2">
      <c r="A353">
        <f t="shared" si="31"/>
        <v>311</v>
      </c>
      <c r="B353">
        <v>-1232.5107162160361</v>
      </c>
    </row>
    <row r="354" spans="1:2">
      <c r="A354">
        <f t="shared" si="31"/>
        <v>312</v>
      </c>
      <c r="B354">
        <v>2602.5335056925392</v>
      </c>
    </row>
    <row r="355" spans="1:2">
      <c r="A355">
        <f t="shared" si="31"/>
        <v>313</v>
      </c>
      <c r="B355">
        <v>-197.73177233411178</v>
      </c>
    </row>
    <row r="356" spans="1:2">
      <c r="A356">
        <f t="shared" si="31"/>
        <v>314</v>
      </c>
      <c r="B356">
        <v>1667.3156418177596</v>
      </c>
    </row>
    <row r="357" spans="1:2">
      <c r="A357">
        <f t="shared" si="31"/>
        <v>315</v>
      </c>
      <c r="B357">
        <v>1261.6743051887408</v>
      </c>
    </row>
    <row r="358" spans="1:2">
      <c r="A358">
        <f t="shared" si="31"/>
        <v>316</v>
      </c>
      <c r="B358">
        <v>271.45734133501327</v>
      </c>
    </row>
    <row r="359" spans="1:2">
      <c r="A359">
        <f t="shared" si="31"/>
        <v>317</v>
      </c>
      <c r="B359">
        <v>-957.0932640408945</v>
      </c>
    </row>
    <row r="360" spans="1:2">
      <c r="A360">
        <f t="shared" si="31"/>
        <v>318</v>
      </c>
      <c r="B360">
        <v>717.60533821604668</v>
      </c>
    </row>
    <row r="361" spans="1:2">
      <c r="A361">
        <f t="shared" si="31"/>
        <v>319</v>
      </c>
      <c r="B361">
        <v>2068.8463624978426</v>
      </c>
    </row>
    <row r="362" spans="1:2">
      <c r="A362">
        <f t="shared" si="31"/>
        <v>320</v>
      </c>
      <c r="B362">
        <v>-282.86191095950426</v>
      </c>
    </row>
    <row r="363" spans="1:2">
      <c r="A363">
        <f t="shared" si="31"/>
        <v>321</v>
      </c>
      <c r="B363">
        <v>-252.7332078219155</v>
      </c>
    </row>
    <row r="364" spans="1:2">
      <c r="A364">
        <f t="shared" si="31"/>
        <v>322</v>
      </c>
      <c r="B364">
        <v>2913.9264355870146</v>
      </c>
    </row>
    <row r="365" spans="1:2">
      <c r="A365">
        <f t="shared" ref="A365:A428" si="32">A364+1</f>
        <v>323</v>
      </c>
      <c r="B365">
        <v>1372.9182810663219</v>
      </c>
    </row>
    <row r="366" spans="1:2">
      <c r="A366">
        <f t="shared" si="32"/>
        <v>324</v>
      </c>
      <c r="B366">
        <v>-79.60010704475286</v>
      </c>
    </row>
    <row r="367" spans="1:2">
      <c r="A367">
        <f t="shared" si="32"/>
        <v>325</v>
      </c>
      <c r="B367">
        <v>1175.1090742466527</v>
      </c>
    </row>
    <row r="368" spans="1:2">
      <c r="A368">
        <f t="shared" si="32"/>
        <v>326</v>
      </c>
      <c r="B368">
        <v>1965.0036247363462</v>
      </c>
    </row>
    <row r="369" spans="1:2">
      <c r="A369">
        <f t="shared" si="32"/>
        <v>327</v>
      </c>
      <c r="B369">
        <v>-41.958581607919058</v>
      </c>
    </row>
    <row r="370" spans="1:2">
      <c r="A370">
        <f t="shared" si="32"/>
        <v>328</v>
      </c>
      <c r="B370">
        <v>2660.8756732174529</v>
      </c>
    </row>
    <row r="371" spans="1:2">
      <c r="A371">
        <f t="shared" si="32"/>
        <v>329</v>
      </c>
      <c r="B371">
        <v>1951.0308929871046</v>
      </c>
    </row>
    <row r="372" spans="1:2">
      <c r="A372">
        <f t="shared" si="32"/>
        <v>330</v>
      </c>
      <c r="B372">
        <v>-360.13872156723926</v>
      </c>
    </row>
    <row r="373" spans="1:2">
      <c r="A373">
        <f t="shared" si="32"/>
        <v>331</v>
      </c>
      <c r="B373">
        <v>886.89065231209349</v>
      </c>
    </row>
    <row r="374" spans="1:2">
      <c r="A374">
        <f t="shared" si="32"/>
        <v>332</v>
      </c>
      <c r="B374">
        <v>1108.9953136911513</v>
      </c>
    </row>
    <row r="375" spans="1:2">
      <c r="A375">
        <f t="shared" si="32"/>
        <v>333</v>
      </c>
      <c r="B375">
        <v>2229.4094052484038</v>
      </c>
    </row>
    <row r="376" spans="1:2">
      <c r="A376">
        <f t="shared" si="32"/>
        <v>334</v>
      </c>
      <c r="B376">
        <v>97.863697266456228</v>
      </c>
    </row>
    <row r="377" spans="1:2">
      <c r="A377">
        <f t="shared" si="32"/>
        <v>335</v>
      </c>
      <c r="B377">
        <v>1894.5748358110054</v>
      </c>
    </row>
    <row r="378" spans="1:2">
      <c r="A378">
        <f t="shared" si="32"/>
        <v>336</v>
      </c>
      <c r="B378">
        <v>2167.8938190323688</v>
      </c>
    </row>
    <row r="379" spans="1:2">
      <c r="A379">
        <f t="shared" si="32"/>
        <v>337</v>
      </c>
      <c r="B379">
        <v>1495.0247838852981</v>
      </c>
    </row>
    <row r="380" spans="1:2">
      <c r="A380">
        <f t="shared" si="32"/>
        <v>338</v>
      </c>
      <c r="B380">
        <v>602.88751056761373</v>
      </c>
    </row>
    <row r="381" spans="1:2">
      <c r="A381">
        <f t="shared" si="32"/>
        <v>339</v>
      </c>
      <c r="B381">
        <v>-239.31746845544382</v>
      </c>
    </row>
    <row r="382" spans="1:2">
      <c r="A382">
        <f t="shared" si="32"/>
        <v>340</v>
      </c>
      <c r="B382">
        <v>197.17916966608695</v>
      </c>
    </row>
    <row r="383" spans="1:2">
      <c r="A383">
        <f t="shared" si="32"/>
        <v>341</v>
      </c>
      <c r="B383">
        <v>701.2094481917735</v>
      </c>
    </row>
    <row r="384" spans="1:2">
      <c r="A384">
        <f t="shared" si="32"/>
        <v>342</v>
      </c>
      <c r="B384">
        <v>1941.3479691868156</v>
      </c>
    </row>
    <row r="385" spans="1:2">
      <c r="A385">
        <f t="shared" si="32"/>
        <v>343</v>
      </c>
      <c r="B385">
        <v>1950.7986245563138</v>
      </c>
    </row>
    <row r="386" spans="1:2">
      <c r="A386">
        <f t="shared" si="32"/>
        <v>344</v>
      </c>
      <c r="B386">
        <v>942.34488176026275</v>
      </c>
    </row>
    <row r="387" spans="1:2">
      <c r="A387">
        <f t="shared" si="32"/>
        <v>345</v>
      </c>
      <c r="B387">
        <v>-77.693835509793317</v>
      </c>
    </row>
    <row r="388" spans="1:2">
      <c r="A388">
        <f t="shared" si="32"/>
        <v>346</v>
      </c>
      <c r="B388">
        <v>569.61091264735774</v>
      </c>
    </row>
    <row r="389" spans="1:2">
      <c r="A389">
        <f t="shared" si="32"/>
        <v>347</v>
      </c>
      <c r="B389">
        <v>218.63852383449333</v>
      </c>
    </row>
    <row r="390" spans="1:2">
      <c r="A390">
        <f t="shared" si="32"/>
        <v>348</v>
      </c>
      <c r="B390">
        <v>2013.7480763848775</v>
      </c>
    </row>
    <row r="391" spans="1:2">
      <c r="A391">
        <f t="shared" si="32"/>
        <v>349</v>
      </c>
      <c r="B391">
        <v>-79.599065633997697</v>
      </c>
    </row>
    <row r="392" spans="1:2">
      <c r="A392">
        <f t="shared" si="32"/>
        <v>350</v>
      </c>
      <c r="B392">
        <v>1087.2616931198281</v>
      </c>
    </row>
    <row r="393" spans="1:2">
      <c r="A393">
        <f t="shared" si="32"/>
        <v>351</v>
      </c>
      <c r="B393">
        <v>1340.1192908166322</v>
      </c>
    </row>
    <row r="394" spans="1:2">
      <c r="A394">
        <f t="shared" si="32"/>
        <v>352</v>
      </c>
      <c r="B394">
        <v>1997.910483537067</v>
      </c>
    </row>
    <row r="395" spans="1:2">
      <c r="A395">
        <f t="shared" si="32"/>
        <v>353</v>
      </c>
      <c r="B395">
        <v>-528.63530034565531</v>
      </c>
    </row>
    <row r="396" spans="1:2">
      <c r="A396">
        <f t="shared" si="32"/>
        <v>354</v>
      </c>
      <c r="B396">
        <v>3214.2153309302767</v>
      </c>
    </row>
    <row r="397" spans="1:2">
      <c r="A397">
        <f t="shared" si="32"/>
        <v>355</v>
      </c>
      <c r="B397">
        <v>2596.9031271969602</v>
      </c>
    </row>
    <row r="398" spans="1:2">
      <c r="A398">
        <f t="shared" si="32"/>
        <v>356</v>
      </c>
      <c r="B398">
        <v>390.73534856937101</v>
      </c>
    </row>
    <row r="399" spans="1:2">
      <c r="A399">
        <f t="shared" si="32"/>
        <v>357</v>
      </c>
      <c r="B399">
        <v>1214.2979751859555</v>
      </c>
    </row>
    <row r="400" spans="1:2">
      <c r="A400">
        <f t="shared" si="32"/>
        <v>358</v>
      </c>
      <c r="B400">
        <v>867.06097956634608</v>
      </c>
    </row>
    <row r="401" spans="1:2">
      <c r="A401">
        <f t="shared" si="32"/>
        <v>359</v>
      </c>
      <c r="B401">
        <v>339.42726037499625</v>
      </c>
    </row>
    <row r="402" spans="1:2">
      <c r="A402">
        <f t="shared" si="32"/>
        <v>360</v>
      </c>
      <c r="B402">
        <v>1393.3228950194864</v>
      </c>
    </row>
    <row r="403" spans="1:2">
      <c r="A403">
        <f t="shared" si="32"/>
        <v>361</v>
      </c>
      <c r="B403">
        <v>841.59784883978182</v>
      </c>
    </row>
    <row r="404" spans="1:2">
      <c r="A404">
        <f t="shared" si="32"/>
        <v>362</v>
      </c>
      <c r="B404">
        <v>1873.7768391176248</v>
      </c>
    </row>
    <row r="405" spans="1:2">
      <c r="A405">
        <f t="shared" si="32"/>
        <v>363</v>
      </c>
      <c r="B405">
        <v>1950.3996488068196</v>
      </c>
    </row>
    <row r="406" spans="1:2">
      <c r="A406">
        <f t="shared" si="32"/>
        <v>364</v>
      </c>
      <c r="B406">
        <v>-1591.5859391911542</v>
      </c>
    </row>
    <row r="407" spans="1:2">
      <c r="A407">
        <f t="shared" si="32"/>
        <v>365</v>
      </c>
      <c r="B407">
        <v>-33.342133228466437</v>
      </c>
    </row>
    <row r="408" spans="1:2">
      <c r="A408">
        <f t="shared" si="32"/>
        <v>366</v>
      </c>
      <c r="B408">
        <v>1685.6829177735856</v>
      </c>
    </row>
    <row r="409" spans="1:2">
      <c r="A409">
        <f t="shared" si="32"/>
        <v>367</v>
      </c>
      <c r="B409">
        <v>342.84790555993732</v>
      </c>
    </row>
    <row r="410" spans="1:2">
      <c r="A410">
        <f t="shared" si="32"/>
        <v>368</v>
      </c>
      <c r="B410">
        <v>-1034.8439376654533</v>
      </c>
    </row>
    <row r="411" spans="1:2">
      <c r="A411">
        <f t="shared" si="32"/>
        <v>369</v>
      </c>
      <c r="B411">
        <v>-418.47054076673669</v>
      </c>
    </row>
    <row r="412" spans="1:2">
      <c r="A412">
        <f t="shared" si="32"/>
        <v>370</v>
      </c>
      <c r="B412">
        <v>627.95813811781898</v>
      </c>
    </row>
    <row r="413" spans="1:2">
      <c r="A413">
        <f t="shared" si="32"/>
        <v>371</v>
      </c>
      <c r="B413">
        <v>1156.9612384002278</v>
      </c>
    </row>
    <row r="414" spans="1:2">
      <c r="A414">
        <f t="shared" si="32"/>
        <v>372</v>
      </c>
      <c r="B414">
        <v>-448.5950041570328</v>
      </c>
    </row>
    <row r="415" spans="1:2">
      <c r="A415">
        <f t="shared" si="32"/>
        <v>373</v>
      </c>
      <c r="B415">
        <v>-32.36966383752457</v>
      </c>
    </row>
    <row r="416" spans="1:2">
      <c r="A416">
        <f t="shared" si="32"/>
        <v>374</v>
      </c>
      <c r="B416">
        <v>1135.1913633079928</v>
      </c>
    </row>
    <row r="417" spans="1:2">
      <c r="A417">
        <f t="shared" si="32"/>
        <v>375</v>
      </c>
      <c r="B417">
        <v>1122.259724274247</v>
      </c>
    </row>
    <row r="418" spans="1:2">
      <c r="A418">
        <f t="shared" si="32"/>
        <v>376</v>
      </c>
      <c r="B418">
        <v>507.21216261087591</v>
      </c>
    </row>
    <row r="419" spans="1:2">
      <c r="A419">
        <f t="shared" si="32"/>
        <v>377</v>
      </c>
      <c r="B419">
        <v>-620.36010768924928</v>
      </c>
    </row>
    <row r="420" spans="1:2">
      <c r="A420">
        <f t="shared" si="32"/>
        <v>378</v>
      </c>
      <c r="B420">
        <v>646.75922262975769</v>
      </c>
    </row>
    <row r="421" spans="1:2">
      <c r="A421">
        <f t="shared" si="32"/>
        <v>379</v>
      </c>
      <c r="B421">
        <v>511.8260509871352</v>
      </c>
    </row>
    <row r="422" spans="1:2">
      <c r="A422">
        <f t="shared" si="32"/>
        <v>380</v>
      </c>
      <c r="B422">
        <v>180.32802035661055</v>
      </c>
    </row>
    <row r="423" spans="1:2">
      <c r="A423">
        <f t="shared" si="32"/>
        <v>381</v>
      </c>
      <c r="B423">
        <v>-721.40003062712458</v>
      </c>
    </row>
    <row r="424" spans="1:2">
      <c r="A424">
        <f t="shared" si="32"/>
        <v>382</v>
      </c>
      <c r="B424">
        <v>2234.3370111022114</v>
      </c>
    </row>
    <row r="425" spans="1:2">
      <c r="A425">
        <f t="shared" si="32"/>
        <v>383</v>
      </c>
      <c r="B425">
        <v>197.2038319931018</v>
      </c>
    </row>
    <row r="426" spans="1:2">
      <c r="A426">
        <f t="shared" si="32"/>
        <v>384</v>
      </c>
      <c r="B426">
        <v>2545.0834864852495</v>
      </c>
    </row>
    <row r="427" spans="1:2">
      <c r="A427">
        <f t="shared" si="32"/>
        <v>385</v>
      </c>
      <c r="B427">
        <v>1918.2437991885135</v>
      </c>
    </row>
    <row r="428" spans="1:2">
      <c r="A428">
        <f t="shared" si="32"/>
        <v>386</v>
      </c>
      <c r="B428">
        <v>1131.1136538017383</v>
      </c>
    </row>
    <row r="429" spans="1:2">
      <c r="A429">
        <f t="shared" ref="A429:A492" si="33">A428+1</f>
        <v>387</v>
      </c>
      <c r="B429">
        <v>715.57775697424825</v>
      </c>
    </row>
    <row r="430" spans="1:2">
      <c r="A430">
        <f t="shared" si="33"/>
        <v>388</v>
      </c>
      <c r="B430">
        <v>299.69645138121132</v>
      </c>
    </row>
    <row r="431" spans="1:2">
      <c r="A431">
        <f t="shared" si="33"/>
        <v>389</v>
      </c>
      <c r="B431">
        <v>91.855672252792857</v>
      </c>
    </row>
    <row r="432" spans="1:2">
      <c r="A432">
        <f t="shared" si="33"/>
        <v>390</v>
      </c>
      <c r="B432">
        <v>586.92527088978227</v>
      </c>
    </row>
    <row r="433" spans="1:2">
      <c r="A433">
        <f t="shared" si="33"/>
        <v>391</v>
      </c>
      <c r="B433">
        <v>1002.0093991661321</v>
      </c>
    </row>
    <row r="434" spans="1:2">
      <c r="A434">
        <f t="shared" si="33"/>
        <v>392</v>
      </c>
      <c r="B434">
        <v>1241.4784934279437</v>
      </c>
    </row>
    <row r="435" spans="1:2">
      <c r="A435">
        <f t="shared" si="33"/>
        <v>393</v>
      </c>
      <c r="B435">
        <v>1982.4398624878731</v>
      </c>
    </row>
    <row r="436" spans="1:2">
      <c r="A436">
        <f t="shared" si="33"/>
        <v>394</v>
      </c>
      <c r="B436">
        <v>1055.4585783390407</v>
      </c>
    </row>
    <row r="437" spans="1:2">
      <c r="A437">
        <f t="shared" si="33"/>
        <v>395</v>
      </c>
      <c r="B437">
        <v>2584.4447952614619</v>
      </c>
    </row>
    <row r="438" spans="1:2">
      <c r="A438">
        <f t="shared" si="33"/>
        <v>396</v>
      </c>
      <c r="B438">
        <v>952.90892683942843</v>
      </c>
    </row>
    <row r="439" spans="1:2">
      <c r="A439">
        <f t="shared" si="33"/>
        <v>397</v>
      </c>
      <c r="B439">
        <v>-753.32972278758757</v>
      </c>
    </row>
    <row r="440" spans="1:2">
      <c r="A440">
        <f t="shared" si="33"/>
        <v>398</v>
      </c>
      <c r="B440">
        <v>3130.6166059734533</v>
      </c>
    </row>
    <row r="441" spans="1:2">
      <c r="A441">
        <f t="shared" si="33"/>
        <v>399</v>
      </c>
      <c r="B441">
        <v>-169.97696985045715</v>
      </c>
    </row>
    <row r="442" spans="1:2">
      <c r="A442">
        <f t="shared" si="33"/>
        <v>400</v>
      </c>
      <c r="B442">
        <v>-2.3454443338354167</v>
      </c>
    </row>
    <row r="443" spans="1:2">
      <c r="A443">
        <f t="shared" si="33"/>
        <v>401</v>
      </c>
      <c r="B443">
        <v>2025.2276846251334</v>
      </c>
    </row>
    <row r="444" spans="1:2">
      <c r="A444">
        <f t="shared" si="33"/>
        <v>402</v>
      </c>
      <c r="B444">
        <v>780.13286173787731</v>
      </c>
    </row>
    <row r="445" spans="1:2">
      <c r="A445">
        <f t="shared" si="33"/>
        <v>403</v>
      </c>
      <c r="B445">
        <v>406.14174813043491</v>
      </c>
    </row>
    <row r="446" spans="1:2">
      <c r="A446">
        <f t="shared" si="33"/>
        <v>404</v>
      </c>
      <c r="B446">
        <v>3106.6821297760216</v>
      </c>
    </row>
    <row r="447" spans="1:2">
      <c r="A447">
        <f t="shared" si="33"/>
        <v>405</v>
      </c>
      <c r="B447">
        <v>882.96629513178209</v>
      </c>
    </row>
    <row r="448" spans="1:2">
      <c r="A448">
        <f t="shared" si="33"/>
        <v>406</v>
      </c>
      <c r="B448">
        <v>-649.83232926861206</v>
      </c>
    </row>
    <row r="449" spans="1:2">
      <c r="A449">
        <f t="shared" si="33"/>
        <v>407</v>
      </c>
      <c r="B449">
        <v>1466.8557123713904</v>
      </c>
    </row>
    <row r="450" spans="1:2">
      <c r="A450">
        <f t="shared" si="33"/>
        <v>408</v>
      </c>
      <c r="B450">
        <v>-293.29871038193733</v>
      </c>
    </row>
    <row r="451" spans="1:2">
      <c r="A451">
        <f t="shared" si="33"/>
        <v>409</v>
      </c>
      <c r="B451">
        <v>477.8282058131</v>
      </c>
    </row>
    <row r="452" spans="1:2">
      <c r="A452">
        <f t="shared" si="33"/>
        <v>410</v>
      </c>
      <c r="B452">
        <v>3347.7669651596389</v>
      </c>
    </row>
    <row r="453" spans="1:2">
      <c r="A453">
        <f t="shared" si="33"/>
        <v>411</v>
      </c>
      <c r="B453">
        <v>1264.9073758234201</v>
      </c>
    </row>
    <row r="454" spans="1:2">
      <c r="A454">
        <f t="shared" si="33"/>
        <v>412</v>
      </c>
      <c r="B454">
        <v>1000.2061284088654</v>
      </c>
    </row>
    <row r="455" spans="1:2">
      <c r="A455">
        <f t="shared" si="33"/>
        <v>413</v>
      </c>
      <c r="B455">
        <v>1422.2453966683408</v>
      </c>
    </row>
    <row r="456" spans="1:2">
      <c r="A456">
        <f t="shared" si="33"/>
        <v>414</v>
      </c>
      <c r="B456">
        <v>1904.160206465006</v>
      </c>
    </row>
    <row r="457" spans="1:2">
      <c r="A457">
        <f t="shared" si="33"/>
        <v>415</v>
      </c>
      <c r="B457">
        <v>1903.2099023171754</v>
      </c>
    </row>
    <row r="458" spans="1:2">
      <c r="A458">
        <f t="shared" si="33"/>
        <v>416</v>
      </c>
      <c r="B458">
        <v>1330.6796472147771</v>
      </c>
    </row>
    <row r="459" spans="1:2">
      <c r="A459">
        <f t="shared" si="33"/>
        <v>417</v>
      </c>
      <c r="B459">
        <v>-1072.2093352766078</v>
      </c>
    </row>
    <row r="460" spans="1:2">
      <c r="A460">
        <f t="shared" si="33"/>
        <v>418</v>
      </c>
      <c r="B460">
        <v>798.43896503915857</v>
      </c>
    </row>
    <row r="461" spans="1:2">
      <c r="A461">
        <f t="shared" si="33"/>
        <v>419</v>
      </c>
      <c r="B461">
        <v>-1027.0640198977492</v>
      </c>
    </row>
    <row r="462" spans="1:2">
      <c r="A462">
        <f t="shared" si="33"/>
        <v>420</v>
      </c>
      <c r="B462">
        <v>-84.922356818490542</v>
      </c>
    </row>
    <row r="463" spans="1:2">
      <c r="A463">
        <f t="shared" si="33"/>
        <v>421</v>
      </c>
      <c r="B463">
        <v>3629.0344964890269</v>
      </c>
    </row>
    <row r="464" spans="1:2">
      <c r="A464">
        <f t="shared" si="33"/>
        <v>422</v>
      </c>
      <c r="B464">
        <v>2208.6827580826589</v>
      </c>
    </row>
    <row r="465" spans="1:2">
      <c r="A465">
        <f t="shared" si="33"/>
        <v>423</v>
      </c>
      <c r="B465">
        <v>-439.49804902540603</v>
      </c>
    </row>
    <row r="466" spans="1:2">
      <c r="A466">
        <f t="shared" si="33"/>
        <v>424</v>
      </c>
      <c r="B466">
        <v>450.42277599792749</v>
      </c>
    </row>
    <row r="467" spans="1:2">
      <c r="A467">
        <f t="shared" si="33"/>
        <v>425</v>
      </c>
      <c r="B467">
        <v>1139.4789423777909</v>
      </c>
    </row>
    <row r="468" spans="1:2">
      <c r="A468">
        <f t="shared" si="33"/>
        <v>426</v>
      </c>
      <c r="B468">
        <v>351.34968810061378</v>
      </c>
    </row>
    <row r="469" spans="1:2">
      <c r="A469">
        <f t="shared" si="33"/>
        <v>427</v>
      </c>
      <c r="B469">
        <v>520.01470094066974</v>
      </c>
    </row>
    <row r="470" spans="1:2">
      <c r="A470">
        <f t="shared" si="33"/>
        <v>428</v>
      </c>
      <c r="B470">
        <v>956.17902647828214</v>
      </c>
    </row>
    <row r="471" spans="1:2">
      <c r="A471">
        <f t="shared" si="33"/>
        <v>429</v>
      </c>
      <c r="B471">
        <v>2231.5982555377886</v>
      </c>
    </row>
    <row r="472" spans="1:2">
      <c r="A472">
        <f t="shared" si="33"/>
        <v>430</v>
      </c>
      <c r="B472">
        <v>123.19148402927777</v>
      </c>
    </row>
    <row r="473" spans="1:2">
      <c r="A473">
        <f t="shared" si="33"/>
        <v>431</v>
      </c>
      <c r="B473">
        <v>19.407418550721207</v>
      </c>
    </row>
    <row r="474" spans="1:2">
      <c r="A474">
        <f t="shared" si="33"/>
        <v>432</v>
      </c>
      <c r="B474">
        <v>1213.4267275019636</v>
      </c>
    </row>
    <row r="475" spans="1:2">
      <c r="A475">
        <f t="shared" si="33"/>
        <v>433</v>
      </c>
      <c r="B475">
        <v>355.51432290444143</v>
      </c>
    </row>
    <row r="476" spans="1:2">
      <c r="A476">
        <f t="shared" si="33"/>
        <v>434</v>
      </c>
      <c r="B476">
        <v>2208.3282331714058</v>
      </c>
    </row>
    <row r="477" spans="1:2">
      <c r="A477">
        <f t="shared" si="33"/>
        <v>435</v>
      </c>
      <c r="B477">
        <v>1068.1824234386836</v>
      </c>
    </row>
    <row r="478" spans="1:2">
      <c r="A478">
        <f t="shared" si="33"/>
        <v>436</v>
      </c>
      <c r="B478">
        <v>-220.05198392543673</v>
      </c>
    </row>
    <row r="479" spans="1:2">
      <c r="A479">
        <f t="shared" si="33"/>
        <v>437</v>
      </c>
      <c r="B479">
        <v>810.82067562532359</v>
      </c>
    </row>
    <row r="480" spans="1:2">
      <c r="A480">
        <f t="shared" si="33"/>
        <v>438</v>
      </c>
      <c r="B480">
        <v>469.38086639909699</v>
      </c>
    </row>
    <row r="481" spans="1:2">
      <c r="A481">
        <f t="shared" si="33"/>
        <v>439</v>
      </c>
      <c r="B481">
        <v>2395.639501509308</v>
      </c>
    </row>
    <row r="482" spans="1:2">
      <c r="A482">
        <f t="shared" si="33"/>
        <v>440</v>
      </c>
      <c r="B482">
        <v>1595.9551679062838</v>
      </c>
    </row>
    <row r="483" spans="1:2">
      <c r="A483">
        <f t="shared" si="33"/>
        <v>441</v>
      </c>
      <c r="B483">
        <v>-633.40130751795516</v>
      </c>
    </row>
    <row r="484" spans="1:2">
      <c r="A484">
        <f t="shared" si="33"/>
        <v>442</v>
      </c>
      <c r="B484">
        <v>-523.08562554623347</v>
      </c>
    </row>
    <row r="485" spans="1:2">
      <c r="A485">
        <f t="shared" si="33"/>
        <v>443</v>
      </c>
      <c r="B485">
        <v>-1344.9670288365467</v>
      </c>
    </row>
    <row r="486" spans="1:2">
      <c r="A486">
        <f t="shared" si="33"/>
        <v>444</v>
      </c>
      <c r="B486">
        <v>846.62049445345463</v>
      </c>
    </row>
    <row r="487" spans="1:2">
      <c r="A487">
        <f t="shared" si="33"/>
        <v>445</v>
      </c>
      <c r="B487">
        <v>230.66104093580219</v>
      </c>
    </row>
    <row r="488" spans="1:2">
      <c r="A488">
        <f t="shared" si="33"/>
        <v>446</v>
      </c>
      <c r="B488">
        <v>1215.7180318297937</v>
      </c>
    </row>
    <row r="489" spans="1:2">
      <c r="A489">
        <f t="shared" si="33"/>
        <v>447</v>
      </c>
      <c r="B489">
        <v>-699.88855185957914</v>
      </c>
    </row>
    <row r="490" spans="1:2">
      <c r="A490">
        <f t="shared" si="33"/>
        <v>448</v>
      </c>
      <c r="B490">
        <v>-670.47814536854332</v>
      </c>
    </row>
    <row r="491" spans="1:2">
      <c r="A491">
        <f t="shared" si="33"/>
        <v>449</v>
      </c>
      <c r="B491">
        <v>-260.95887713274033</v>
      </c>
    </row>
    <row r="492" spans="1:2">
      <c r="A492">
        <f t="shared" si="33"/>
        <v>450</v>
      </c>
      <c r="B492">
        <v>740.4925729901579</v>
      </c>
    </row>
    <row r="493" spans="1:2">
      <c r="A493">
        <f t="shared" ref="A493:A556" si="34">A492+1</f>
        <v>451</v>
      </c>
      <c r="B493">
        <v>64.151512241861369</v>
      </c>
    </row>
    <row r="494" spans="1:2">
      <c r="A494">
        <f t="shared" si="34"/>
        <v>452</v>
      </c>
      <c r="B494">
        <v>772.82895540005779</v>
      </c>
    </row>
    <row r="495" spans="1:2">
      <c r="A495">
        <f t="shared" si="34"/>
        <v>453</v>
      </c>
      <c r="B495">
        <v>1198.7308337856427</v>
      </c>
    </row>
    <row r="496" spans="1:2">
      <c r="A496">
        <f t="shared" si="34"/>
        <v>454</v>
      </c>
      <c r="B496">
        <v>929.87087142522466</v>
      </c>
    </row>
    <row r="497" spans="1:2">
      <c r="A497">
        <f t="shared" si="34"/>
        <v>455</v>
      </c>
      <c r="B497">
        <v>2438.9759704694411</v>
      </c>
    </row>
    <row r="498" spans="1:2">
      <c r="A498">
        <f t="shared" si="34"/>
        <v>456</v>
      </c>
      <c r="B498">
        <v>285.1393030788563</v>
      </c>
    </row>
    <row r="499" spans="1:2">
      <c r="A499">
        <f t="shared" si="34"/>
        <v>457</v>
      </c>
      <c r="B499">
        <v>118.82626021917253</v>
      </c>
    </row>
    <row r="500" spans="1:2">
      <c r="A500">
        <f t="shared" si="34"/>
        <v>458</v>
      </c>
      <c r="B500">
        <v>1333.4480359296342</v>
      </c>
    </row>
    <row r="501" spans="1:2">
      <c r="A501">
        <f t="shared" si="34"/>
        <v>459</v>
      </c>
      <c r="B501">
        <v>1345.2026608573017</v>
      </c>
    </row>
    <row r="502" spans="1:2">
      <c r="A502">
        <f t="shared" si="34"/>
        <v>460</v>
      </c>
      <c r="B502">
        <v>1978.3911480659299</v>
      </c>
    </row>
    <row r="503" spans="1:2">
      <c r="A503">
        <f t="shared" si="34"/>
        <v>461</v>
      </c>
      <c r="B503">
        <v>1398.7364802748373</v>
      </c>
    </row>
    <row r="504" spans="1:2">
      <c r="A504">
        <f t="shared" si="34"/>
        <v>462</v>
      </c>
      <c r="B504">
        <v>1465.1079481955057</v>
      </c>
    </row>
    <row r="505" spans="1:2">
      <c r="A505">
        <f t="shared" si="34"/>
        <v>463</v>
      </c>
      <c r="B505">
        <v>519.98609565038316</v>
      </c>
    </row>
    <row r="506" spans="1:2">
      <c r="A506">
        <f t="shared" si="34"/>
        <v>464</v>
      </c>
      <c r="B506">
        <v>503.78248142123419</v>
      </c>
    </row>
    <row r="507" spans="1:2">
      <c r="A507">
        <f t="shared" si="34"/>
        <v>465</v>
      </c>
      <c r="B507">
        <v>591.12326554909566</v>
      </c>
    </row>
    <row r="508" spans="1:2">
      <c r="A508">
        <f t="shared" si="34"/>
        <v>466</v>
      </c>
      <c r="B508">
        <v>1354.8603211053949</v>
      </c>
    </row>
    <row r="509" spans="1:2">
      <c r="A509">
        <f t="shared" si="34"/>
        <v>467</v>
      </c>
      <c r="B509">
        <v>819.02905188427837</v>
      </c>
    </row>
    <row r="510" spans="1:2">
      <c r="A510">
        <f t="shared" si="34"/>
        <v>468</v>
      </c>
      <c r="B510">
        <v>480.95569150602711</v>
      </c>
    </row>
    <row r="511" spans="1:2">
      <c r="A511">
        <f t="shared" si="34"/>
        <v>469</v>
      </c>
      <c r="B511">
        <v>138.27272024583351</v>
      </c>
    </row>
    <row r="512" spans="1:2">
      <c r="A512">
        <f t="shared" si="34"/>
        <v>470</v>
      </c>
      <c r="B512">
        <v>-239.5360009545532</v>
      </c>
    </row>
    <row r="513" spans="1:2">
      <c r="A513">
        <f t="shared" si="34"/>
        <v>471</v>
      </c>
      <c r="B513">
        <v>880.6571388139439</v>
      </c>
    </row>
    <row r="514" spans="1:2">
      <c r="A514">
        <f t="shared" si="34"/>
        <v>472</v>
      </c>
      <c r="B514">
        <v>-592.35799308000821</v>
      </c>
    </row>
    <row r="515" spans="1:2">
      <c r="A515">
        <f t="shared" si="34"/>
        <v>473</v>
      </c>
      <c r="B515">
        <v>985.92933223365912</v>
      </c>
    </row>
    <row r="516" spans="1:2">
      <c r="A516">
        <f t="shared" si="34"/>
        <v>474</v>
      </c>
      <c r="B516">
        <v>-811.49697010552734</v>
      </c>
    </row>
    <row r="517" spans="1:2">
      <c r="A517">
        <f t="shared" si="34"/>
        <v>475</v>
      </c>
      <c r="B517">
        <v>84.94155330340817</v>
      </c>
    </row>
    <row r="518" spans="1:2">
      <c r="A518">
        <f t="shared" si="34"/>
        <v>476</v>
      </c>
      <c r="B518">
        <v>-433.96177138331507</v>
      </c>
    </row>
    <row r="519" spans="1:2">
      <c r="A519">
        <f t="shared" si="34"/>
        <v>477</v>
      </c>
      <c r="B519">
        <v>382.76447223563912</v>
      </c>
    </row>
    <row r="520" spans="1:2">
      <c r="A520">
        <f t="shared" si="34"/>
        <v>478</v>
      </c>
      <c r="B520">
        <v>-1815.3751534098178</v>
      </c>
    </row>
    <row r="521" spans="1:2">
      <c r="A521">
        <f t="shared" si="34"/>
        <v>479</v>
      </c>
      <c r="B521">
        <v>1981.0708547569582</v>
      </c>
    </row>
    <row r="522" spans="1:2">
      <c r="A522">
        <f t="shared" si="34"/>
        <v>480</v>
      </c>
      <c r="B522">
        <v>-1488.630651406294</v>
      </c>
    </row>
    <row r="523" spans="1:2">
      <c r="A523">
        <f t="shared" si="34"/>
        <v>481</v>
      </c>
      <c r="B523">
        <v>861.46732705960983</v>
      </c>
    </row>
    <row r="524" spans="1:2">
      <c r="A524">
        <f t="shared" si="34"/>
        <v>482</v>
      </c>
      <c r="B524">
        <v>608.33790687997612</v>
      </c>
    </row>
    <row r="525" spans="1:2">
      <c r="A525">
        <f t="shared" si="34"/>
        <v>483</v>
      </c>
      <c r="B525">
        <v>-190.59030287468232</v>
      </c>
    </row>
    <row r="526" spans="1:2">
      <c r="A526">
        <f t="shared" si="34"/>
        <v>484</v>
      </c>
      <c r="B526">
        <v>1946.9012678524084</v>
      </c>
    </row>
    <row r="527" spans="1:2">
      <c r="A527">
        <f t="shared" si="34"/>
        <v>485</v>
      </c>
      <c r="B527">
        <v>-600.92825193450869</v>
      </c>
    </row>
    <row r="528" spans="1:2">
      <c r="A528">
        <f t="shared" si="34"/>
        <v>486</v>
      </c>
      <c r="B528">
        <v>2056.1150688330576</v>
      </c>
    </row>
    <row r="529" spans="1:2">
      <c r="A529">
        <f t="shared" si="34"/>
        <v>487</v>
      </c>
      <c r="B529">
        <v>-834.30438223578835</v>
      </c>
    </row>
    <row r="530" spans="1:2">
      <c r="A530">
        <f t="shared" si="34"/>
        <v>488</v>
      </c>
      <c r="B530">
        <v>-907.35879096607289</v>
      </c>
    </row>
    <row r="531" spans="1:2">
      <c r="A531">
        <f t="shared" si="34"/>
        <v>489</v>
      </c>
      <c r="B531">
        <v>1186.450525268589</v>
      </c>
    </row>
    <row r="532" spans="1:2">
      <c r="A532">
        <f t="shared" si="34"/>
        <v>490</v>
      </c>
      <c r="B532">
        <v>-1459.7597364677817</v>
      </c>
    </row>
    <row r="533" spans="1:2">
      <c r="A533">
        <f t="shared" si="34"/>
        <v>491</v>
      </c>
      <c r="B533">
        <v>-478.99965540380737</v>
      </c>
    </row>
    <row r="534" spans="1:2">
      <c r="A534">
        <f t="shared" si="34"/>
        <v>492</v>
      </c>
      <c r="B534">
        <v>2787.2901827827077</v>
      </c>
    </row>
    <row r="535" spans="1:2">
      <c r="A535">
        <f t="shared" si="34"/>
        <v>493</v>
      </c>
      <c r="B535">
        <v>717.82893396830468</v>
      </c>
    </row>
    <row r="536" spans="1:2">
      <c r="A536">
        <f t="shared" si="34"/>
        <v>494</v>
      </c>
      <c r="B536">
        <v>1971.7900250724665</v>
      </c>
    </row>
    <row r="537" spans="1:2">
      <c r="A537">
        <f t="shared" si="34"/>
        <v>495</v>
      </c>
      <c r="B537">
        <v>802.16683314175214</v>
      </c>
    </row>
    <row r="538" spans="1:2">
      <c r="A538">
        <f t="shared" si="34"/>
        <v>496</v>
      </c>
      <c r="B538">
        <v>-42.015106200091779</v>
      </c>
    </row>
    <row r="539" spans="1:2">
      <c r="A539">
        <f t="shared" si="34"/>
        <v>497</v>
      </c>
      <c r="B539">
        <v>764.27684850502044</v>
      </c>
    </row>
    <row r="540" spans="1:2">
      <c r="A540">
        <f t="shared" si="34"/>
        <v>498</v>
      </c>
      <c r="B540">
        <v>-305.57529321497975</v>
      </c>
    </row>
    <row r="541" spans="1:2">
      <c r="A541">
        <f t="shared" si="34"/>
        <v>499</v>
      </c>
      <c r="B541">
        <v>960.45549583312254</v>
      </c>
    </row>
    <row r="542" spans="1:2">
      <c r="A542">
        <f t="shared" si="34"/>
        <v>500</v>
      </c>
      <c r="B542">
        <v>-382.59630154336458</v>
      </c>
    </row>
    <row r="543" spans="1:2">
      <c r="A543">
        <f t="shared" si="34"/>
        <v>501</v>
      </c>
      <c r="B543">
        <v>1173.2962966922137</v>
      </c>
    </row>
    <row r="544" spans="1:2">
      <c r="A544">
        <f t="shared" si="34"/>
        <v>502</v>
      </c>
      <c r="B544">
        <v>1567.7262528722963</v>
      </c>
    </row>
    <row r="545" spans="1:2">
      <c r="A545">
        <f t="shared" si="34"/>
        <v>503</v>
      </c>
      <c r="B545">
        <v>-1385.4431951727222</v>
      </c>
    </row>
    <row r="546" spans="1:2">
      <c r="A546">
        <f t="shared" si="34"/>
        <v>504</v>
      </c>
      <c r="B546">
        <v>322.39875213987062</v>
      </c>
    </row>
    <row r="547" spans="1:2">
      <c r="A547">
        <f t="shared" si="34"/>
        <v>505</v>
      </c>
      <c r="B547">
        <v>2096.1825515139822</v>
      </c>
    </row>
    <row r="548" spans="1:2">
      <c r="A548">
        <f t="shared" si="34"/>
        <v>506</v>
      </c>
      <c r="B548">
        <v>1090.1408609598932</v>
      </c>
    </row>
    <row r="549" spans="1:2">
      <c r="A549">
        <f t="shared" si="34"/>
        <v>507</v>
      </c>
      <c r="B549">
        <v>1251.3241078274457</v>
      </c>
    </row>
    <row r="550" spans="1:2">
      <c r="A550">
        <f t="shared" si="34"/>
        <v>508</v>
      </c>
      <c r="B550">
        <v>162.44030903127529</v>
      </c>
    </row>
    <row r="551" spans="1:2">
      <c r="A551">
        <f t="shared" si="34"/>
        <v>509</v>
      </c>
      <c r="B551">
        <v>1084.949333983127</v>
      </c>
    </row>
    <row r="552" spans="1:2">
      <c r="A552">
        <f t="shared" si="34"/>
        <v>510</v>
      </c>
      <c r="B552">
        <v>2044.3649069364562</v>
      </c>
    </row>
    <row r="553" spans="1:2">
      <c r="A553">
        <f t="shared" si="34"/>
        <v>511</v>
      </c>
      <c r="B553">
        <v>743.77211944123655</v>
      </c>
    </row>
    <row r="554" spans="1:2">
      <c r="A554">
        <f t="shared" si="34"/>
        <v>512</v>
      </c>
      <c r="B554">
        <v>1314.9189659891417</v>
      </c>
    </row>
    <row r="555" spans="1:2">
      <c r="A555">
        <f t="shared" si="34"/>
        <v>513</v>
      </c>
      <c r="B555">
        <v>633.34477638443116</v>
      </c>
    </row>
    <row r="556" spans="1:2">
      <c r="A556">
        <f t="shared" si="34"/>
        <v>514</v>
      </c>
      <c r="B556">
        <v>967.4973625217707</v>
      </c>
    </row>
    <row r="557" spans="1:2">
      <c r="A557">
        <f t="shared" ref="A557:A620" si="35">A556+1</f>
        <v>515</v>
      </c>
      <c r="B557">
        <v>796.42953650414142</v>
      </c>
    </row>
    <row r="558" spans="1:2">
      <c r="A558">
        <f t="shared" si="35"/>
        <v>516</v>
      </c>
      <c r="B558">
        <v>-1956.9188778102371</v>
      </c>
    </row>
    <row r="559" spans="1:2">
      <c r="A559">
        <f t="shared" si="35"/>
        <v>517</v>
      </c>
      <c r="B559">
        <v>1413.1287036379492</v>
      </c>
    </row>
    <row r="560" spans="1:2">
      <c r="A560">
        <f t="shared" si="35"/>
        <v>518</v>
      </c>
      <c r="B560">
        <v>2131.8999529265425</v>
      </c>
    </row>
    <row r="561" spans="1:2">
      <c r="A561">
        <f t="shared" si="35"/>
        <v>519</v>
      </c>
      <c r="B561">
        <v>382.49209547687929</v>
      </c>
    </row>
    <row r="562" spans="1:2">
      <c r="A562">
        <f t="shared" si="35"/>
        <v>520</v>
      </c>
      <c r="B562">
        <v>-954.37841641316538</v>
      </c>
    </row>
    <row r="563" spans="1:2">
      <c r="A563">
        <f t="shared" si="35"/>
        <v>521</v>
      </c>
      <c r="B563">
        <v>1270.9412186355398</v>
      </c>
    </row>
    <row r="564" spans="1:2">
      <c r="A564">
        <f t="shared" si="35"/>
        <v>522</v>
      </c>
      <c r="B564">
        <v>2442.2465404390941</v>
      </c>
    </row>
    <row r="565" spans="1:2">
      <c r="A565">
        <f t="shared" si="35"/>
        <v>523</v>
      </c>
      <c r="B565">
        <v>2117.9412205631447</v>
      </c>
    </row>
    <row r="566" spans="1:2">
      <c r="A566">
        <f t="shared" si="35"/>
        <v>524</v>
      </c>
      <c r="B566">
        <v>619.19533765471419</v>
      </c>
    </row>
    <row r="567" spans="1:2">
      <c r="A567">
        <f t="shared" si="35"/>
        <v>525</v>
      </c>
      <c r="B567">
        <v>1502.5621765098911</v>
      </c>
    </row>
    <row r="568" spans="1:2">
      <c r="A568">
        <f t="shared" si="35"/>
        <v>526</v>
      </c>
      <c r="B568">
        <v>378.89516195518144</v>
      </c>
    </row>
    <row r="569" spans="1:2">
      <c r="A569">
        <f t="shared" si="35"/>
        <v>527</v>
      </c>
      <c r="B569">
        <v>-142.03916897873347</v>
      </c>
    </row>
    <row r="570" spans="1:2">
      <c r="A570">
        <f t="shared" si="35"/>
        <v>528</v>
      </c>
      <c r="B570">
        <v>732.02613852095533</v>
      </c>
    </row>
    <row r="571" spans="1:2">
      <c r="A571">
        <f t="shared" si="35"/>
        <v>529</v>
      </c>
      <c r="B571">
        <v>3202.0216472740995</v>
      </c>
    </row>
    <row r="572" spans="1:2">
      <c r="A572">
        <f t="shared" si="35"/>
        <v>530</v>
      </c>
      <c r="B572">
        <v>3028.5779923448868</v>
      </c>
    </row>
    <row r="573" spans="1:2">
      <c r="A573">
        <f t="shared" si="35"/>
        <v>531</v>
      </c>
      <c r="B573">
        <v>2021.5422656310252</v>
      </c>
    </row>
    <row r="574" spans="1:2">
      <c r="A574">
        <f t="shared" si="35"/>
        <v>532</v>
      </c>
      <c r="B574">
        <v>3543.9001745255327</v>
      </c>
    </row>
    <row r="575" spans="1:2">
      <c r="A575">
        <f t="shared" si="35"/>
        <v>533</v>
      </c>
      <c r="B575">
        <v>3788.2785013585735</v>
      </c>
    </row>
    <row r="576" spans="1:2">
      <c r="A576">
        <f t="shared" si="35"/>
        <v>534</v>
      </c>
      <c r="B576">
        <v>1627.892247975446</v>
      </c>
    </row>
    <row r="577" spans="1:2">
      <c r="A577">
        <f t="shared" si="35"/>
        <v>535</v>
      </c>
      <c r="B577">
        <v>247.65531163681143</v>
      </c>
    </row>
    <row r="578" spans="1:2">
      <c r="A578">
        <f t="shared" si="35"/>
        <v>536</v>
      </c>
      <c r="B578">
        <v>818.31049403959514</v>
      </c>
    </row>
    <row r="579" spans="1:2">
      <c r="A579">
        <f t="shared" si="35"/>
        <v>537</v>
      </c>
      <c r="B579">
        <v>1715.3813527579327</v>
      </c>
    </row>
    <row r="580" spans="1:2">
      <c r="A580">
        <f t="shared" si="35"/>
        <v>538</v>
      </c>
      <c r="B580">
        <v>847.67888088810719</v>
      </c>
    </row>
    <row r="581" spans="1:2">
      <c r="A581">
        <f t="shared" si="35"/>
        <v>539</v>
      </c>
      <c r="B581">
        <v>899.37289148285356</v>
      </c>
    </row>
    <row r="582" spans="1:2">
      <c r="A582">
        <f t="shared" si="35"/>
        <v>540</v>
      </c>
      <c r="B582">
        <v>1036.0836538229485</v>
      </c>
    </row>
    <row r="583" spans="1:2">
      <c r="A583">
        <f t="shared" si="35"/>
        <v>541</v>
      </c>
      <c r="B583">
        <v>1222.5566949492072</v>
      </c>
    </row>
    <row r="584" spans="1:2">
      <c r="A584">
        <f t="shared" si="35"/>
        <v>542</v>
      </c>
      <c r="B584">
        <v>132.70249338829609</v>
      </c>
    </row>
    <row r="585" spans="1:2">
      <c r="A585">
        <f t="shared" si="35"/>
        <v>543</v>
      </c>
      <c r="B585">
        <v>2949.0059198450394</v>
      </c>
    </row>
    <row r="586" spans="1:2">
      <c r="A586">
        <f t="shared" si="35"/>
        <v>544</v>
      </c>
      <c r="B586">
        <v>51.721067663689333</v>
      </c>
    </row>
    <row r="587" spans="1:2">
      <c r="A587">
        <f t="shared" si="35"/>
        <v>545</v>
      </c>
      <c r="B587">
        <v>1635.3085705030176</v>
      </c>
    </row>
    <row r="588" spans="1:2">
      <c r="A588">
        <f t="shared" si="35"/>
        <v>546</v>
      </c>
      <c r="B588">
        <v>2686.5121394727203</v>
      </c>
    </row>
    <row r="589" spans="1:2">
      <c r="A589">
        <f t="shared" si="35"/>
        <v>547</v>
      </c>
      <c r="B589">
        <v>2713.9858385686275</v>
      </c>
    </row>
    <row r="590" spans="1:2">
      <c r="A590">
        <f t="shared" si="35"/>
        <v>548</v>
      </c>
      <c r="B590">
        <v>1101.7152644476519</v>
      </c>
    </row>
    <row r="591" spans="1:2">
      <c r="A591">
        <f t="shared" si="35"/>
        <v>549</v>
      </c>
      <c r="B591">
        <v>1790.4400532680991</v>
      </c>
    </row>
    <row r="592" spans="1:2">
      <c r="A592">
        <f t="shared" si="35"/>
        <v>550</v>
      </c>
      <c r="B592">
        <v>1159.9054972964095</v>
      </c>
    </row>
    <row r="593" spans="1:2">
      <c r="A593">
        <f t="shared" si="35"/>
        <v>551</v>
      </c>
      <c r="B593">
        <v>2278.9813712377913</v>
      </c>
    </row>
    <row r="594" spans="1:2">
      <c r="A594">
        <f t="shared" si="35"/>
        <v>552</v>
      </c>
      <c r="B594">
        <v>-287.10647120775525</v>
      </c>
    </row>
    <row r="595" spans="1:2">
      <c r="A595">
        <f t="shared" si="35"/>
        <v>553</v>
      </c>
      <c r="B595">
        <v>1077.6079367463892</v>
      </c>
    </row>
    <row r="596" spans="1:2">
      <c r="A596">
        <f t="shared" si="35"/>
        <v>554</v>
      </c>
      <c r="B596">
        <v>-920.00767982275897</v>
      </c>
    </row>
    <row r="597" spans="1:2">
      <c r="A597">
        <f t="shared" si="35"/>
        <v>555</v>
      </c>
      <c r="B597">
        <v>1003.032347524069</v>
      </c>
    </row>
    <row r="598" spans="1:2">
      <c r="A598">
        <f t="shared" si="35"/>
        <v>556</v>
      </c>
      <c r="B598">
        <v>255.56043330434656</v>
      </c>
    </row>
    <row r="599" spans="1:2">
      <c r="A599">
        <f t="shared" si="35"/>
        <v>557</v>
      </c>
      <c r="B599">
        <v>1795.6370251982603</v>
      </c>
    </row>
    <row r="600" spans="1:2">
      <c r="A600">
        <f t="shared" si="35"/>
        <v>558</v>
      </c>
      <c r="B600">
        <v>-6.2437141679454058</v>
      </c>
    </row>
    <row r="601" spans="1:2">
      <c r="A601">
        <f t="shared" si="35"/>
        <v>559</v>
      </c>
      <c r="B601">
        <v>957.56122847382096</v>
      </c>
    </row>
    <row r="602" spans="1:2">
      <c r="A602">
        <f t="shared" si="35"/>
        <v>560</v>
      </c>
      <c r="B602">
        <v>954.35888932211321</v>
      </c>
    </row>
    <row r="603" spans="1:2">
      <c r="A603">
        <f t="shared" si="35"/>
        <v>561</v>
      </c>
      <c r="B603">
        <v>741.29706793312039</v>
      </c>
    </row>
    <row r="604" spans="1:2">
      <c r="A604">
        <f t="shared" si="35"/>
        <v>562</v>
      </c>
      <c r="B604">
        <v>3061.8260318918847</v>
      </c>
    </row>
    <row r="605" spans="1:2">
      <c r="A605">
        <f t="shared" si="35"/>
        <v>563</v>
      </c>
      <c r="B605">
        <v>1589.7053735512327</v>
      </c>
    </row>
    <row r="606" spans="1:2">
      <c r="A606">
        <f t="shared" si="35"/>
        <v>564</v>
      </c>
      <c r="B606">
        <v>118.34111049709904</v>
      </c>
    </row>
    <row r="607" spans="1:2">
      <c r="A607">
        <f t="shared" si="35"/>
        <v>565</v>
      </c>
      <c r="B607">
        <v>1270.0428638926192</v>
      </c>
    </row>
    <row r="608" spans="1:2">
      <c r="A608">
        <f t="shared" si="35"/>
        <v>566</v>
      </c>
      <c r="B608">
        <v>3621.7165359174619</v>
      </c>
    </row>
    <row r="609" spans="1:2">
      <c r="A609">
        <f t="shared" si="35"/>
        <v>567</v>
      </c>
      <c r="B609">
        <v>1935.466924690644</v>
      </c>
    </row>
    <row r="610" spans="1:2">
      <c r="A610">
        <f t="shared" si="35"/>
        <v>568</v>
      </c>
      <c r="B610">
        <v>1062.4308484504586</v>
      </c>
    </row>
    <row r="611" spans="1:2">
      <c r="A611">
        <f t="shared" si="35"/>
        <v>569</v>
      </c>
      <c r="B611">
        <v>468.8887413510256</v>
      </c>
    </row>
    <row r="612" spans="1:2">
      <c r="A612">
        <f t="shared" si="35"/>
        <v>570</v>
      </c>
      <c r="B612">
        <v>680.85691184272548</v>
      </c>
    </row>
    <row r="613" spans="1:2">
      <c r="A613">
        <f t="shared" si="35"/>
        <v>571</v>
      </c>
      <c r="B613">
        <v>1522.6580493318927</v>
      </c>
    </row>
    <row r="614" spans="1:2">
      <c r="A614">
        <f t="shared" si="35"/>
        <v>572</v>
      </c>
      <c r="B614">
        <v>1500.8421426024881</v>
      </c>
    </row>
    <row r="615" spans="1:2">
      <c r="A615">
        <f t="shared" si="35"/>
        <v>573</v>
      </c>
      <c r="B615">
        <v>2764.358120704434</v>
      </c>
    </row>
    <row r="616" spans="1:2">
      <c r="A616">
        <f t="shared" si="35"/>
        <v>574</v>
      </c>
      <c r="B616">
        <v>799.02101622649047</v>
      </c>
    </row>
    <row r="617" spans="1:2">
      <c r="A617">
        <f t="shared" si="35"/>
        <v>575</v>
      </c>
      <c r="B617">
        <v>1526.0304559376418</v>
      </c>
    </row>
    <row r="618" spans="1:2">
      <c r="A618">
        <f t="shared" si="35"/>
        <v>576</v>
      </c>
      <c r="B618">
        <v>652.14043017224799</v>
      </c>
    </row>
    <row r="619" spans="1:2">
      <c r="A619">
        <f t="shared" si="35"/>
        <v>577</v>
      </c>
      <c r="B619">
        <v>1611.8676065270895</v>
      </c>
    </row>
    <row r="620" spans="1:2">
      <c r="A620">
        <f t="shared" si="35"/>
        <v>578</v>
      </c>
      <c r="B620">
        <v>-34.02020533827443</v>
      </c>
    </row>
    <row r="621" spans="1:2">
      <c r="A621">
        <f t="shared" ref="A621:A684" si="36">A620+1</f>
        <v>579</v>
      </c>
      <c r="B621">
        <v>1325.5302322970931</v>
      </c>
    </row>
    <row r="622" spans="1:2">
      <c r="A622">
        <f t="shared" si="36"/>
        <v>580</v>
      </c>
      <c r="B622">
        <v>169.10104821349375</v>
      </c>
    </row>
    <row r="623" spans="1:2">
      <c r="A623">
        <f t="shared" si="36"/>
        <v>581</v>
      </c>
      <c r="B623">
        <v>2323.2865261371931</v>
      </c>
    </row>
    <row r="624" spans="1:2">
      <c r="A624">
        <f t="shared" si="36"/>
        <v>582</v>
      </c>
      <c r="B624">
        <v>1564.7213209103859</v>
      </c>
    </row>
    <row r="625" spans="1:2">
      <c r="A625">
        <f t="shared" si="36"/>
        <v>583</v>
      </c>
      <c r="B625">
        <v>-221.98289761598119</v>
      </c>
    </row>
    <row r="626" spans="1:2">
      <c r="A626">
        <f t="shared" si="36"/>
        <v>584</v>
      </c>
      <c r="B626">
        <v>316.87045835933918</v>
      </c>
    </row>
    <row r="627" spans="1:2">
      <c r="A627">
        <f t="shared" si="36"/>
        <v>585</v>
      </c>
      <c r="B627">
        <v>1963.3866383091538</v>
      </c>
    </row>
    <row r="628" spans="1:2">
      <c r="A628">
        <f t="shared" si="36"/>
        <v>586</v>
      </c>
      <c r="B628">
        <v>956.5112475767603</v>
      </c>
    </row>
    <row r="629" spans="1:2">
      <c r="A629">
        <f t="shared" si="36"/>
        <v>587</v>
      </c>
      <c r="B629">
        <v>-1719.6880522994607</v>
      </c>
    </row>
    <row r="630" spans="1:2">
      <c r="A630">
        <f t="shared" si="36"/>
        <v>588</v>
      </c>
      <c r="B630">
        <v>1240.056154575441</v>
      </c>
    </row>
    <row r="631" spans="1:2">
      <c r="A631">
        <f t="shared" si="36"/>
        <v>589</v>
      </c>
      <c r="B631">
        <v>-238.34255348276679</v>
      </c>
    </row>
    <row r="632" spans="1:2">
      <c r="A632">
        <f t="shared" si="36"/>
        <v>590</v>
      </c>
      <c r="B632">
        <v>3192.2905293770118</v>
      </c>
    </row>
    <row r="633" spans="1:2">
      <c r="A633">
        <f t="shared" si="36"/>
        <v>591</v>
      </c>
      <c r="B633">
        <v>2665.5453320036518</v>
      </c>
    </row>
    <row r="634" spans="1:2">
      <c r="A634">
        <f t="shared" si="36"/>
        <v>592</v>
      </c>
      <c r="B634">
        <v>-1223.5068468418619</v>
      </c>
    </row>
    <row r="635" spans="1:2">
      <c r="A635">
        <f t="shared" si="36"/>
        <v>593</v>
      </c>
      <c r="B635">
        <v>550.09198250844724</v>
      </c>
    </row>
    <row r="636" spans="1:2">
      <c r="A636">
        <f t="shared" si="36"/>
        <v>594</v>
      </c>
      <c r="B636">
        <v>140.74590003560266</v>
      </c>
    </row>
    <row r="637" spans="1:2">
      <c r="A637">
        <f t="shared" si="36"/>
        <v>595</v>
      </c>
      <c r="B637">
        <v>1422.0828483608966</v>
      </c>
    </row>
    <row r="638" spans="1:2">
      <c r="A638">
        <f t="shared" si="36"/>
        <v>596</v>
      </c>
      <c r="B638">
        <v>2909.9638418792497</v>
      </c>
    </row>
    <row r="639" spans="1:2">
      <c r="A639">
        <f t="shared" si="36"/>
        <v>597</v>
      </c>
      <c r="B639">
        <v>1325.8899368776988</v>
      </c>
    </row>
    <row r="640" spans="1:2">
      <c r="A640">
        <f t="shared" si="36"/>
        <v>598</v>
      </c>
      <c r="B640">
        <v>2031.6472870507707</v>
      </c>
    </row>
    <row r="641" spans="1:2">
      <c r="A641">
        <f t="shared" si="36"/>
        <v>599</v>
      </c>
      <c r="B641">
        <v>1562.5526837951479</v>
      </c>
    </row>
    <row r="642" spans="1:2">
      <c r="A642">
        <f t="shared" si="36"/>
        <v>600</v>
      </c>
      <c r="B642">
        <v>-693.238114163109</v>
      </c>
    </row>
    <row r="643" spans="1:2">
      <c r="A643">
        <f t="shared" si="36"/>
        <v>601</v>
      </c>
      <c r="B643">
        <v>632.98126214165109</v>
      </c>
    </row>
    <row r="644" spans="1:2">
      <c r="A644">
        <f t="shared" si="36"/>
        <v>602</v>
      </c>
      <c r="B644">
        <v>1025.9573062133036</v>
      </c>
    </row>
    <row r="645" spans="1:2">
      <c r="A645">
        <f t="shared" si="36"/>
        <v>603</v>
      </c>
      <c r="B645">
        <v>1828.1768313876873</v>
      </c>
    </row>
    <row r="646" spans="1:2">
      <c r="A646">
        <f t="shared" si="36"/>
        <v>604</v>
      </c>
      <c r="B646">
        <v>273.51231599371005</v>
      </c>
    </row>
    <row r="647" spans="1:2">
      <c r="A647">
        <f t="shared" si="36"/>
        <v>605</v>
      </c>
      <c r="B647">
        <v>2568.8290730586873</v>
      </c>
    </row>
    <row r="648" spans="1:2">
      <c r="A648">
        <f t="shared" si="36"/>
        <v>606</v>
      </c>
      <c r="B648">
        <v>-424.22050297185524</v>
      </c>
    </row>
    <row r="649" spans="1:2">
      <c r="A649">
        <f t="shared" si="36"/>
        <v>607</v>
      </c>
      <c r="B649">
        <v>1509.6382488222064</v>
      </c>
    </row>
    <row r="650" spans="1:2">
      <c r="A650">
        <f t="shared" si="36"/>
        <v>608</v>
      </c>
      <c r="B650">
        <v>-1237.8552796749411</v>
      </c>
    </row>
    <row r="651" spans="1:2">
      <c r="A651">
        <f t="shared" si="36"/>
        <v>609</v>
      </c>
      <c r="B651">
        <v>423.42251820960917</v>
      </c>
    </row>
    <row r="652" spans="1:2">
      <c r="A652">
        <f t="shared" si="36"/>
        <v>610</v>
      </c>
      <c r="B652">
        <v>-942.14266135818116</v>
      </c>
    </row>
    <row r="653" spans="1:2">
      <c r="A653">
        <f t="shared" si="36"/>
        <v>611</v>
      </c>
      <c r="B653">
        <v>1089.5355448170963</v>
      </c>
    </row>
    <row r="654" spans="1:2">
      <c r="A654">
        <f t="shared" si="36"/>
        <v>612</v>
      </c>
      <c r="B654">
        <v>799.26138571234014</v>
      </c>
    </row>
    <row r="655" spans="1:2">
      <c r="A655">
        <f t="shared" si="36"/>
        <v>613</v>
      </c>
      <c r="B655">
        <v>625.97640021844018</v>
      </c>
    </row>
    <row r="656" spans="1:2">
      <c r="A656">
        <f t="shared" si="36"/>
        <v>614</v>
      </c>
      <c r="B656">
        <v>1854.7952080825703</v>
      </c>
    </row>
    <row r="657" spans="1:2">
      <c r="A657">
        <f t="shared" si="36"/>
        <v>615</v>
      </c>
      <c r="B657">
        <v>-1987.4244486618313</v>
      </c>
    </row>
    <row r="658" spans="1:2">
      <c r="A658">
        <f t="shared" si="36"/>
        <v>616</v>
      </c>
      <c r="B658">
        <v>-89.279357717267018</v>
      </c>
    </row>
    <row r="659" spans="1:2">
      <c r="A659">
        <f t="shared" si="36"/>
        <v>617</v>
      </c>
      <c r="B659">
        <v>594.96281063685069</v>
      </c>
    </row>
    <row r="660" spans="1:2">
      <c r="A660">
        <f t="shared" si="36"/>
        <v>618</v>
      </c>
      <c r="B660">
        <v>1184.0125470601022</v>
      </c>
    </row>
    <row r="661" spans="1:2">
      <c r="A661">
        <f t="shared" si="36"/>
        <v>619</v>
      </c>
      <c r="B661">
        <v>1808.2856585951311</v>
      </c>
    </row>
    <row r="662" spans="1:2">
      <c r="A662">
        <f t="shared" si="36"/>
        <v>620</v>
      </c>
      <c r="B662">
        <v>-692.95754638251833</v>
      </c>
    </row>
    <row r="663" spans="1:2">
      <c r="A663">
        <f t="shared" si="36"/>
        <v>621</v>
      </c>
      <c r="B663">
        <v>1029.0900830654418</v>
      </c>
    </row>
    <row r="664" spans="1:2">
      <c r="A664">
        <f t="shared" si="36"/>
        <v>622</v>
      </c>
      <c r="B664">
        <v>1960.6433333533239</v>
      </c>
    </row>
    <row r="665" spans="1:2">
      <c r="A665">
        <f t="shared" si="36"/>
        <v>623</v>
      </c>
      <c r="B665">
        <v>-901.58024629988302</v>
      </c>
    </row>
    <row r="666" spans="1:2">
      <c r="A666">
        <f t="shared" si="36"/>
        <v>624</v>
      </c>
      <c r="B666">
        <v>1542.1578025911754</v>
      </c>
    </row>
    <row r="667" spans="1:2">
      <c r="A667">
        <f t="shared" si="36"/>
        <v>625</v>
      </c>
      <c r="B667">
        <v>3724.4064080343719</v>
      </c>
    </row>
    <row r="668" spans="1:2">
      <c r="A668">
        <f t="shared" si="36"/>
        <v>626</v>
      </c>
      <c r="B668">
        <v>-34.714885453641429</v>
      </c>
    </row>
    <row r="669" spans="1:2">
      <c r="A669">
        <f t="shared" si="36"/>
        <v>627</v>
      </c>
      <c r="B669">
        <v>-497.20308627040583</v>
      </c>
    </row>
    <row r="670" spans="1:2">
      <c r="A670">
        <f t="shared" si="36"/>
        <v>628</v>
      </c>
      <c r="B670">
        <v>252.81767922372927</v>
      </c>
    </row>
    <row r="671" spans="1:2">
      <c r="A671">
        <f t="shared" si="36"/>
        <v>629</v>
      </c>
      <c r="B671">
        <v>-206.61796784451309</v>
      </c>
    </row>
    <row r="672" spans="1:2">
      <c r="A672">
        <f t="shared" si="36"/>
        <v>630</v>
      </c>
      <c r="B672">
        <v>1269.6039650266873</v>
      </c>
    </row>
    <row r="673" spans="1:2">
      <c r="A673">
        <f t="shared" si="36"/>
        <v>631</v>
      </c>
      <c r="B673">
        <v>1611.0789689894605</v>
      </c>
    </row>
    <row r="674" spans="1:2">
      <c r="A674">
        <f t="shared" si="36"/>
        <v>632</v>
      </c>
      <c r="B674">
        <v>-619.43465008816156</v>
      </c>
    </row>
    <row r="675" spans="1:2">
      <c r="A675">
        <f t="shared" si="36"/>
        <v>633</v>
      </c>
      <c r="B675">
        <v>2459.3794192625919</v>
      </c>
    </row>
    <row r="676" spans="1:2">
      <c r="A676">
        <f t="shared" si="36"/>
        <v>634</v>
      </c>
      <c r="B676">
        <v>713.66145626501293</v>
      </c>
    </row>
    <row r="677" spans="1:2">
      <c r="A677">
        <f t="shared" si="36"/>
        <v>635</v>
      </c>
      <c r="B677">
        <v>163.56777304339391</v>
      </c>
    </row>
    <row r="678" spans="1:2">
      <c r="A678">
        <f t="shared" si="36"/>
        <v>636</v>
      </c>
      <c r="B678">
        <v>-91.192400733184485</v>
      </c>
    </row>
    <row r="679" spans="1:2">
      <c r="A679">
        <f t="shared" si="36"/>
        <v>637</v>
      </c>
      <c r="B679">
        <v>661.11567150676387</v>
      </c>
    </row>
    <row r="680" spans="1:2">
      <c r="A680">
        <f t="shared" si="36"/>
        <v>638</v>
      </c>
      <c r="B680">
        <v>1025.6764950970735</v>
      </c>
    </row>
    <row r="681" spans="1:2">
      <c r="A681">
        <f t="shared" si="36"/>
        <v>639</v>
      </c>
      <c r="B681">
        <v>811.78301218823754</v>
      </c>
    </row>
    <row r="682" spans="1:2">
      <c r="A682">
        <f t="shared" si="36"/>
        <v>640</v>
      </c>
      <c r="B682">
        <v>582.93054166222191</v>
      </c>
    </row>
    <row r="683" spans="1:2">
      <c r="A683">
        <f t="shared" si="36"/>
        <v>641</v>
      </c>
      <c r="B683">
        <v>-623.01376512637626</v>
      </c>
    </row>
    <row r="684" spans="1:2">
      <c r="A684">
        <f t="shared" si="36"/>
        <v>642</v>
      </c>
      <c r="B684">
        <v>1317.8324067825074</v>
      </c>
    </row>
    <row r="685" spans="1:2">
      <c r="A685">
        <f t="shared" ref="A685:A748" si="37">A684+1</f>
        <v>643</v>
      </c>
      <c r="B685">
        <v>-590.86156072943311</v>
      </c>
    </row>
    <row r="686" spans="1:2">
      <c r="A686">
        <f t="shared" si="37"/>
        <v>644</v>
      </c>
      <c r="B686">
        <v>354.61343458959419</v>
      </c>
    </row>
    <row r="687" spans="1:2">
      <c r="A687">
        <f t="shared" si="37"/>
        <v>645</v>
      </c>
      <c r="B687">
        <v>-281.18070328783278</v>
      </c>
    </row>
    <row r="688" spans="1:2">
      <c r="A688">
        <f t="shared" si="37"/>
        <v>646</v>
      </c>
      <c r="B688">
        <v>-39.661890659701243</v>
      </c>
    </row>
    <row r="689" spans="1:2">
      <c r="A689">
        <f t="shared" si="37"/>
        <v>647</v>
      </c>
      <c r="B689">
        <v>1015.5798031715822</v>
      </c>
    </row>
    <row r="690" spans="1:2">
      <c r="A690">
        <f t="shared" si="37"/>
        <v>648</v>
      </c>
      <c r="B690">
        <v>-1513.1355992024319</v>
      </c>
    </row>
    <row r="691" spans="1:2">
      <c r="A691">
        <f t="shared" si="37"/>
        <v>649</v>
      </c>
      <c r="B691">
        <v>346.45773388583575</v>
      </c>
    </row>
    <row r="692" spans="1:2">
      <c r="A692">
        <f t="shared" si="37"/>
        <v>650</v>
      </c>
      <c r="B692">
        <v>1854.5342157150837</v>
      </c>
    </row>
    <row r="693" spans="1:2">
      <c r="A693">
        <f t="shared" si="37"/>
        <v>651</v>
      </c>
      <c r="B693">
        <v>-252.7526261376766</v>
      </c>
    </row>
    <row r="694" spans="1:2">
      <c r="A694">
        <f t="shared" si="37"/>
        <v>652</v>
      </c>
      <c r="B694">
        <v>271.28634862499837</v>
      </c>
    </row>
    <row r="695" spans="1:2">
      <c r="A695">
        <f t="shared" si="37"/>
        <v>653</v>
      </c>
      <c r="B695">
        <v>946.0257582230563</v>
      </c>
    </row>
    <row r="696" spans="1:2">
      <c r="A696">
        <f t="shared" si="37"/>
        <v>654</v>
      </c>
      <c r="B696">
        <v>-921.70550267798967</v>
      </c>
    </row>
    <row r="697" spans="1:2">
      <c r="A697">
        <f t="shared" si="37"/>
        <v>655</v>
      </c>
      <c r="B697">
        <v>188.18727484913759</v>
      </c>
    </row>
    <row r="698" spans="1:2">
      <c r="A698">
        <f t="shared" si="37"/>
        <v>656</v>
      </c>
      <c r="B698">
        <v>-204.36555637283772</v>
      </c>
    </row>
    <row r="699" spans="1:2">
      <c r="A699">
        <f t="shared" si="37"/>
        <v>657</v>
      </c>
      <c r="B699">
        <v>1171.2616672217262</v>
      </c>
    </row>
    <row r="700" spans="1:2">
      <c r="A700">
        <f t="shared" si="37"/>
        <v>658</v>
      </c>
      <c r="B700">
        <v>942.94545483538241</v>
      </c>
    </row>
    <row r="701" spans="1:2">
      <c r="A701">
        <f t="shared" si="37"/>
        <v>659</v>
      </c>
      <c r="B701">
        <v>1754.3049573985613</v>
      </c>
    </row>
    <row r="702" spans="1:2">
      <c r="A702">
        <f t="shared" si="37"/>
        <v>660</v>
      </c>
      <c r="B702">
        <v>-81.544583682080628</v>
      </c>
    </row>
    <row r="703" spans="1:2">
      <c r="A703">
        <f t="shared" si="37"/>
        <v>661</v>
      </c>
      <c r="B703">
        <v>-911.83442023810926</v>
      </c>
    </row>
    <row r="704" spans="1:2">
      <c r="A704">
        <f t="shared" si="37"/>
        <v>662</v>
      </c>
      <c r="B704">
        <v>-747.32720700353889</v>
      </c>
    </row>
    <row r="705" spans="1:2">
      <c r="A705">
        <f t="shared" si="37"/>
        <v>663</v>
      </c>
      <c r="B705">
        <v>-1161.7850295256358</v>
      </c>
    </row>
    <row r="706" spans="1:2">
      <c r="A706">
        <f t="shared" si="37"/>
        <v>664</v>
      </c>
      <c r="B706">
        <v>940.02990256830685</v>
      </c>
    </row>
    <row r="707" spans="1:2">
      <c r="A707">
        <f t="shared" si="37"/>
        <v>665</v>
      </c>
      <c r="B707">
        <v>1533.5538717970487</v>
      </c>
    </row>
    <row r="708" spans="1:2">
      <c r="A708">
        <f t="shared" si="37"/>
        <v>666</v>
      </c>
      <c r="B708">
        <v>-1135.3917094164613</v>
      </c>
    </row>
    <row r="709" spans="1:2">
      <c r="A709">
        <f t="shared" si="37"/>
        <v>667</v>
      </c>
      <c r="B709">
        <v>1473.2259678257601</v>
      </c>
    </row>
    <row r="710" spans="1:2">
      <c r="A710">
        <f t="shared" si="37"/>
        <v>668</v>
      </c>
      <c r="B710">
        <v>1526.1006304313955</v>
      </c>
    </row>
    <row r="711" spans="1:2">
      <c r="A711">
        <f t="shared" si="37"/>
        <v>669</v>
      </c>
      <c r="B711">
        <v>799.24448203913289</v>
      </c>
    </row>
    <row r="712" spans="1:2">
      <c r="A712">
        <f t="shared" si="37"/>
        <v>670</v>
      </c>
      <c r="B712">
        <v>2517.5631874786209</v>
      </c>
    </row>
    <row r="713" spans="1:2">
      <c r="A713">
        <f t="shared" si="37"/>
        <v>671</v>
      </c>
      <c r="B713">
        <v>806.98000633490415</v>
      </c>
    </row>
    <row r="714" spans="1:2">
      <c r="A714">
        <f t="shared" si="37"/>
        <v>672</v>
      </c>
      <c r="B714">
        <v>-979.15529109471254</v>
      </c>
    </row>
    <row r="715" spans="1:2">
      <c r="A715">
        <f t="shared" si="37"/>
        <v>673</v>
      </c>
      <c r="B715">
        <v>1271.2249586978944</v>
      </c>
    </row>
    <row r="716" spans="1:2">
      <c r="A716">
        <f t="shared" si="37"/>
        <v>674</v>
      </c>
      <c r="B716">
        <v>1054.930218714665</v>
      </c>
    </row>
    <row r="717" spans="1:2">
      <c r="A717">
        <f t="shared" si="37"/>
        <v>675</v>
      </c>
      <c r="B717">
        <v>222.47554811452403</v>
      </c>
    </row>
    <row r="718" spans="1:2">
      <c r="A718">
        <f t="shared" si="37"/>
        <v>676</v>
      </c>
      <c r="B718">
        <v>2209.4100115677652</v>
      </c>
    </row>
    <row r="719" spans="1:2">
      <c r="A719">
        <f t="shared" si="37"/>
        <v>677</v>
      </c>
      <c r="B719">
        <v>2259.386140227105</v>
      </c>
    </row>
    <row r="720" spans="1:2">
      <c r="A720">
        <f t="shared" si="37"/>
        <v>678</v>
      </c>
      <c r="B720">
        <v>1154.1569076869603</v>
      </c>
    </row>
    <row r="721" spans="1:2">
      <c r="A721">
        <f t="shared" si="37"/>
        <v>679</v>
      </c>
      <c r="B721">
        <v>1664.3640780730905</v>
      </c>
    </row>
    <row r="722" spans="1:2">
      <c r="A722">
        <f t="shared" si="37"/>
        <v>680</v>
      </c>
      <c r="B722">
        <v>-79.692736808926455</v>
      </c>
    </row>
    <row r="723" spans="1:2">
      <c r="A723">
        <f t="shared" si="37"/>
        <v>681</v>
      </c>
      <c r="B723">
        <v>2702.0032386690386</v>
      </c>
    </row>
    <row r="724" spans="1:2">
      <c r="A724">
        <f t="shared" si="37"/>
        <v>682</v>
      </c>
      <c r="B724">
        <v>-304.52973882475544</v>
      </c>
    </row>
    <row r="725" spans="1:2">
      <c r="A725">
        <f t="shared" si="37"/>
        <v>683</v>
      </c>
      <c r="B725">
        <v>57.109469975986798</v>
      </c>
    </row>
    <row r="726" spans="1:2">
      <c r="A726">
        <f t="shared" si="37"/>
        <v>684</v>
      </c>
      <c r="B726">
        <v>2358.6575548461333</v>
      </c>
    </row>
    <row r="727" spans="1:2">
      <c r="A727">
        <f t="shared" si="37"/>
        <v>685</v>
      </c>
      <c r="B727">
        <v>2279.5347054247413</v>
      </c>
    </row>
    <row r="728" spans="1:2">
      <c r="A728">
        <f t="shared" si="37"/>
        <v>686</v>
      </c>
      <c r="B728">
        <v>1796.010507837447</v>
      </c>
    </row>
    <row r="729" spans="1:2">
      <c r="A729">
        <f t="shared" si="37"/>
        <v>687</v>
      </c>
      <c r="B729">
        <v>971.14453766121346</v>
      </c>
    </row>
    <row r="730" spans="1:2">
      <c r="A730">
        <f t="shared" si="37"/>
        <v>688</v>
      </c>
      <c r="B730">
        <v>3294.1009642261115</v>
      </c>
    </row>
    <row r="731" spans="1:2">
      <c r="A731">
        <f t="shared" si="37"/>
        <v>689</v>
      </c>
      <c r="B731">
        <v>-362.80238071850351</v>
      </c>
    </row>
    <row r="732" spans="1:2">
      <c r="A732">
        <f t="shared" si="37"/>
        <v>690</v>
      </c>
      <c r="B732">
        <v>1575.6527481050539</v>
      </c>
    </row>
    <row r="733" spans="1:2">
      <c r="A733">
        <f t="shared" si="37"/>
        <v>691</v>
      </c>
      <c r="B733">
        <v>545.96490827252046</v>
      </c>
    </row>
    <row r="734" spans="1:2">
      <c r="A734">
        <f t="shared" si="37"/>
        <v>692</v>
      </c>
      <c r="B734">
        <v>986.89862238914998</v>
      </c>
    </row>
    <row r="735" spans="1:2">
      <c r="A735">
        <f t="shared" si="37"/>
        <v>693</v>
      </c>
      <c r="B735">
        <v>1792.1774974193627</v>
      </c>
    </row>
    <row r="736" spans="1:2">
      <c r="A736">
        <f t="shared" si="37"/>
        <v>694</v>
      </c>
      <c r="B736">
        <v>-583.15900554923678</v>
      </c>
    </row>
    <row r="737" spans="1:2">
      <c r="A737">
        <f t="shared" si="37"/>
        <v>695</v>
      </c>
      <c r="B737">
        <v>513.71122506024517</v>
      </c>
    </row>
    <row r="738" spans="1:2">
      <c r="A738">
        <f t="shared" si="37"/>
        <v>696</v>
      </c>
      <c r="B738">
        <v>-225.25993579336463</v>
      </c>
    </row>
    <row r="739" spans="1:2">
      <c r="A739">
        <f t="shared" si="37"/>
        <v>697</v>
      </c>
      <c r="B739">
        <v>2040.8657098966553</v>
      </c>
    </row>
    <row r="740" spans="1:2">
      <c r="A740">
        <f t="shared" si="37"/>
        <v>698</v>
      </c>
      <c r="B740">
        <v>687.65303413271295</v>
      </c>
    </row>
    <row r="741" spans="1:2">
      <c r="A741">
        <f t="shared" si="37"/>
        <v>699</v>
      </c>
      <c r="B741">
        <v>-1207.1576487733159</v>
      </c>
    </row>
    <row r="742" spans="1:2">
      <c r="A742">
        <f t="shared" si="37"/>
        <v>700</v>
      </c>
      <c r="B742">
        <v>2532.7577529765545</v>
      </c>
    </row>
    <row r="743" spans="1:2">
      <c r="A743">
        <f t="shared" si="37"/>
        <v>701</v>
      </c>
      <c r="B743">
        <v>403.14778147295294</v>
      </c>
    </row>
    <row r="744" spans="1:2">
      <c r="A744">
        <f t="shared" si="37"/>
        <v>702</v>
      </c>
      <c r="B744">
        <v>3238.0550027857685</v>
      </c>
    </row>
    <row r="745" spans="1:2">
      <c r="A745">
        <f t="shared" si="37"/>
        <v>703</v>
      </c>
      <c r="B745">
        <v>475.73637853166053</v>
      </c>
    </row>
    <row r="746" spans="1:2">
      <c r="A746">
        <f t="shared" si="37"/>
        <v>704</v>
      </c>
      <c r="B746">
        <v>-132.89437159229226</v>
      </c>
    </row>
    <row r="747" spans="1:2">
      <c r="A747">
        <f t="shared" si="37"/>
        <v>705</v>
      </c>
      <c r="B747">
        <v>1281.0564280925803</v>
      </c>
    </row>
    <row r="748" spans="1:2">
      <c r="A748">
        <f t="shared" si="37"/>
        <v>706</v>
      </c>
      <c r="B748">
        <v>-762.11211228984712</v>
      </c>
    </row>
    <row r="749" spans="1:2">
      <c r="A749">
        <f t="shared" ref="A749:A812" si="38">A748+1</f>
        <v>707</v>
      </c>
      <c r="B749">
        <v>-541.91064452749561</v>
      </c>
    </row>
    <row r="750" spans="1:2">
      <c r="A750">
        <f t="shared" si="38"/>
        <v>708</v>
      </c>
      <c r="B750">
        <v>-78.453763629294826</v>
      </c>
    </row>
    <row r="751" spans="1:2">
      <c r="A751">
        <f t="shared" si="38"/>
        <v>709</v>
      </c>
      <c r="B751">
        <v>811.11476255997377</v>
      </c>
    </row>
    <row r="752" spans="1:2">
      <c r="A752">
        <f t="shared" si="38"/>
        <v>710</v>
      </c>
      <c r="B752">
        <v>-213.71606198830713</v>
      </c>
    </row>
    <row r="753" spans="1:2">
      <c r="A753">
        <f t="shared" si="38"/>
        <v>711</v>
      </c>
      <c r="B753">
        <v>1767.5039223541089</v>
      </c>
    </row>
    <row r="754" spans="1:2">
      <c r="A754">
        <f t="shared" si="38"/>
        <v>712</v>
      </c>
      <c r="B754">
        <v>-360.89681460448543</v>
      </c>
    </row>
    <row r="755" spans="1:2">
      <c r="A755">
        <f t="shared" si="38"/>
        <v>713</v>
      </c>
      <c r="B755">
        <v>1509.0672855364664</v>
      </c>
    </row>
    <row r="756" spans="1:2">
      <c r="A756">
        <f t="shared" si="38"/>
        <v>714</v>
      </c>
      <c r="B756">
        <v>1185.944062761489</v>
      </c>
    </row>
    <row r="757" spans="1:2">
      <c r="A757">
        <f t="shared" si="38"/>
        <v>715</v>
      </c>
      <c r="B757">
        <v>1062.1532411994315</v>
      </c>
    </row>
    <row r="758" spans="1:2">
      <c r="A758">
        <f t="shared" si="38"/>
        <v>716</v>
      </c>
      <c r="B758">
        <v>1267.9811355914946</v>
      </c>
    </row>
    <row r="759" spans="1:2">
      <c r="A759">
        <f t="shared" si="38"/>
        <v>717</v>
      </c>
      <c r="B759">
        <v>609.30222823487111</v>
      </c>
    </row>
    <row r="760" spans="1:2">
      <c r="A760">
        <f t="shared" si="38"/>
        <v>718</v>
      </c>
      <c r="B760">
        <v>397.45068147788936</v>
      </c>
    </row>
    <row r="761" spans="1:2">
      <c r="A761">
        <f t="shared" si="38"/>
        <v>719</v>
      </c>
      <c r="B761">
        <v>587.16554892843124</v>
      </c>
    </row>
    <row r="762" spans="1:2">
      <c r="A762">
        <f t="shared" si="38"/>
        <v>720</v>
      </c>
      <c r="B762">
        <v>1172.62667431573</v>
      </c>
    </row>
    <row r="763" spans="1:2">
      <c r="A763">
        <f t="shared" si="38"/>
        <v>721</v>
      </c>
      <c r="B763">
        <v>-26.421249954907069</v>
      </c>
    </row>
    <row r="764" spans="1:2">
      <c r="A764">
        <f t="shared" si="38"/>
        <v>722</v>
      </c>
      <c r="B764">
        <v>618.50294557692007</v>
      </c>
    </row>
    <row r="765" spans="1:2">
      <c r="A765">
        <f t="shared" si="38"/>
        <v>723</v>
      </c>
      <c r="B765">
        <v>845.73006374259921</v>
      </c>
    </row>
    <row r="766" spans="1:2">
      <c r="A766">
        <f t="shared" si="38"/>
        <v>724</v>
      </c>
      <c r="B766">
        <v>-419.77705597421829</v>
      </c>
    </row>
    <row r="767" spans="1:2">
      <c r="A767">
        <f t="shared" si="38"/>
        <v>725</v>
      </c>
      <c r="B767">
        <v>1230.2803595486535</v>
      </c>
    </row>
    <row r="768" spans="1:2">
      <c r="A768">
        <f t="shared" si="38"/>
        <v>726</v>
      </c>
      <c r="B768">
        <v>666.59842474696143</v>
      </c>
    </row>
    <row r="769" spans="1:2">
      <c r="A769">
        <f t="shared" si="38"/>
        <v>727</v>
      </c>
      <c r="B769">
        <v>2251.5434638711063</v>
      </c>
    </row>
    <row r="770" spans="1:2">
      <c r="A770">
        <f t="shared" si="38"/>
        <v>728</v>
      </c>
      <c r="B770">
        <v>392.15313658850653</v>
      </c>
    </row>
    <row r="771" spans="1:2">
      <c r="A771">
        <f t="shared" si="38"/>
        <v>729</v>
      </c>
      <c r="B771">
        <v>1383.056307741007</v>
      </c>
    </row>
    <row r="772" spans="1:2">
      <c r="A772">
        <f t="shared" si="38"/>
        <v>730</v>
      </c>
      <c r="B772">
        <v>-406.66130912356755</v>
      </c>
    </row>
    <row r="773" spans="1:2">
      <c r="A773">
        <f t="shared" si="38"/>
        <v>731</v>
      </c>
      <c r="B773">
        <v>-467.53487067239223</v>
      </c>
    </row>
    <row r="774" spans="1:2">
      <c r="A774">
        <f t="shared" si="38"/>
        <v>732</v>
      </c>
      <c r="B774">
        <v>1876.5330365511527</v>
      </c>
    </row>
    <row r="775" spans="1:2">
      <c r="A775">
        <f t="shared" si="38"/>
        <v>733</v>
      </c>
      <c r="B775">
        <v>1044.1560489757219</v>
      </c>
    </row>
    <row r="776" spans="1:2">
      <c r="A776">
        <f t="shared" si="38"/>
        <v>734</v>
      </c>
      <c r="B776">
        <v>313.01566029595909</v>
      </c>
    </row>
    <row r="777" spans="1:2">
      <c r="A777">
        <f t="shared" si="38"/>
        <v>735</v>
      </c>
      <c r="B777">
        <v>2181.6270712937298</v>
      </c>
    </row>
    <row r="778" spans="1:2">
      <c r="A778">
        <f t="shared" si="38"/>
        <v>736</v>
      </c>
      <c r="B778">
        <v>1697.1635036676175</v>
      </c>
    </row>
    <row r="779" spans="1:2">
      <c r="A779">
        <f t="shared" si="38"/>
        <v>737</v>
      </c>
      <c r="B779">
        <v>2418.0725646851706</v>
      </c>
    </row>
    <row r="780" spans="1:2">
      <c r="A780">
        <f t="shared" si="38"/>
        <v>738</v>
      </c>
      <c r="B780">
        <v>5025.3621465578472</v>
      </c>
    </row>
    <row r="781" spans="1:2">
      <c r="A781">
        <f t="shared" si="38"/>
        <v>739</v>
      </c>
      <c r="B781">
        <v>374.79120969442295</v>
      </c>
    </row>
    <row r="782" spans="1:2">
      <c r="A782">
        <f t="shared" si="38"/>
        <v>740</v>
      </c>
      <c r="B782">
        <v>191.50729787331994</v>
      </c>
    </row>
    <row r="783" spans="1:2">
      <c r="A783">
        <f t="shared" si="38"/>
        <v>741</v>
      </c>
      <c r="B783">
        <v>1830.241712179281</v>
      </c>
    </row>
    <row r="784" spans="1:2">
      <c r="A784">
        <f t="shared" si="38"/>
        <v>742</v>
      </c>
      <c r="B784">
        <v>2939.8874795005609</v>
      </c>
    </row>
    <row r="785" spans="1:2">
      <c r="A785">
        <f t="shared" si="38"/>
        <v>743</v>
      </c>
      <c r="B785">
        <v>1627.4760289134767</v>
      </c>
    </row>
    <row r="786" spans="1:2">
      <c r="A786">
        <f t="shared" si="38"/>
        <v>744</v>
      </c>
      <c r="B786">
        <v>580.1795032803567</v>
      </c>
    </row>
    <row r="787" spans="1:2">
      <c r="A787">
        <f t="shared" si="38"/>
        <v>745</v>
      </c>
      <c r="B787">
        <v>1013.4360553691638</v>
      </c>
    </row>
    <row r="788" spans="1:2">
      <c r="A788">
        <f t="shared" si="38"/>
        <v>746</v>
      </c>
      <c r="B788">
        <v>-1497.1777997413569</v>
      </c>
    </row>
    <row r="789" spans="1:2">
      <c r="A789">
        <f t="shared" si="38"/>
        <v>747</v>
      </c>
      <c r="B789">
        <v>123.86182911267275</v>
      </c>
    </row>
    <row r="790" spans="1:2">
      <c r="A790">
        <f t="shared" si="38"/>
        <v>748</v>
      </c>
      <c r="B790">
        <v>650.98436694587735</v>
      </c>
    </row>
    <row r="791" spans="1:2">
      <c r="A791">
        <f t="shared" si="38"/>
        <v>749</v>
      </c>
      <c r="B791">
        <v>-887.76583426938839</v>
      </c>
    </row>
    <row r="792" spans="1:2">
      <c r="A792">
        <f t="shared" si="38"/>
        <v>750</v>
      </c>
      <c r="B792">
        <v>3103.3260323259087</v>
      </c>
    </row>
    <row r="793" spans="1:2">
      <c r="A793">
        <f t="shared" si="38"/>
        <v>751</v>
      </c>
      <c r="B793">
        <v>2683.5498020488994</v>
      </c>
    </row>
    <row r="794" spans="1:2">
      <c r="A794">
        <f t="shared" si="38"/>
        <v>752</v>
      </c>
      <c r="B794">
        <v>2790.7487469873572</v>
      </c>
    </row>
    <row r="795" spans="1:2">
      <c r="A795">
        <f t="shared" si="38"/>
        <v>753</v>
      </c>
      <c r="B795">
        <v>94.32747473750905</v>
      </c>
    </row>
    <row r="796" spans="1:2">
      <c r="A796">
        <f t="shared" si="38"/>
        <v>754</v>
      </c>
      <c r="B796">
        <v>1026.7846743841965</v>
      </c>
    </row>
    <row r="797" spans="1:2">
      <c r="A797">
        <f t="shared" si="38"/>
        <v>755</v>
      </c>
      <c r="B797">
        <v>611.92614043474885</v>
      </c>
    </row>
    <row r="798" spans="1:2">
      <c r="A798">
        <f t="shared" si="38"/>
        <v>756</v>
      </c>
      <c r="B798">
        <v>609.08653724069018</v>
      </c>
    </row>
    <row r="799" spans="1:2">
      <c r="A799">
        <f t="shared" si="38"/>
        <v>757</v>
      </c>
      <c r="B799">
        <v>2915.2866790334501</v>
      </c>
    </row>
    <row r="800" spans="1:2">
      <c r="A800">
        <f t="shared" si="38"/>
        <v>758</v>
      </c>
      <c r="B800">
        <v>1457.0909069771683</v>
      </c>
    </row>
    <row r="801" spans="1:2">
      <c r="A801">
        <f t="shared" si="38"/>
        <v>759</v>
      </c>
      <c r="B801">
        <v>1727.1901473372873</v>
      </c>
    </row>
    <row r="802" spans="1:2">
      <c r="A802">
        <f t="shared" si="38"/>
        <v>760</v>
      </c>
      <c r="B802">
        <v>-878.84311556093417</v>
      </c>
    </row>
    <row r="803" spans="1:2">
      <c r="A803">
        <f t="shared" si="38"/>
        <v>761</v>
      </c>
      <c r="B803">
        <v>827.3098807983107</v>
      </c>
    </row>
    <row r="804" spans="1:2">
      <c r="A804">
        <f t="shared" si="38"/>
        <v>762</v>
      </c>
      <c r="B804">
        <v>462.07864085670167</v>
      </c>
    </row>
    <row r="805" spans="1:2">
      <c r="A805">
        <f t="shared" si="38"/>
        <v>763</v>
      </c>
      <c r="B805">
        <v>316.47425239515212</v>
      </c>
    </row>
    <row r="806" spans="1:2">
      <c r="A806">
        <f t="shared" si="38"/>
        <v>764</v>
      </c>
      <c r="B806">
        <v>502.22807762377147</v>
      </c>
    </row>
    <row r="807" spans="1:2">
      <c r="A807">
        <f t="shared" si="38"/>
        <v>765</v>
      </c>
      <c r="B807">
        <v>-60.682020761894265</v>
      </c>
    </row>
    <row r="808" spans="1:2">
      <c r="A808">
        <f t="shared" si="38"/>
        <v>766</v>
      </c>
      <c r="B808">
        <v>377.50640021308993</v>
      </c>
    </row>
    <row r="809" spans="1:2">
      <c r="A809">
        <f t="shared" si="38"/>
        <v>767</v>
      </c>
      <c r="B809">
        <v>2055.1824588619925</v>
      </c>
    </row>
    <row r="810" spans="1:2">
      <c r="A810">
        <f t="shared" si="38"/>
        <v>768</v>
      </c>
      <c r="B810">
        <v>231.69020814111045</v>
      </c>
    </row>
    <row r="811" spans="1:2">
      <c r="A811">
        <f t="shared" si="38"/>
        <v>769</v>
      </c>
      <c r="B811">
        <v>598.4695449049342</v>
      </c>
    </row>
    <row r="812" spans="1:2">
      <c r="A812">
        <f t="shared" si="38"/>
        <v>770</v>
      </c>
      <c r="B812">
        <v>782.48533775907708</v>
      </c>
    </row>
    <row r="813" spans="1:2">
      <c r="A813">
        <f t="shared" ref="A813:A876" si="39">A812+1</f>
        <v>771</v>
      </c>
      <c r="B813">
        <v>1723.0465570526892</v>
      </c>
    </row>
    <row r="814" spans="1:2">
      <c r="A814">
        <f t="shared" si="39"/>
        <v>772</v>
      </c>
      <c r="B814">
        <v>1004.1955043313437</v>
      </c>
    </row>
    <row r="815" spans="1:2">
      <c r="A815">
        <f t="shared" si="39"/>
        <v>773</v>
      </c>
      <c r="B815">
        <v>2174.7194515756091</v>
      </c>
    </row>
    <row r="816" spans="1:2">
      <c r="A816">
        <f t="shared" si="39"/>
        <v>774</v>
      </c>
      <c r="B816">
        <v>1083.5773385997193</v>
      </c>
    </row>
    <row r="817" spans="1:2">
      <c r="A817">
        <f t="shared" si="39"/>
        <v>775</v>
      </c>
      <c r="B817">
        <v>716.52455358220823</v>
      </c>
    </row>
    <row r="818" spans="1:2">
      <c r="A818">
        <f t="shared" si="39"/>
        <v>776</v>
      </c>
      <c r="B818">
        <v>2270.7798739213381</v>
      </c>
    </row>
    <row r="819" spans="1:2">
      <c r="A819">
        <f t="shared" si="39"/>
        <v>777</v>
      </c>
      <c r="B819">
        <v>-363.15937519254203</v>
      </c>
    </row>
    <row r="820" spans="1:2">
      <c r="A820">
        <f t="shared" si="39"/>
        <v>778</v>
      </c>
      <c r="B820">
        <v>-1010.0338475233185</v>
      </c>
    </row>
    <row r="821" spans="1:2">
      <c r="A821">
        <f t="shared" si="39"/>
        <v>779</v>
      </c>
      <c r="B821">
        <v>94.309437344805048</v>
      </c>
    </row>
    <row r="822" spans="1:2">
      <c r="A822">
        <f t="shared" si="39"/>
        <v>780</v>
      </c>
      <c r="B822">
        <v>-54.583497544479314</v>
      </c>
    </row>
    <row r="823" spans="1:2">
      <c r="A823">
        <f t="shared" si="39"/>
        <v>781</v>
      </c>
      <c r="B823">
        <v>1407.802627572077</v>
      </c>
    </row>
    <row r="824" spans="1:2">
      <c r="A824">
        <f t="shared" si="39"/>
        <v>782</v>
      </c>
      <c r="B824">
        <v>66.079075596023912</v>
      </c>
    </row>
    <row r="825" spans="1:2">
      <c r="A825">
        <f t="shared" si="39"/>
        <v>783</v>
      </c>
      <c r="B825">
        <v>989.2492835691844</v>
      </c>
    </row>
    <row r="826" spans="1:2">
      <c r="A826">
        <f t="shared" si="39"/>
        <v>784</v>
      </c>
      <c r="B826">
        <v>559.46539146587088</v>
      </c>
    </row>
    <row r="827" spans="1:2">
      <c r="A827">
        <f t="shared" si="39"/>
        <v>785</v>
      </c>
      <c r="B827">
        <v>1165.396374024228</v>
      </c>
    </row>
    <row r="828" spans="1:2">
      <c r="A828">
        <f t="shared" si="39"/>
        <v>786</v>
      </c>
      <c r="B828">
        <v>39.651957219313374</v>
      </c>
    </row>
    <row r="829" spans="1:2">
      <c r="A829">
        <f t="shared" si="39"/>
        <v>787</v>
      </c>
      <c r="B829">
        <v>1644.7408807561869</v>
      </c>
    </row>
    <row r="830" spans="1:2">
      <c r="A830">
        <f t="shared" si="39"/>
        <v>788</v>
      </c>
      <c r="B830">
        <v>1245.6865295423484</v>
      </c>
    </row>
    <row r="831" spans="1:2">
      <c r="A831">
        <f t="shared" si="39"/>
        <v>789</v>
      </c>
      <c r="B831">
        <v>3709.1136360609025</v>
      </c>
    </row>
    <row r="832" spans="1:2">
      <c r="A832">
        <f t="shared" si="39"/>
        <v>790</v>
      </c>
      <c r="B832">
        <v>791.47530967249691</v>
      </c>
    </row>
    <row r="833" spans="1:2">
      <c r="A833">
        <f t="shared" si="39"/>
        <v>791</v>
      </c>
      <c r="B833">
        <v>248.80261193994662</v>
      </c>
    </row>
    <row r="834" spans="1:2">
      <c r="A834">
        <f t="shared" si="39"/>
        <v>792</v>
      </c>
      <c r="B834">
        <v>887.77269743324325</v>
      </c>
    </row>
    <row r="835" spans="1:2">
      <c r="A835">
        <f t="shared" si="39"/>
        <v>793</v>
      </c>
      <c r="B835">
        <v>-596.480263191208</v>
      </c>
    </row>
    <row r="836" spans="1:2">
      <c r="A836">
        <f t="shared" si="39"/>
        <v>794</v>
      </c>
      <c r="B836">
        <v>1313.3420984928307</v>
      </c>
    </row>
    <row r="837" spans="1:2">
      <c r="A837">
        <f t="shared" si="39"/>
        <v>795</v>
      </c>
      <c r="B837">
        <v>1651.6689888301235</v>
      </c>
    </row>
    <row r="838" spans="1:2">
      <c r="A838">
        <f t="shared" si="39"/>
        <v>796</v>
      </c>
      <c r="B838">
        <v>575.9321450113664</v>
      </c>
    </row>
    <row r="839" spans="1:2">
      <c r="A839">
        <f t="shared" si="39"/>
        <v>797</v>
      </c>
      <c r="B839">
        <v>1274.9709029169878</v>
      </c>
    </row>
    <row r="840" spans="1:2">
      <c r="A840">
        <f t="shared" si="39"/>
        <v>798</v>
      </c>
      <c r="B840">
        <v>885.44511614207408</v>
      </c>
    </row>
    <row r="841" spans="1:2">
      <c r="A841">
        <f t="shared" si="39"/>
        <v>799</v>
      </c>
      <c r="B841">
        <v>-1084.9163374121399</v>
      </c>
    </row>
    <row r="842" spans="1:2">
      <c r="A842">
        <f t="shared" si="39"/>
        <v>800</v>
      </c>
      <c r="B842">
        <v>170.26594434148055</v>
      </c>
    </row>
    <row r="843" spans="1:2">
      <c r="A843">
        <f t="shared" si="39"/>
        <v>801</v>
      </c>
      <c r="B843">
        <v>358.82718594692858</v>
      </c>
    </row>
    <row r="844" spans="1:2">
      <c r="A844">
        <f t="shared" si="39"/>
        <v>802</v>
      </c>
      <c r="B844">
        <v>-325.86815011166948</v>
      </c>
    </row>
    <row r="845" spans="1:2">
      <c r="A845">
        <f t="shared" si="39"/>
        <v>803</v>
      </c>
      <c r="B845">
        <v>1361.6330950618465</v>
      </c>
    </row>
    <row r="846" spans="1:2">
      <c r="A846">
        <f t="shared" si="39"/>
        <v>804</v>
      </c>
      <c r="B846">
        <v>349.15185096070547</v>
      </c>
    </row>
    <row r="847" spans="1:2">
      <c r="A847">
        <f t="shared" si="39"/>
        <v>805</v>
      </c>
      <c r="B847">
        <v>1882.0067220254093</v>
      </c>
    </row>
    <row r="848" spans="1:2">
      <c r="A848">
        <f t="shared" si="39"/>
        <v>806</v>
      </c>
      <c r="B848">
        <v>3574.9739281777565</v>
      </c>
    </row>
    <row r="849" spans="1:2">
      <c r="A849">
        <f t="shared" si="39"/>
        <v>807</v>
      </c>
      <c r="B849">
        <v>1485.4879519202707</v>
      </c>
    </row>
    <row r="850" spans="1:2">
      <c r="A850">
        <f t="shared" si="39"/>
        <v>808</v>
      </c>
      <c r="B850">
        <v>802.52037904614428</v>
      </c>
    </row>
    <row r="851" spans="1:2">
      <c r="A851">
        <f t="shared" si="39"/>
        <v>809</v>
      </c>
      <c r="B851">
        <v>1438.6739310478092</v>
      </c>
    </row>
    <row r="852" spans="1:2">
      <c r="A852">
        <f t="shared" si="39"/>
        <v>810</v>
      </c>
      <c r="B852">
        <v>-307.40643429725731</v>
      </c>
    </row>
    <row r="853" spans="1:2">
      <c r="A853">
        <f t="shared" si="39"/>
        <v>811</v>
      </c>
      <c r="B853">
        <v>-308.95190478145207</v>
      </c>
    </row>
    <row r="854" spans="1:2">
      <c r="A854">
        <f t="shared" si="39"/>
        <v>812</v>
      </c>
      <c r="B854">
        <v>410.41527845741541</v>
      </c>
    </row>
    <row r="855" spans="1:2">
      <c r="A855">
        <f t="shared" si="39"/>
        <v>813</v>
      </c>
      <c r="B855">
        <v>-76.376791971595082</v>
      </c>
    </row>
    <row r="856" spans="1:2">
      <c r="A856">
        <f t="shared" si="39"/>
        <v>814</v>
      </c>
      <c r="B856">
        <v>1897.9718299278315</v>
      </c>
    </row>
    <row r="857" spans="1:2">
      <c r="A857">
        <f t="shared" si="39"/>
        <v>815</v>
      </c>
      <c r="B857">
        <v>-300.68342889176142</v>
      </c>
    </row>
    <row r="858" spans="1:2">
      <c r="A858">
        <f t="shared" si="39"/>
        <v>816</v>
      </c>
      <c r="B858">
        <v>1393.8082136332705</v>
      </c>
    </row>
    <row r="859" spans="1:2">
      <c r="A859">
        <f t="shared" si="39"/>
        <v>817</v>
      </c>
      <c r="B859">
        <v>1460.0263232464847</v>
      </c>
    </row>
    <row r="860" spans="1:2">
      <c r="A860">
        <f t="shared" si="39"/>
        <v>818</v>
      </c>
      <c r="B860">
        <v>-1015.5069633809729</v>
      </c>
    </row>
    <row r="861" spans="1:2">
      <c r="A861">
        <f t="shared" si="39"/>
        <v>819</v>
      </c>
      <c r="B861">
        <v>1890.1017172161578</v>
      </c>
    </row>
    <row r="862" spans="1:2">
      <c r="A862">
        <f t="shared" si="39"/>
        <v>820</v>
      </c>
      <c r="B862">
        <v>2137.4827164469762</v>
      </c>
    </row>
    <row r="863" spans="1:2">
      <c r="A863">
        <f t="shared" si="39"/>
        <v>821</v>
      </c>
      <c r="B863">
        <v>3536.5916224648481</v>
      </c>
    </row>
    <row r="864" spans="1:2">
      <c r="A864">
        <f t="shared" si="39"/>
        <v>822</v>
      </c>
      <c r="B864">
        <v>2842.7392322508413</v>
      </c>
    </row>
    <row r="865" spans="1:2">
      <c r="A865">
        <f t="shared" si="39"/>
        <v>823</v>
      </c>
      <c r="B865">
        <v>4019.0064438226432</v>
      </c>
    </row>
    <row r="866" spans="1:2">
      <c r="A866">
        <f t="shared" si="39"/>
        <v>824</v>
      </c>
      <c r="B866">
        <v>600.08026286197378</v>
      </c>
    </row>
    <row r="867" spans="1:2">
      <c r="A867">
        <f t="shared" si="39"/>
        <v>825</v>
      </c>
      <c r="B867">
        <v>-902.35311752233883</v>
      </c>
    </row>
    <row r="868" spans="1:2">
      <c r="A868">
        <f t="shared" si="39"/>
        <v>826</v>
      </c>
      <c r="B868">
        <v>-24.561575964999165</v>
      </c>
    </row>
    <row r="869" spans="1:2">
      <c r="A869">
        <f t="shared" si="39"/>
        <v>827</v>
      </c>
      <c r="B869">
        <v>2973.0480928721208</v>
      </c>
    </row>
    <row r="870" spans="1:2">
      <c r="A870">
        <f t="shared" si="39"/>
        <v>828</v>
      </c>
      <c r="B870">
        <v>706.76750989529933</v>
      </c>
    </row>
    <row r="871" spans="1:2">
      <c r="A871">
        <f t="shared" si="39"/>
        <v>829</v>
      </c>
      <c r="B871">
        <v>2082.1814896803203</v>
      </c>
    </row>
    <row r="872" spans="1:2">
      <c r="A872">
        <f t="shared" si="39"/>
        <v>830</v>
      </c>
      <c r="B872">
        <v>1261.4902598559408</v>
      </c>
    </row>
    <row r="873" spans="1:2">
      <c r="A873">
        <f t="shared" si="39"/>
        <v>831</v>
      </c>
      <c r="B873">
        <v>4231.243246183205</v>
      </c>
    </row>
    <row r="874" spans="1:2">
      <c r="A874">
        <f t="shared" si="39"/>
        <v>832</v>
      </c>
      <c r="B874">
        <v>1082.0272225015976</v>
      </c>
    </row>
    <row r="875" spans="1:2">
      <c r="A875">
        <f t="shared" si="39"/>
        <v>833</v>
      </c>
      <c r="B875">
        <v>-67.629121564179215</v>
      </c>
    </row>
    <row r="876" spans="1:2">
      <c r="A876">
        <f t="shared" si="39"/>
        <v>834</v>
      </c>
      <c r="B876">
        <v>2329.018333805554</v>
      </c>
    </row>
    <row r="877" spans="1:2">
      <c r="A877">
        <f t="shared" ref="A877:A940" si="40">A876+1</f>
        <v>835</v>
      </c>
      <c r="B877">
        <v>-579.27519004064425</v>
      </c>
    </row>
    <row r="878" spans="1:2">
      <c r="A878">
        <f t="shared" si="40"/>
        <v>836</v>
      </c>
      <c r="B878">
        <v>1263.6429101280951</v>
      </c>
    </row>
    <row r="879" spans="1:2">
      <c r="A879">
        <f t="shared" si="40"/>
        <v>837</v>
      </c>
      <c r="B879">
        <v>520.2900063503032</v>
      </c>
    </row>
    <row r="880" spans="1:2">
      <c r="A880">
        <f t="shared" si="40"/>
        <v>838</v>
      </c>
      <c r="B880">
        <v>909.41095952087846</v>
      </c>
    </row>
    <row r="881" spans="1:2">
      <c r="A881">
        <f t="shared" si="40"/>
        <v>839</v>
      </c>
      <c r="B881">
        <v>928.67759017985452</v>
      </c>
    </row>
    <row r="882" spans="1:2">
      <c r="A882">
        <f t="shared" si="40"/>
        <v>840</v>
      </c>
      <c r="B882">
        <v>-178.2205049478664</v>
      </c>
    </row>
    <row r="883" spans="1:2">
      <c r="A883">
        <f t="shared" si="40"/>
        <v>841</v>
      </c>
      <c r="B883">
        <v>1520.7699822989309</v>
      </c>
    </row>
    <row r="884" spans="1:2">
      <c r="A884">
        <f t="shared" si="40"/>
        <v>842</v>
      </c>
      <c r="B884">
        <v>1476.9952967542263</v>
      </c>
    </row>
    <row r="885" spans="1:2">
      <c r="A885">
        <f t="shared" si="40"/>
        <v>843</v>
      </c>
      <c r="B885">
        <v>1358.8073179360451</v>
      </c>
    </row>
    <row r="886" spans="1:2">
      <c r="A886">
        <f t="shared" si="40"/>
        <v>844</v>
      </c>
      <c r="B886">
        <v>-1168.1068539292216</v>
      </c>
    </row>
    <row r="887" spans="1:2">
      <c r="A887">
        <f t="shared" si="40"/>
        <v>845</v>
      </c>
      <c r="B887">
        <v>-138.74347435453919</v>
      </c>
    </row>
    <row r="888" spans="1:2">
      <c r="A888">
        <f t="shared" si="40"/>
        <v>846</v>
      </c>
      <c r="B888">
        <v>2957.3840787018362</v>
      </c>
    </row>
    <row r="889" spans="1:2">
      <c r="A889">
        <f t="shared" si="40"/>
        <v>847</v>
      </c>
      <c r="B889">
        <v>30.058458554488723</v>
      </c>
    </row>
    <row r="890" spans="1:2">
      <c r="A890">
        <f t="shared" si="40"/>
        <v>848</v>
      </c>
      <c r="B890">
        <v>-1595.1381297477315</v>
      </c>
    </row>
    <row r="891" spans="1:2">
      <c r="A891">
        <f t="shared" si="40"/>
        <v>849</v>
      </c>
      <c r="B891">
        <v>1459.7737438303052</v>
      </c>
    </row>
    <row r="892" spans="1:2">
      <c r="A892">
        <f t="shared" si="40"/>
        <v>850</v>
      </c>
      <c r="B892">
        <v>2098.4724030959742</v>
      </c>
    </row>
    <row r="893" spans="1:2">
      <c r="A893">
        <f t="shared" si="40"/>
        <v>851</v>
      </c>
      <c r="B893">
        <v>315.73834409207086</v>
      </c>
    </row>
    <row r="894" spans="1:2">
      <c r="A894">
        <f t="shared" si="40"/>
        <v>852</v>
      </c>
      <c r="B894">
        <v>767.20328590233942</v>
      </c>
    </row>
    <row r="895" spans="1:2">
      <c r="A895">
        <f t="shared" si="40"/>
        <v>853</v>
      </c>
      <c r="B895">
        <v>1370.5652218258369</v>
      </c>
    </row>
    <row r="896" spans="1:2">
      <c r="A896">
        <f t="shared" si="40"/>
        <v>854</v>
      </c>
      <c r="B896">
        <v>856.94694015943389</v>
      </c>
    </row>
    <row r="897" spans="1:2">
      <c r="A897">
        <f t="shared" si="40"/>
        <v>855</v>
      </c>
      <c r="B897">
        <v>1809.0609521958527</v>
      </c>
    </row>
    <row r="898" spans="1:2">
      <c r="A898">
        <f t="shared" si="40"/>
        <v>856</v>
      </c>
      <c r="B898">
        <v>1907.8529933873485</v>
      </c>
    </row>
    <row r="899" spans="1:2">
      <c r="A899">
        <f t="shared" si="40"/>
        <v>857</v>
      </c>
      <c r="B899">
        <v>-4.3587790693634432</v>
      </c>
    </row>
    <row r="900" spans="1:2">
      <c r="A900">
        <f t="shared" si="40"/>
        <v>858</v>
      </c>
      <c r="B900">
        <v>2033.9565404213611</v>
      </c>
    </row>
    <row r="901" spans="1:2">
      <c r="A901">
        <f t="shared" si="40"/>
        <v>859</v>
      </c>
      <c r="B901">
        <v>-439.03151856660349</v>
      </c>
    </row>
    <row r="902" spans="1:2">
      <c r="A902">
        <f t="shared" si="40"/>
        <v>860</v>
      </c>
      <c r="B902">
        <v>286.37462800915</v>
      </c>
    </row>
    <row r="903" spans="1:2">
      <c r="A903">
        <f t="shared" si="40"/>
        <v>861</v>
      </c>
      <c r="B903">
        <v>1188.2167631312873</v>
      </c>
    </row>
    <row r="904" spans="1:2">
      <c r="A904">
        <f t="shared" si="40"/>
        <v>862</v>
      </c>
      <c r="B904">
        <v>981.50920496430058</v>
      </c>
    </row>
    <row r="905" spans="1:2">
      <c r="A905">
        <f t="shared" si="40"/>
        <v>863</v>
      </c>
      <c r="B905">
        <v>2590.5066395926351</v>
      </c>
    </row>
    <row r="906" spans="1:2">
      <c r="A906">
        <f t="shared" si="40"/>
        <v>864</v>
      </c>
      <c r="B906">
        <v>-415.87004110210808</v>
      </c>
    </row>
    <row r="907" spans="1:2">
      <c r="A907">
        <f t="shared" si="40"/>
        <v>865</v>
      </c>
      <c r="B907">
        <v>865.56444514972588</v>
      </c>
    </row>
    <row r="908" spans="1:2">
      <c r="A908">
        <f t="shared" si="40"/>
        <v>866</v>
      </c>
      <c r="B908">
        <v>-870.88576167570511</v>
      </c>
    </row>
    <row r="909" spans="1:2">
      <c r="A909">
        <f t="shared" si="40"/>
        <v>867</v>
      </c>
      <c r="B909">
        <v>1211.8126436294754</v>
      </c>
    </row>
    <row r="910" spans="1:2">
      <c r="A910">
        <f t="shared" si="40"/>
        <v>868</v>
      </c>
      <c r="B910">
        <v>-1046.6402810206509</v>
      </c>
    </row>
    <row r="911" spans="1:2">
      <c r="A911">
        <f t="shared" si="40"/>
        <v>869</v>
      </c>
      <c r="B911">
        <v>1160.1457146736084</v>
      </c>
    </row>
    <row r="912" spans="1:2">
      <c r="A912">
        <f t="shared" si="40"/>
        <v>870</v>
      </c>
      <c r="B912">
        <v>-1594.8404919377078</v>
      </c>
    </row>
    <row r="913" spans="1:2">
      <c r="A913">
        <f t="shared" si="40"/>
        <v>871</v>
      </c>
      <c r="B913">
        <v>920.4269635887988</v>
      </c>
    </row>
    <row r="914" spans="1:2">
      <c r="A914">
        <f t="shared" si="40"/>
        <v>872</v>
      </c>
      <c r="B914">
        <v>828.28285058529491</v>
      </c>
    </row>
    <row r="915" spans="1:2">
      <c r="A915">
        <f t="shared" si="40"/>
        <v>873</v>
      </c>
      <c r="B915">
        <v>-3.5142755900076983</v>
      </c>
    </row>
    <row r="916" spans="1:2">
      <c r="A916">
        <f t="shared" si="40"/>
        <v>874</v>
      </c>
      <c r="B916">
        <v>1219.0829159546936</v>
      </c>
    </row>
    <row r="917" spans="1:2">
      <c r="A917">
        <f t="shared" si="40"/>
        <v>875</v>
      </c>
      <c r="B917">
        <v>124.00320283295281</v>
      </c>
    </row>
    <row r="918" spans="1:2">
      <c r="A918">
        <f t="shared" si="40"/>
        <v>876</v>
      </c>
      <c r="B918">
        <v>331.75668180004971</v>
      </c>
    </row>
    <row r="919" spans="1:2">
      <c r="A919">
        <f t="shared" si="40"/>
        <v>877</v>
      </c>
      <c r="B919">
        <v>1745.8348746222996</v>
      </c>
    </row>
    <row r="920" spans="1:2">
      <c r="A920">
        <f t="shared" si="40"/>
        <v>878</v>
      </c>
      <c r="B920">
        <v>981.70714443776126</v>
      </c>
    </row>
    <row r="921" spans="1:2">
      <c r="A921">
        <f t="shared" si="40"/>
        <v>879</v>
      </c>
      <c r="B921">
        <v>692.18263784199405</v>
      </c>
    </row>
    <row r="922" spans="1:2">
      <c r="A922">
        <f t="shared" si="40"/>
        <v>880</v>
      </c>
      <c r="B922">
        <v>358.7094716694935</v>
      </c>
    </row>
    <row r="923" spans="1:2">
      <c r="A923">
        <f t="shared" si="40"/>
        <v>881</v>
      </c>
      <c r="B923">
        <v>692.10598122634985</v>
      </c>
    </row>
    <row r="924" spans="1:2">
      <c r="A924">
        <f t="shared" si="40"/>
        <v>882</v>
      </c>
      <c r="B924">
        <v>1736.4153607433457</v>
      </c>
    </row>
    <row r="925" spans="1:2">
      <c r="A925">
        <f t="shared" si="40"/>
        <v>883</v>
      </c>
      <c r="B925">
        <v>444.68059864563764</v>
      </c>
    </row>
    <row r="926" spans="1:2">
      <c r="A926">
        <f t="shared" si="40"/>
        <v>884</v>
      </c>
      <c r="B926">
        <v>-271.04705872484669</v>
      </c>
    </row>
    <row r="927" spans="1:2">
      <c r="A927">
        <f t="shared" si="40"/>
        <v>885</v>
      </c>
      <c r="B927">
        <v>-306.77636037345007</v>
      </c>
    </row>
    <row r="928" spans="1:2">
      <c r="A928">
        <f t="shared" si="40"/>
        <v>886</v>
      </c>
      <c r="B928">
        <v>-721.23555758422378</v>
      </c>
    </row>
    <row r="929" spans="1:2">
      <c r="A929">
        <f t="shared" si="40"/>
        <v>887</v>
      </c>
      <c r="B929">
        <v>-394.25211468144056</v>
      </c>
    </row>
    <row r="930" spans="1:2">
      <c r="A930">
        <f t="shared" si="40"/>
        <v>888</v>
      </c>
      <c r="B930">
        <v>269.38142281704273</v>
      </c>
    </row>
    <row r="931" spans="1:2">
      <c r="A931">
        <f t="shared" si="40"/>
        <v>889</v>
      </c>
      <c r="B931">
        <v>123.20516386780714</v>
      </c>
    </row>
    <row r="932" spans="1:2">
      <c r="A932">
        <f t="shared" si="40"/>
        <v>890</v>
      </c>
      <c r="B932">
        <v>-568.82140475392555</v>
      </c>
    </row>
    <row r="933" spans="1:2">
      <c r="A933">
        <f t="shared" si="40"/>
        <v>891</v>
      </c>
      <c r="B933">
        <v>543.91747564539412</v>
      </c>
    </row>
    <row r="934" spans="1:2">
      <c r="A934">
        <f t="shared" si="40"/>
        <v>892</v>
      </c>
      <c r="B934">
        <v>376.83925639774014</v>
      </c>
    </row>
    <row r="935" spans="1:2">
      <c r="A935">
        <f t="shared" si="40"/>
        <v>893</v>
      </c>
      <c r="B935">
        <v>3544.3618891431229</v>
      </c>
    </row>
    <row r="936" spans="1:2">
      <c r="A936">
        <f t="shared" si="40"/>
        <v>894</v>
      </c>
      <c r="B936">
        <v>-2611.9237396210947</v>
      </c>
    </row>
    <row r="937" spans="1:2">
      <c r="A937">
        <f t="shared" si="40"/>
        <v>895</v>
      </c>
      <c r="B937">
        <v>2906.6548297690201</v>
      </c>
    </row>
    <row r="938" spans="1:2">
      <c r="A938">
        <f t="shared" si="40"/>
        <v>896</v>
      </c>
      <c r="B938">
        <v>-351.31920086329444</v>
      </c>
    </row>
    <row r="939" spans="1:2">
      <c r="A939">
        <f t="shared" si="40"/>
        <v>897</v>
      </c>
      <c r="B939">
        <v>960.48268754307685</v>
      </c>
    </row>
    <row r="940" spans="1:2">
      <c r="A940">
        <f t="shared" si="40"/>
        <v>898</v>
      </c>
      <c r="B940">
        <v>975.12095127850512</v>
      </c>
    </row>
    <row r="941" spans="1:2">
      <c r="A941">
        <f t="shared" ref="A941:A1004" si="41">A940+1</f>
        <v>899</v>
      </c>
      <c r="B941">
        <v>548.40092589690278</v>
      </c>
    </row>
    <row r="942" spans="1:2">
      <c r="A942">
        <f t="shared" si="41"/>
        <v>900</v>
      </c>
      <c r="B942">
        <v>1535.5016361309808</v>
      </c>
    </row>
    <row r="943" spans="1:2">
      <c r="A943">
        <f t="shared" si="41"/>
        <v>901</v>
      </c>
      <c r="B943">
        <v>-57.252823364767039</v>
      </c>
    </row>
    <row r="944" spans="1:2">
      <c r="A944">
        <f t="shared" si="41"/>
        <v>902</v>
      </c>
      <c r="B944">
        <v>1123.3985312267248</v>
      </c>
    </row>
    <row r="945" spans="1:2">
      <c r="A945">
        <f t="shared" si="41"/>
        <v>903</v>
      </c>
      <c r="B945">
        <v>-714.21886973414234</v>
      </c>
    </row>
    <row r="946" spans="1:2">
      <c r="A946">
        <f t="shared" si="41"/>
        <v>904</v>
      </c>
      <c r="B946">
        <v>1485.0740070104468</v>
      </c>
    </row>
    <row r="947" spans="1:2">
      <c r="A947">
        <f t="shared" si="41"/>
        <v>905</v>
      </c>
      <c r="B947">
        <v>720.28366229752999</v>
      </c>
    </row>
    <row r="948" spans="1:2">
      <c r="A948">
        <f t="shared" si="41"/>
        <v>906</v>
      </c>
      <c r="B948">
        <v>1488.824211972292</v>
      </c>
    </row>
    <row r="949" spans="1:2">
      <c r="A949">
        <f t="shared" si="41"/>
        <v>907</v>
      </c>
      <c r="B949">
        <v>2463.6669009113889</v>
      </c>
    </row>
    <row r="950" spans="1:2">
      <c r="A950">
        <f t="shared" si="41"/>
        <v>908</v>
      </c>
      <c r="B950">
        <v>906.22698706229414</v>
      </c>
    </row>
    <row r="951" spans="1:2">
      <c r="A951">
        <f t="shared" si="41"/>
        <v>909</v>
      </c>
      <c r="B951">
        <v>114.40362717817229</v>
      </c>
    </row>
    <row r="952" spans="1:2">
      <c r="A952">
        <f t="shared" si="41"/>
        <v>910</v>
      </c>
      <c r="B952">
        <v>-646.84320897039106</v>
      </c>
    </row>
    <row r="953" spans="1:2">
      <c r="A953">
        <f t="shared" si="41"/>
        <v>911</v>
      </c>
      <c r="B953">
        <v>759.67472671616883</v>
      </c>
    </row>
    <row r="954" spans="1:2">
      <c r="A954">
        <f t="shared" si="41"/>
        <v>912</v>
      </c>
      <c r="B954">
        <v>1451.8953197784092</v>
      </c>
    </row>
    <row r="955" spans="1:2">
      <c r="A955">
        <f t="shared" si="41"/>
        <v>913</v>
      </c>
      <c r="B955">
        <v>879.02828194982044</v>
      </c>
    </row>
    <row r="956" spans="1:2">
      <c r="A956">
        <f t="shared" si="41"/>
        <v>914</v>
      </c>
      <c r="B956">
        <v>-1100.8694271801016</v>
      </c>
    </row>
    <row r="957" spans="1:2">
      <c r="A957">
        <f t="shared" si="41"/>
        <v>915</v>
      </c>
      <c r="B957">
        <v>1360.6601704748111</v>
      </c>
    </row>
    <row r="958" spans="1:2">
      <c r="A958">
        <f t="shared" si="41"/>
        <v>916</v>
      </c>
      <c r="B958">
        <v>-1386.0832617854765</v>
      </c>
    </row>
    <row r="959" spans="1:2">
      <c r="A959">
        <f t="shared" si="41"/>
        <v>917</v>
      </c>
      <c r="B959">
        <v>-469.81706398813753</v>
      </c>
    </row>
    <row r="960" spans="1:2">
      <c r="A960">
        <f t="shared" si="41"/>
        <v>918</v>
      </c>
      <c r="B960">
        <v>1802.8473378111864</v>
      </c>
    </row>
    <row r="961" spans="1:2">
      <c r="A961">
        <f t="shared" si="41"/>
        <v>919</v>
      </c>
      <c r="B961">
        <v>1216.692955790536</v>
      </c>
    </row>
    <row r="962" spans="1:2">
      <c r="A962">
        <f t="shared" si="41"/>
        <v>920</v>
      </c>
      <c r="B962">
        <v>-604.28748860381052</v>
      </c>
    </row>
    <row r="963" spans="1:2">
      <c r="A963">
        <f t="shared" si="41"/>
        <v>921</v>
      </c>
      <c r="B963">
        <v>913.41222155605965</v>
      </c>
    </row>
    <row r="964" spans="1:2">
      <c r="A964">
        <f t="shared" si="41"/>
        <v>922</v>
      </c>
      <c r="B964">
        <v>1104.6603468810342</v>
      </c>
    </row>
    <row r="965" spans="1:2">
      <c r="A965">
        <f t="shared" si="41"/>
        <v>923</v>
      </c>
      <c r="B965">
        <v>2036.0409403011688</v>
      </c>
    </row>
    <row r="966" spans="1:2">
      <c r="A966">
        <f t="shared" si="41"/>
        <v>924</v>
      </c>
      <c r="B966">
        <v>2363.9051461548447</v>
      </c>
    </row>
    <row r="967" spans="1:2">
      <c r="A967">
        <f t="shared" si="41"/>
        <v>925</v>
      </c>
      <c r="B967">
        <v>1061.0429831800111</v>
      </c>
    </row>
    <row r="968" spans="1:2">
      <c r="A968">
        <f t="shared" si="41"/>
        <v>926</v>
      </c>
      <c r="B968">
        <v>-246.1407188381848</v>
      </c>
    </row>
    <row r="969" spans="1:2">
      <c r="A969">
        <f t="shared" si="41"/>
        <v>927</v>
      </c>
      <c r="B969">
        <v>-970.78729583505196</v>
      </c>
    </row>
    <row r="970" spans="1:2">
      <c r="A970">
        <f t="shared" si="41"/>
        <v>928</v>
      </c>
      <c r="B970">
        <v>857.04088353127725</v>
      </c>
    </row>
    <row r="971" spans="1:2">
      <c r="A971">
        <f t="shared" si="41"/>
        <v>929</v>
      </c>
      <c r="B971">
        <v>-110.93697743930083</v>
      </c>
    </row>
    <row r="972" spans="1:2">
      <c r="A972">
        <f t="shared" si="41"/>
        <v>930</v>
      </c>
      <c r="B972">
        <v>410.65221477770035</v>
      </c>
    </row>
    <row r="973" spans="1:2">
      <c r="A973">
        <f t="shared" si="41"/>
        <v>931</v>
      </c>
      <c r="B973">
        <v>-208.97342730149296</v>
      </c>
    </row>
    <row r="974" spans="1:2">
      <c r="A974">
        <f t="shared" si="41"/>
        <v>932</v>
      </c>
      <c r="B974">
        <v>-273.22137381381077</v>
      </c>
    </row>
    <row r="975" spans="1:2">
      <c r="A975">
        <f t="shared" si="41"/>
        <v>933</v>
      </c>
      <c r="B975">
        <v>3380.8256546772509</v>
      </c>
    </row>
    <row r="976" spans="1:2">
      <c r="A976">
        <f t="shared" si="41"/>
        <v>934</v>
      </c>
      <c r="B976">
        <v>627.94162448101997</v>
      </c>
    </row>
    <row r="977" spans="1:2">
      <c r="A977">
        <f t="shared" si="41"/>
        <v>935</v>
      </c>
      <c r="B977">
        <v>1032.214837311361</v>
      </c>
    </row>
    <row r="978" spans="1:2">
      <c r="A978">
        <f t="shared" si="41"/>
        <v>936</v>
      </c>
      <c r="B978">
        <v>1793.6999494823167</v>
      </c>
    </row>
    <row r="979" spans="1:2">
      <c r="A979">
        <f t="shared" si="41"/>
        <v>937</v>
      </c>
      <c r="B979">
        <v>3164.2267453750378</v>
      </c>
    </row>
    <row r="980" spans="1:2">
      <c r="A980">
        <f t="shared" si="41"/>
        <v>938</v>
      </c>
      <c r="B980">
        <v>-954.62973654655639</v>
      </c>
    </row>
    <row r="981" spans="1:2">
      <c r="A981">
        <f t="shared" si="41"/>
        <v>939</v>
      </c>
      <c r="B981">
        <v>486.00298804758938</v>
      </c>
    </row>
    <row r="982" spans="1:2">
      <c r="A982">
        <f t="shared" si="41"/>
        <v>940</v>
      </c>
      <c r="B982">
        <v>1235.8658973110469</v>
      </c>
    </row>
    <row r="983" spans="1:2">
      <c r="A983">
        <f t="shared" si="41"/>
        <v>941</v>
      </c>
      <c r="B983">
        <v>-1026.3732876689494</v>
      </c>
    </row>
    <row r="984" spans="1:2">
      <c r="A984">
        <f t="shared" si="41"/>
        <v>942</v>
      </c>
      <c r="B984">
        <v>-721.17476972371833</v>
      </c>
    </row>
    <row r="985" spans="1:2">
      <c r="A985">
        <f t="shared" si="41"/>
        <v>943</v>
      </c>
      <c r="B985">
        <v>1257.7663748854645</v>
      </c>
    </row>
    <row r="986" spans="1:2">
      <c r="A986">
        <f t="shared" si="41"/>
        <v>944</v>
      </c>
      <c r="B986">
        <v>2151.7093954958727</v>
      </c>
    </row>
    <row r="987" spans="1:2">
      <c r="A987">
        <f t="shared" si="41"/>
        <v>945</v>
      </c>
      <c r="B987">
        <v>-1084.4275350896123</v>
      </c>
    </row>
    <row r="988" spans="1:2">
      <c r="A988">
        <f t="shared" si="41"/>
        <v>946</v>
      </c>
      <c r="B988">
        <v>789.80077998264483</v>
      </c>
    </row>
    <row r="989" spans="1:2">
      <c r="A989">
        <f t="shared" si="41"/>
        <v>947</v>
      </c>
      <c r="B989">
        <v>1049.3159201181138</v>
      </c>
    </row>
    <row r="990" spans="1:2">
      <c r="A990">
        <f t="shared" si="41"/>
        <v>948</v>
      </c>
      <c r="B990">
        <v>2551.7146917880391</v>
      </c>
    </row>
    <row r="991" spans="1:2">
      <c r="A991">
        <f t="shared" si="41"/>
        <v>949</v>
      </c>
      <c r="B991">
        <v>833.00682025383458</v>
      </c>
    </row>
    <row r="992" spans="1:2">
      <c r="A992">
        <f t="shared" si="41"/>
        <v>950</v>
      </c>
      <c r="B992">
        <v>-363.61074118937131</v>
      </c>
    </row>
    <row r="993" spans="1:2">
      <c r="A993">
        <f t="shared" si="41"/>
        <v>951</v>
      </c>
      <c r="B993">
        <v>-1363.1314385360674</v>
      </c>
    </row>
    <row r="994" spans="1:2">
      <c r="A994">
        <f t="shared" si="41"/>
        <v>952</v>
      </c>
      <c r="B994">
        <v>1140.4490264229269</v>
      </c>
    </row>
    <row r="995" spans="1:2">
      <c r="A995">
        <f t="shared" si="41"/>
        <v>953</v>
      </c>
      <c r="B995">
        <v>672.96265269858088</v>
      </c>
    </row>
    <row r="996" spans="1:2">
      <c r="A996">
        <f t="shared" si="41"/>
        <v>954</v>
      </c>
      <c r="B996">
        <v>90.516940874385824</v>
      </c>
    </row>
    <row r="997" spans="1:2">
      <c r="A997">
        <f t="shared" si="41"/>
        <v>955</v>
      </c>
      <c r="B997">
        <v>1041.9474435783916</v>
      </c>
    </row>
    <row r="998" spans="1:2">
      <c r="A998">
        <f t="shared" si="41"/>
        <v>956</v>
      </c>
      <c r="B998">
        <v>833.1797428664421</v>
      </c>
    </row>
    <row r="999" spans="1:2">
      <c r="A999">
        <f t="shared" si="41"/>
        <v>957</v>
      </c>
      <c r="B999">
        <v>1512.1988063248571</v>
      </c>
    </row>
    <row r="1000" spans="1:2">
      <c r="A1000">
        <f t="shared" si="41"/>
        <v>958</v>
      </c>
      <c r="B1000">
        <v>1164.7662950895167</v>
      </c>
    </row>
    <row r="1001" spans="1:2">
      <c r="A1001">
        <f t="shared" si="41"/>
        <v>959</v>
      </c>
      <c r="B1001">
        <v>3157.1612911969478</v>
      </c>
    </row>
    <row r="1002" spans="1:2">
      <c r="A1002">
        <f t="shared" si="41"/>
        <v>960</v>
      </c>
      <c r="B1002">
        <v>510.74717830978437</v>
      </c>
    </row>
    <row r="1003" spans="1:2">
      <c r="A1003">
        <f t="shared" si="41"/>
        <v>961</v>
      </c>
      <c r="B1003">
        <v>-330.51362997482778</v>
      </c>
    </row>
    <row r="1004" spans="1:2">
      <c r="A1004">
        <f t="shared" si="41"/>
        <v>962</v>
      </c>
      <c r="B1004">
        <v>248.88689958631761</v>
      </c>
    </row>
    <row r="1005" spans="1:2">
      <c r="A1005">
        <f t="shared" ref="A1005:A1042" si="42">A1004+1</f>
        <v>963</v>
      </c>
      <c r="B1005">
        <v>4617.2962284926925</v>
      </c>
    </row>
    <row r="1006" spans="1:2">
      <c r="A1006">
        <f t="shared" si="42"/>
        <v>964</v>
      </c>
      <c r="B1006">
        <v>46.047770022393223</v>
      </c>
    </row>
    <row r="1007" spans="1:2">
      <c r="A1007">
        <f t="shared" si="42"/>
        <v>965</v>
      </c>
      <c r="B1007">
        <v>1056.2588390552828</v>
      </c>
    </row>
    <row r="1008" spans="1:2">
      <c r="A1008">
        <f t="shared" si="42"/>
        <v>966</v>
      </c>
      <c r="B1008">
        <v>721.60717433549212</v>
      </c>
    </row>
    <row r="1009" spans="1:2">
      <c r="A1009">
        <f t="shared" si="42"/>
        <v>967</v>
      </c>
      <c r="B1009">
        <v>1336.9784064987978</v>
      </c>
    </row>
    <row r="1010" spans="1:2">
      <c r="A1010">
        <f t="shared" si="42"/>
        <v>968</v>
      </c>
      <c r="B1010">
        <v>1460.1311018691745</v>
      </c>
    </row>
    <row r="1011" spans="1:2">
      <c r="A1011">
        <f t="shared" si="42"/>
        <v>969</v>
      </c>
      <c r="B1011">
        <v>3170.2133587042586</v>
      </c>
    </row>
    <row r="1012" spans="1:2">
      <c r="A1012">
        <f t="shared" si="42"/>
        <v>970</v>
      </c>
      <c r="B1012">
        <v>-1085.9619217279962</v>
      </c>
    </row>
    <row r="1013" spans="1:2">
      <c r="A1013">
        <f t="shared" si="42"/>
        <v>971</v>
      </c>
      <c r="B1013">
        <v>-1098.7464393649802</v>
      </c>
    </row>
    <row r="1014" spans="1:2">
      <c r="A1014">
        <f t="shared" si="42"/>
        <v>972</v>
      </c>
      <c r="B1014">
        <v>3140.3093784674898</v>
      </c>
    </row>
    <row r="1015" spans="1:2">
      <c r="A1015">
        <f t="shared" si="42"/>
        <v>973</v>
      </c>
      <c r="B1015">
        <v>458.28613995272485</v>
      </c>
    </row>
    <row r="1016" spans="1:2">
      <c r="A1016">
        <f t="shared" si="42"/>
        <v>974</v>
      </c>
      <c r="B1016">
        <v>105.11847438989149</v>
      </c>
    </row>
    <row r="1017" spans="1:2">
      <c r="A1017">
        <f t="shared" si="42"/>
        <v>975</v>
      </c>
      <c r="B1017">
        <v>187.57728139807796</v>
      </c>
    </row>
    <row r="1018" spans="1:2">
      <c r="A1018">
        <f t="shared" si="42"/>
        <v>976</v>
      </c>
      <c r="B1018">
        <v>-1350.3042375554596</v>
      </c>
    </row>
    <row r="1019" spans="1:2">
      <c r="A1019">
        <f t="shared" si="42"/>
        <v>977</v>
      </c>
      <c r="B1019">
        <v>359.51042125295737</v>
      </c>
    </row>
    <row r="1020" spans="1:2">
      <c r="A1020">
        <f t="shared" si="42"/>
        <v>978</v>
      </c>
      <c r="B1020">
        <v>639.87089675946629</v>
      </c>
    </row>
    <row r="1021" spans="1:2">
      <c r="A1021">
        <f t="shared" si="42"/>
        <v>979</v>
      </c>
      <c r="B1021">
        <v>-107.50659007857462</v>
      </c>
    </row>
    <row r="1022" spans="1:2">
      <c r="A1022">
        <f t="shared" si="42"/>
        <v>980</v>
      </c>
      <c r="B1022">
        <v>785.77661608581616</v>
      </c>
    </row>
    <row r="1023" spans="1:2">
      <c r="A1023">
        <f t="shared" si="42"/>
        <v>981</v>
      </c>
      <c r="B1023">
        <v>-1116.9950676520155</v>
      </c>
    </row>
    <row r="1024" spans="1:2">
      <c r="A1024">
        <f t="shared" si="42"/>
        <v>982</v>
      </c>
      <c r="B1024">
        <v>-579.79587209282897</v>
      </c>
    </row>
    <row r="1025" spans="1:2">
      <c r="A1025">
        <f t="shared" si="42"/>
        <v>983</v>
      </c>
      <c r="B1025">
        <v>1438.7346207773446</v>
      </c>
    </row>
    <row r="1026" spans="1:2">
      <c r="A1026">
        <f t="shared" si="42"/>
        <v>984</v>
      </c>
      <c r="B1026">
        <v>-2505.0621292813198</v>
      </c>
    </row>
    <row r="1027" spans="1:2">
      <c r="A1027">
        <f t="shared" si="42"/>
        <v>985</v>
      </c>
      <c r="B1027">
        <v>1006.3439654750409</v>
      </c>
    </row>
    <row r="1028" spans="1:2">
      <c r="A1028">
        <f t="shared" si="42"/>
        <v>986</v>
      </c>
      <c r="B1028">
        <v>3925.5437231117839</v>
      </c>
    </row>
    <row r="1029" spans="1:2">
      <c r="A1029">
        <f t="shared" si="42"/>
        <v>987</v>
      </c>
      <c r="B1029">
        <v>1481.929106568678</v>
      </c>
    </row>
    <row r="1030" spans="1:2">
      <c r="A1030">
        <f t="shared" si="42"/>
        <v>988</v>
      </c>
      <c r="B1030">
        <v>982.79715970047073</v>
      </c>
    </row>
    <row r="1031" spans="1:2">
      <c r="A1031">
        <f t="shared" si="42"/>
        <v>989</v>
      </c>
      <c r="B1031">
        <v>238.5561343747915</v>
      </c>
    </row>
    <row r="1032" spans="1:2">
      <c r="A1032">
        <f t="shared" si="42"/>
        <v>990</v>
      </c>
      <c r="B1032">
        <v>3496.7300561209445</v>
      </c>
    </row>
    <row r="1033" spans="1:2">
      <c r="A1033">
        <f t="shared" si="42"/>
        <v>991</v>
      </c>
      <c r="B1033">
        <v>1998.7863558995523</v>
      </c>
    </row>
    <row r="1034" spans="1:2">
      <c r="A1034">
        <f t="shared" si="42"/>
        <v>992</v>
      </c>
      <c r="B1034">
        <v>1241.729716222773</v>
      </c>
    </row>
    <row r="1035" spans="1:2">
      <c r="A1035">
        <f t="shared" si="42"/>
        <v>993</v>
      </c>
      <c r="B1035">
        <v>-1717.592414698996</v>
      </c>
    </row>
    <row r="1036" spans="1:2">
      <c r="A1036">
        <f t="shared" si="42"/>
        <v>994</v>
      </c>
      <c r="B1036">
        <v>2515.4852729725508</v>
      </c>
    </row>
    <row r="1037" spans="1:2">
      <c r="A1037">
        <f t="shared" si="42"/>
        <v>995</v>
      </c>
      <c r="B1037">
        <v>1401.3732796444856</v>
      </c>
    </row>
    <row r="1038" spans="1:2">
      <c r="A1038">
        <f t="shared" si="42"/>
        <v>996</v>
      </c>
      <c r="B1038">
        <v>-107.87037326472866</v>
      </c>
    </row>
    <row r="1039" spans="1:2">
      <c r="A1039">
        <f t="shared" si="42"/>
        <v>997</v>
      </c>
      <c r="B1039">
        <v>1646.5092142284552</v>
      </c>
    </row>
    <row r="1040" spans="1:2">
      <c r="A1040">
        <f t="shared" si="42"/>
        <v>998</v>
      </c>
      <c r="B1040">
        <v>1344.5591269303752</v>
      </c>
    </row>
    <row r="1041" spans="1:2">
      <c r="A1041">
        <f t="shared" si="42"/>
        <v>999</v>
      </c>
      <c r="B1041">
        <v>918.27257581483968</v>
      </c>
    </row>
    <row r="1042" spans="1:2">
      <c r="A1042">
        <f t="shared" si="42"/>
        <v>1000</v>
      </c>
      <c r="B1042">
        <v>1652.9843460718723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412-15E5-477E-AAD1-6A94D4ED9CE4}">
  <dimension ref="A1:S36"/>
  <sheetViews>
    <sheetView topLeftCell="J1" workbookViewId="0">
      <selection activeCell="V5" sqref="V5"/>
    </sheetView>
  </sheetViews>
  <sheetFormatPr defaultRowHeight="15"/>
  <cols>
    <col min="1" max="1" width="19.7109375" bestFit="1" customWidth="1"/>
    <col min="2" max="2" width="9.140625" bestFit="1" customWidth="1"/>
    <col min="3" max="3" width="27.7109375" customWidth="1"/>
    <col min="4" max="6" width="9.140625" bestFit="1" customWidth="1"/>
    <col min="7" max="7" width="11.42578125" bestFit="1" customWidth="1"/>
    <col min="8" max="9" width="9.140625" bestFit="1" customWidth="1"/>
    <col min="10" max="10" width="9.28515625" bestFit="1" customWidth="1"/>
    <col min="11" max="11" width="15.28515625" bestFit="1" customWidth="1"/>
    <col min="12" max="12" width="15.28515625" customWidth="1"/>
    <col min="13" max="13" width="10" bestFit="1" customWidth="1"/>
    <col min="19" max="19" width="12.7109375" bestFit="1" customWidth="1"/>
  </cols>
  <sheetData>
    <row r="1" spans="1:19">
      <c r="A1" t="s">
        <v>38</v>
      </c>
      <c r="B1">
        <f>0.05</f>
        <v>0.05</v>
      </c>
      <c r="C1" t="s">
        <v>39</v>
      </c>
      <c r="D1">
        <v>0.06</v>
      </c>
    </row>
    <row r="2" spans="1:19">
      <c r="A2" t="s">
        <v>40</v>
      </c>
      <c r="B2">
        <v>100000</v>
      </c>
      <c r="C2" t="s">
        <v>41</v>
      </c>
      <c r="D2">
        <f>0.1</f>
        <v>0.1</v>
      </c>
    </row>
    <row r="4" spans="1:19">
      <c r="A4" s="16" t="s">
        <v>8</v>
      </c>
      <c r="B4" s="16" t="s">
        <v>42</v>
      </c>
      <c r="C4" s="16" t="s">
        <v>43</v>
      </c>
      <c r="D4" s="16" t="s">
        <v>44</v>
      </c>
      <c r="E4" s="16" t="s">
        <v>14</v>
      </c>
      <c r="F4" s="16" t="s">
        <v>45</v>
      </c>
      <c r="G4" s="16" t="s">
        <v>46</v>
      </c>
      <c r="H4" s="16" t="s">
        <v>47</v>
      </c>
      <c r="I4" s="16" t="s">
        <v>48</v>
      </c>
      <c r="J4" s="16" t="s">
        <v>49</v>
      </c>
      <c r="K4" s="16" t="s">
        <v>50</v>
      </c>
      <c r="L4" s="16" t="s">
        <v>51</v>
      </c>
      <c r="M4" s="16" t="s">
        <v>52</v>
      </c>
      <c r="N4" s="16" t="s">
        <v>53</v>
      </c>
      <c r="O4" s="16" t="s">
        <v>30</v>
      </c>
      <c r="P4" s="16" t="s">
        <v>54</v>
      </c>
      <c r="Q4" s="16" t="s">
        <v>55</v>
      </c>
      <c r="R4" s="16" t="s">
        <v>56</v>
      </c>
      <c r="S4" s="16" t="s">
        <v>32</v>
      </c>
    </row>
    <row r="5" spans="1:19">
      <c r="A5">
        <v>0</v>
      </c>
      <c r="B5">
        <v>1</v>
      </c>
      <c r="D5">
        <v>-1800</v>
      </c>
      <c r="I5">
        <f>C5+D5+E5-F5-G5-H5</f>
        <v>-1800</v>
      </c>
      <c r="M5" s="14">
        <f>I5-J5</f>
        <v>-1800</v>
      </c>
      <c r="N5" s="14">
        <f>M5</f>
        <v>-1800</v>
      </c>
      <c r="O5" s="14">
        <f>N5</f>
        <v>-1800</v>
      </c>
      <c r="P5">
        <f>B5</f>
        <v>1</v>
      </c>
      <c r="Q5">
        <v>1</v>
      </c>
      <c r="R5">
        <f>P5*Q5*(1/(1+$D$2))^A5</f>
        <v>1</v>
      </c>
      <c r="S5" s="17">
        <f>O35/(2300*SUM(R5:R35))</f>
        <v>1.9409921554483924E-2</v>
      </c>
    </row>
    <row r="6" spans="1:19">
      <c r="A6">
        <f>A5+1</f>
        <v>1</v>
      </c>
      <c r="B6" s="15">
        <f>SULT!B49</f>
        <v>0.99660000000000004</v>
      </c>
      <c r="C6">
        <v>0</v>
      </c>
      <c r="D6">
        <f>2300-100</f>
        <v>2200</v>
      </c>
      <c r="E6">
        <f>(C6+D6)*$D$1</f>
        <v>132</v>
      </c>
      <c r="F6">
        <f>($B$2+J5)*(1-SULT!B49)</f>
        <v>339.99999999999585</v>
      </c>
      <c r="G6">
        <v>0</v>
      </c>
      <c r="H6">
        <f>(B6-K6)*C7</f>
        <v>0</v>
      </c>
      <c r="I6">
        <f>C6+D6+E6-F6-G6-H6</f>
        <v>1992.0000000000041</v>
      </c>
      <c r="J6">
        <f>IF(I5&gt;0,0.9*I6,0)</f>
        <v>0</v>
      </c>
      <c r="K6">
        <f>0.05</f>
        <v>0.05</v>
      </c>
      <c r="L6">
        <v>0</v>
      </c>
      <c r="M6" s="14">
        <f>I6-J6</f>
        <v>1992.0000000000041</v>
      </c>
      <c r="N6" s="14">
        <f>M6</f>
        <v>1992.0000000000041</v>
      </c>
      <c r="O6">
        <f>O5+N6/(1+$D$2)^A6</f>
        <v>10.909090909094402</v>
      </c>
      <c r="P6" s="15">
        <f>B6*P5</f>
        <v>0.99660000000000004</v>
      </c>
      <c r="Q6" s="15">
        <f>Q5*(1-K6)</f>
        <v>0.95</v>
      </c>
      <c r="R6">
        <f>P6*Q6*(1/(1+$D$2))^A6</f>
        <v>0.86070000000000002</v>
      </c>
    </row>
    <row r="7" spans="1:19">
      <c r="A7">
        <f>A6+1</f>
        <v>2</v>
      </c>
      <c r="B7" s="15">
        <f>SULT!B50</f>
        <v>0.99621000000000004</v>
      </c>
      <c r="C7">
        <v>0</v>
      </c>
      <c r="D7">
        <f>2300-100</f>
        <v>2200</v>
      </c>
      <c r="E7">
        <f>(C7+D7)*$D$1</f>
        <v>132</v>
      </c>
      <c r="F7">
        <f>($B$2+J6)*(1-SULT!B50)</f>
        <v>378.99999999999602</v>
      </c>
      <c r="G7">
        <v>0</v>
      </c>
      <c r="H7" s="14">
        <f>C8*B7*(1-K7)</f>
        <v>1698.7528244885327</v>
      </c>
      <c r="I7" s="14">
        <f>C7+D7+E7-F7-G7-H7</f>
        <v>254.24717551147137</v>
      </c>
      <c r="J7" s="14">
        <f>IF(I6&gt;0,0.9*I7,0)</f>
        <v>228.82245796032424</v>
      </c>
      <c r="K7">
        <f>0.05</f>
        <v>0.05</v>
      </c>
      <c r="L7">
        <v>0</v>
      </c>
      <c r="M7" s="14">
        <f>I7-J7</f>
        <v>25.424717551147126</v>
      </c>
      <c r="N7" s="14" cm="1">
        <f t="array" ref="N7">M7*PRODUCT($B$6:B6)*PRODUCT(1-$K$6:K6)</f>
        <v>24.071359835899564</v>
      </c>
      <c r="O7">
        <f>O6+N7/(1+$D$2)^A7</f>
        <v>30.802776723887426</v>
      </c>
      <c r="P7" s="15">
        <f>B7*P6</f>
        <v>0.99282288600000013</v>
      </c>
      <c r="Q7" s="15">
        <f>Q6*(1-K7)</f>
        <v>0.90249999999999997</v>
      </c>
      <c r="R7">
        <f>P7*Q7*(1/(1+$D$2))^A7</f>
        <v>0.74051459059090907</v>
      </c>
    </row>
    <row r="8" spans="1:19">
      <c r="A8">
        <f>A7+1</f>
        <v>3</v>
      </c>
      <c r="B8" s="15">
        <f>SULT!B51</f>
        <v>0.99577000000000004</v>
      </c>
      <c r="C8" s="14">
        <f>($B$2)*SULT!J51-(($B$2)*SULT!$J$50/SULT!$D$50)*SULT!D51</f>
        <v>1794.9637806111823</v>
      </c>
      <c r="D8">
        <f>2300-100</f>
        <v>2200</v>
      </c>
      <c r="E8" s="14">
        <f>(C8+D8)*$D$1</f>
        <v>239.69782683667094</v>
      </c>
      <c r="F8" s="14">
        <f>($B$2+J7)*(1-SULT!B51)</f>
        <v>423.96791899716777</v>
      </c>
      <c r="G8">
        <v>0</v>
      </c>
      <c r="H8" s="14">
        <f>C9*B8*(1-K8)</f>
        <v>3447.4590159961231</v>
      </c>
      <c r="I8" s="14">
        <f>C8+D8+E8-F8-G8-H8</f>
        <v>363.23467245456277</v>
      </c>
      <c r="J8" s="14">
        <f>IF(I7&gt;0,0.9*I8,0)</f>
        <v>326.91120520910653</v>
      </c>
      <c r="K8">
        <f>0.05</f>
        <v>0.05</v>
      </c>
      <c r="L8">
        <v>0</v>
      </c>
      <c r="M8" s="14">
        <f>I8-J8</f>
        <v>36.323467245456243</v>
      </c>
      <c r="N8" s="14" cm="1">
        <f t="array" ref="N8">M8*PRODUCT($B$6:B7)*PRODUCT(1-$K$6:K7)</f>
        <v>32.546649546094706</v>
      </c>
      <c r="O8">
        <f>O7+N8/(1+$D$2)^A8</f>
        <v>55.255556247624988</v>
      </c>
      <c r="P8" s="15">
        <f>B8*P7</f>
        <v>0.98862324519222022</v>
      </c>
      <c r="Q8" s="15">
        <f>Q7*(1-K8)</f>
        <v>0.85737499999999989</v>
      </c>
      <c r="R8">
        <f>P8*Q8*(1/(1+$D$2))^A8</f>
        <v>0.63683009379915823</v>
      </c>
    </row>
    <row r="9" spans="1:19">
      <c r="A9">
        <f>A8+1</f>
        <v>4</v>
      </c>
      <c r="B9" s="15">
        <f>SULT!B52</f>
        <v>0.99526999999999999</v>
      </c>
      <c r="C9" s="14">
        <f>($B$2)*SULT!J52-(($B$2)*SULT!$J$50/SULT!$D$50)*SULT!D52</f>
        <v>3644.319699694046</v>
      </c>
      <c r="D9">
        <f>2300-100</f>
        <v>2200</v>
      </c>
      <c r="E9" s="14">
        <f>(C9+D9)*$D$1</f>
        <v>350.65918198164275</v>
      </c>
      <c r="F9" s="14">
        <f>($B$2+J8)*(1-SULT!B52)</f>
        <v>474.54629000064028</v>
      </c>
      <c r="G9">
        <v>0</v>
      </c>
      <c r="H9" s="14">
        <f>C10*B9*(1-K9)</f>
        <v>5245.5779669847179</v>
      </c>
      <c r="I9" s="14">
        <f>C9+D9+E9-F9-G9-H9</f>
        <v>474.85462469033064</v>
      </c>
      <c r="J9" s="14">
        <f>IF(I8&gt;0,0.9*I9,0)</f>
        <v>427.36916222129759</v>
      </c>
      <c r="K9">
        <f>0.05</f>
        <v>0.05</v>
      </c>
      <c r="L9">
        <v>0</v>
      </c>
      <c r="M9" s="14">
        <f>I9-J9</f>
        <v>47.485462469033052</v>
      </c>
      <c r="N9" s="14" cm="1">
        <f t="array" ref="N9">M9*PRODUCT($B$6:B8)*PRODUCT(1-$K$6:K8)</f>
        <v>40.249668290791725</v>
      </c>
      <c r="O9">
        <f>O8+N9/(1+$D$2)^A9</f>
        <v>82.746621264216557</v>
      </c>
      <c r="P9" s="15">
        <f>B9*P8</f>
        <v>0.98394705724246101</v>
      </c>
      <c r="Q9" s="15">
        <f>Q8*(1-K9)</f>
        <v>0.81450624999999988</v>
      </c>
      <c r="R9">
        <f>P9*Q9*(1/(1+$D$2))^A9</f>
        <v>0.54738817552973973</v>
      </c>
    </row>
    <row r="10" spans="1:19">
      <c r="A10">
        <f>A9+1</f>
        <v>5</v>
      </c>
      <c r="B10" s="15">
        <f>SULT!B53</f>
        <v>0.99470999999999998</v>
      </c>
      <c r="C10" s="14">
        <f>($B$2)*SULT!J53-(($B$2)*SULT!$J$50/SULT!$D$50)*SULT!D53</f>
        <v>5547.9025971632327</v>
      </c>
      <c r="D10">
        <f>2300-100</f>
        <v>2200</v>
      </c>
      <c r="E10" s="14">
        <f>(C10+D10)*$D$1</f>
        <v>464.87415582979395</v>
      </c>
      <c r="F10" s="14">
        <f>($B$2+J9)*(1-SULT!B53)</f>
        <v>531.26078286815232</v>
      </c>
      <c r="G10" s="14">
        <f>L10*B10*K10*C11</f>
        <v>37.318754343275799</v>
      </c>
      <c r="H10" s="14">
        <f>C11*B10*(1-K10)</f>
        <v>7090.5633252224006</v>
      </c>
      <c r="I10" s="14">
        <f>C10+D10+E10-F10-G10-H10</f>
        <v>553.63389055919743</v>
      </c>
      <c r="J10" s="14">
        <f>IF(I9&gt;0,0.9*I10,0)</f>
        <v>498.27050150327767</v>
      </c>
      <c r="K10">
        <f>0.05</f>
        <v>0.05</v>
      </c>
      <c r="L10">
        <v>0.1</v>
      </c>
      <c r="M10" s="14">
        <f>I10-J10</f>
        <v>55.363389055919754</v>
      </c>
      <c r="N10" s="14" cm="1">
        <f t="array" ref="N10">M10*PRODUCT($B$6:B9)*PRODUCT(1-$K$6:K9)</f>
        <v>44.369937793194602</v>
      </c>
      <c r="O10">
        <f>O9+N10/(1+$D$2)^A10</f>
        <v>110.29686174281935</v>
      </c>
      <c r="P10" s="15">
        <f>B10*P9</f>
        <v>0.9787419773096484</v>
      </c>
      <c r="Q10" s="15">
        <f>Q9*(1-K10)</f>
        <v>0.77378093749999988</v>
      </c>
      <c r="R10">
        <f>P10*Q10*(1/(1+$D$2))^A10</f>
        <v>0.47024351588829821</v>
      </c>
    </row>
    <row r="11" spans="1:19">
      <c r="A11">
        <f>A10+1</f>
        <v>6</v>
      </c>
      <c r="B11" s="15">
        <f>SULT!B54</f>
        <v>0.99409000000000003</v>
      </c>
      <c r="C11" s="14">
        <f>($B$2)*SULT!J54-(($B$2)*SULT!$J$50/SULT!$D$50)*SULT!D54</f>
        <v>7503.4440878800451</v>
      </c>
      <c r="D11">
        <f>2300-100</f>
        <v>2200</v>
      </c>
      <c r="E11" s="14">
        <f>(C11+D11)*$D$1</f>
        <v>582.20664527280269</v>
      </c>
      <c r="F11" s="14">
        <f>($B$2+J10)*(1-SULT!B54)</f>
        <v>593.94477866388149</v>
      </c>
      <c r="G11" s="14">
        <f>L11*B11*K11*C12</f>
        <v>94.554207368090303</v>
      </c>
      <c r="H11" s="14">
        <f>C12*B11*(1-K11)</f>
        <v>8982.6496999685769</v>
      </c>
      <c r="I11" s="14">
        <f>C11+D11+E11-F11-G11-H11</f>
        <v>614.50204715230029</v>
      </c>
      <c r="J11" s="14">
        <f>IF(I10&gt;0,0.9*I11,0)</f>
        <v>553.05184243707026</v>
      </c>
      <c r="K11">
        <f>0.05</f>
        <v>0.05</v>
      </c>
      <c r="L11">
        <f>L10+0.1</f>
        <v>0.2</v>
      </c>
      <c r="M11" s="14">
        <f>I11-J11</f>
        <v>61.450204715230029</v>
      </c>
      <c r="N11" s="14" cm="1">
        <f t="array" ref="N11">M11*PRODUCT($B$6:B10)*PRODUCT(1-$K$6:K10)</f>
        <v>46.538199356688033</v>
      </c>
      <c r="O11">
        <f>O10+N11/(1+$D$2)^A11</f>
        <v>136.56646203131521</v>
      </c>
      <c r="P11" s="15">
        <f>B11*P10</f>
        <v>0.97295761222374844</v>
      </c>
      <c r="Q11" s="15">
        <f>Q10*(1-K11)</f>
        <v>0.7350918906249998</v>
      </c>
      <c r="R11">
        <f>P11*Q11*(1/(1+$D$2))^A11</f>
        <v>0.40371923443084395</v>
      </c>
    </row>
    <row r="12" spans="1:19">
      <c r="A12">
        <f>A11+1</f>
        <v>7</v>
      </c>
      <c r="B12" s="15">
        <f>SULT!B55</f>
        <v>0.99338000000000004</v>
      </c>
      <c r="C12" s="14">
        <f>($B$2)*SULT!J55-(($B$2)*SULT!$J$50/SULT!$D$50)*SULT!D55</f>
        <v>9511.6344966844335</v>
      </c>
      <c r="D12">
        <f>2300-100</f>
        <v>2200</v>
      </c>
      <c r="E12" s="14">
        <f>(C12+D12)*$D$1</f>
        <v>702.69806980106603</v>
      </c>
      <c r="F12" s="14">
        <f>($B$2+J11)*(1-SULT!B55)</f>
        <v>665.66120319692925</v>
      </c>
      <c r="G12" s="14">
        <f>L12*B12*K12*C13</f>
        <v>172.38679847564467</v>
      </c>
      <c r="H12" s="14">
        <f>C13*B12*(1-K12)</f>
        <v>10917.830570124161</v>
      </c>
      <c r="I12" s="14">
        <f>C12+D12+E12-F12-G12-H12</f>
        <v>658.45399468876531</v>
      </c>
      <c r="J12" s="14">
        <f>IF(I11&gt;0,0.9*I12,0)</f>
        <v>592.6085952198888</v>
      </c>
      <c r="K12">
        <f>0.05</f>
        <v>0.05</v>
      </c>
      <c r="L12">
        <f>L11+0.1</f>
        <v>0.30000000000000004</v>
      </c>
      <c r="M12" s="14">
        <f>I12-J12</f>
        <v>65.845399468876508</v>
      </c>
      <c r="N12" s="14" cm="1">
        <f t="array" ref="N12">M12*PRODUCT($B$6:B11)*PRODUCT(1-$K$6:K11)</f>
        <v>47.093502195637925</v>
      </c>
      <c r="O12">
        <f>O11+N12/(1+$D$2)^A12</f>
        <v>160.7328749989224</v>
      </c>
      <c r="P12" s="15">
        <f>B12*P11</f>
        <v>0.96651663283082723</v>
      </c>
      <c r="Q12" s="15">
        <f>Q11*(1-K12)</f>
        <v>0.69833729609374973</v>
      </c>
      <c r="R12">
        <f>P12*Q12*(1/(1+$D$2))^A12</f>
        <v>0.34635843858542376</v>
      </c>
    </row>
    <row r="13" spans="1:19">
      <c r="A13">
        <f>A12+1</f>
        <v>8</v>
      </c>
      <c r="B13" s="15">
        <f>SULT!B56</f>
        <v>0.99258999999999997</v>
      </c>
      <c r="C13" s="14">
        <f>($B$2)*SULT!J56-(($B$2)*SULT!$J$50/SULT!$D$50)*SULT!D56</f>
        <v>11569.040278352335</v>
      </c>
      <c r="D13">
        <f>2300-100</f>
        <v>2200</v>
      </c>
      <c r="E13" s="14">
        <f>(C13+D13)*$D$1</f>
        <v>826.14241670114006</v>
      </c>
      <c r="F13" s="14">
        <f>($B$2+J12)*(1-SULT!B56)</f>
        <v>745.39122969058224</v>
      </c>
      <c r="G13" s="14">
        <f>L13*B13*K13*C14</f>
        <v>271.49569157712858</v>
      </c>
      <c r="H13" s="14">
        <f>C14*B13*(1-K13)</f>
        <v>12896.045349913604</v>
      </c>
      <c r="I13" s="14">
        <f>C13+D13+E13-F13-G13-H13</f>
        <v>682.25042387215944</v>
      </c>
      <c r="J13" s="14">
        <f>IF(I12&gt;0,0.9*I13,0)</f>
        <v>614.02538148494352</v>
      </c>
      <c r="K13">
        <f>0.05</f>
        <v>0.05</v>
      </c>
      <c r="L13">
        <f>L12+0.1</f>
        <v>0.4</v>
      </c>
      <c r="M13" s="14">
        <f>I13-J13</f>
        <v>68.225042387215922</v>
      </c>
      <c r="N13" s="14" cm="1">
        <f t="array" ref="N13">M13*PRODUCT($B$6:B12)*PRODUCT(1-$K$6:K12)</f>
        <v>46.048807013195677</v>
      </c>
      <c r="O13">
        <f>O12+N13/(1+$D$2)^A13</f>
        <v>182.21498332043191</v>
      </c>
      <c r="P13" s="15">
        <f>B13*P12</f>
        <v>0.95935474458155079</v>
      </c>
      <c r="Q13" s="15">
        <f>Q12*(1-K13)</f>
        <v>0.66342043128906225</v>
      </c>
      <c r="R13">
        <f>P13*Q13*(1/(1+$D$2))^A13</f>
        <v>0.29691120584339131</v>
      </c>
    </row>
    <row r="14" spans="1:19">
      <c r="A14">
        <f>A13+1</f>
        <v>9</v>
      </c>
      <c r="B14" s="15">
        <f>SULT!B57</f>
        <v>0.99170000000000003</v>
      </c>
      <c r="C14" s="14">
        <f>($B$2)*SULT!J57-(($B$2)*SULT!$J$50/SULT!$D$50)*SULT!D57</f>
        <v>13676.12466260634</v>
      </c>
      <c r="D14">
        <f>2300-100</f>
        <v>2200</v>
      </c>
      <c r="E14" s="14">
        <f>(C14+D14)*$D$1</f>
        <v>952.56747975638041</v>
      </c>
      <c r="F14" s="14">
        <f>($B$2+J13)*(1-SULT!B57)</f>
        <v>835.09641066632241</v>
      </c>
      <c r="G14" s="14">
        <f>L14*B14*K14*C15</f>
        <v>392.44815798894444</v>
      </c>
      <c r="H14" s="14">
        <f>C15*B14*(1-K14)</f>
        <v>14913.030003579888</v>
      </c>
      <c r="I14" s="14">
        <f>C14+D14+E14-F14-G14-H14</f>
        <v>688.11757012756425</v>
      </c>
      <c r="J14" s="14">
        <f>IF(I13&gt;0,0.9*I14,0)</f>
        <v>619.30581311480785</v>
      </c>
      <c r="K14">
        <f>0.05</f>
        <v>0.05</v>
      </c>
      <c r="L14">
        <f>L13+0.1</f>
        <v>0.5</v>
      </c>
      <c r="M14" s="14">
        <f>I14-J14</f>
        <v>68.811757012756402</v>
      </c>
      <c r="N14" s="14" cm="1">
        <f t="array" ref="N14">M14*PRODUCT($B$6:B13)*PRODUCT(1-$K$6:K13)</f>
        <v>43.795623858457603</v>
      </c>
      <c r="O14">
        <f>O13+N14/(1+$D$2)^A14</f>
        <v>200.78860309394094</v>
      </c>
      <c r="P14" s="15">
        <f>B14*P13</f>
        <v>0.95139210020152398</v>
      </c>
      <c r="Q14" s="15">
        <f>Q13*(1-K14)</f>
        <v>0.63024940972460908</v>
      </c>
      <c r="R14">
        <f>P14*Q14*(1/(1+$D$2))^A14</f>
        <v>0.25429500063013327</v>
      </c>
    </row>
    <row r="15" spans="1:19">
      <c r="A15">
        <f>A14+1</f>
        <v>10</v>
      </c>
      <c r="B15" s="15">
        <f>SULT!B58</f>
        <v>0.99070999999999998</v>
      </c>
      <c r="C15" s="14">
        <f>($B$2)*SULT!J58-(($B$2)*SULT!$J$50/SULT!$D$50)*SULT!D58</f>
        <v>15829.309589147702</v>
      </c>
      <c r="D15">
        <f>2300-100</f>
        <v>2200</v>
      </c>
      <c r="E15" s="14">
        <f>(C15+D15)*$D$1</f>
        <v>1081.758575348862</v>
      </c>
      <c r="F15" s="14">
        <f>($B$2+J14)*(1-SULT!B58)</f>
        <v>934.7533510038387</v>
      </c>
      <c r="G15" s="14">
        <f>L15*B15*K15*C16</f>
        <v>803.67220728094867</v>
      </c>
      <c r="H15" s="14">
        <f>C16*B15*(1-K15)</f>
        <v>16519.9287052195</v>
      </c>
      <c r="I15" s="14">
        <f>C15+D15+E15-F15-G15-H15</f>
        <v>852.71390099227938</v>
      </c>
      <c r="J15" s="14">
        <f>IF(I14&gt;0,0.9*I15,0)</f>
        <v>767.44251089305146</v>
      </c>
      <c r="K15">
        <f>0.075</f>
        <v>7.4999999999999997E-2</v>
      </c>
      <c r="L15">
        <f>L14+0.1</f>
        <v>0.6</v>
      </c>
      <c r="M15" s="14">
        <f>I15-J15</f>
        <v>85.271390099227915</v>
      </c>
      <c r="N15" s="14" cm="1">
        <f t="array" ref="N15">M15*PRODUCT($B$6:B14)*PRODUCT(1-$K$6:K14)</f>
        <v>51.129945700308987</v>
      </c>
      <c r="O15">
        <f>O14+N15/(1+$D$2)^A15</f>
        <v>220.50141054759138</v>
      </c>
      <c r="P15" s="15">
        <f>B15*P14</f>
        <v>0.94255366759065184</v>
      </c>
      <c r="Q15" s="15">
        <f>Q14*(1-K15)</f>
        <v>0.58298070399526347</v>
      </c>
      <c r="R15">
        <f>P15*Q15*(1/(1+$D$2))^A15</f>
        <v>0.21185241369882582</v>
      </c>
    </row>
    <row r="16" spans="1:19">
      <c r="A16">
        <f>A15+1</f>
        <v>11</v>
      </c>
      <c r="B16" s="15">
        <f>SULT!B59</f>
        <v>0.98958999999999997</v>
      </c>
      <c r="C16" s="14">
        <f>($B$2)*SULT!J59-(($B$2)*SULT!$J$50/SULT!$D$50)*SULT!D59</f>
        <v>18026.851837592312</v>
      </c>
      <c r="D16">
        <f>2300-100</f>
        <v>2200</v>
      </c>
      <c r="E16" s="14">
        <f>(C16+D16)*$D$1</f>
        <v>1213.6111102555387</v>
      </c>
      <c r="F16" s="14">
        <f>($B$2+J15)*(1-SULT!B59)</f>
        <v>1048.9890765383996</v>
      </c>
      <c r="G16" s="14">
        <f>L16*B16*K16*C17</f>
        <v>1052.8322333467606</v>
      </c>
      <c r="H16" s="14">
        <f>C17*B16*(1-K16)</f>
        <v>18549.901254204833</v>
      </c>
      <c r="I16" s="14">
        <f>C16+D16+E16-F16-G16-H16</f>
        <v>788.74038375785676</v>
      </c>
      <c r="J16" s="14">
        <f>IF(I15&gt;0,0.9*I16,0)</f>
        <v>709.86634538207113</v>
      </c>
      <c r="K16">
        <f>0.075</f>
        <v>7.4999999999999997E-2</v>
      </c>
      <c r="L16">
        <f>L15+0.1</f>
        <v>0.7</v>
      </c>
      <c r="M16" s="14">
        <f>I16-J16</f>
        <v>78.874038375785631</v>
      </c>
      <c r="N16" s="14" cm="1">
        <f t="array" ref="N16">M16*PRODUCT($B$6:B15)*PRODUCT(1-$K$6:K15)</f>
        <v>43.340542725587099</v>
      </c>
      <c r="O16">
        <f>O15+N16/(1+$D$2)^A16</f>
        <v>235.6920063731223</v>
      </c>
      <c r="P16" s="15">
        <f>B16*P15</f>
        <v>0.93274168391103318</v>
      </c>
      <c r="Q16" s="15">
        <f>Q15*(1-K16)</f>
        <v>0.53925715119561879</v>
      </c>
      <c r="R16">
        <f>P16*Q16*(1/(1+$D$2))^A16</f>
        <v>0.17629409346982228</v>
      </c>
    </row>
    <row r="17" spans="1:18">
      <c r="A17">
        <f>A16+1</f>
        <v>12</v>
      </c>
      <c r="B17" s="15">
        <f>SULT!B60</f>
        <v>0.98833000000000004</v>
      </c>
      <c r="C17" s="14">
        <f>($B$2)*SULT!J60-(($B$2)*SULT!$J$50/SULT!$D$50)*SULT!D60</f>
        <v>20264.904962502715</v>
      </c>
      <c r="D17">
        <f>2300-100</f>
        <v>2200</v>
      </c>
      <c r="E17" s="14">
        <f>(C17+D17)*$D$1</f>
        <v>1347.8942977501629</v>
      </c>
      <c r="F17" s="14">
        <f>($B$2+J16)*(1-SULT!B60)</f>
        <v>1175.2841402506047</v>
      </c>
      <c r="G17" s="14">
        <f>L17*B17*K17*C18</f>
        <v>1336.7693340840635</v>
      </c>
      <c r="H17" s="14">
        <f>C18*B17*(1-K17)</f>
        <v>20608.527233795983</v>
      </c>
      <c r="I17" s="14">
        <f>C17+D17+E17-F17-G17-H17</f>
        <v>692.21855212222363</v>
      </c>
      <c r="J17" s="14">
        <f>IF(I16&gt;0,0.9*I17,0)</f>
        <v>622.99669691000133</v>
      </c>
      <c r="K17">
        <f>0.075</f>
        <v>7.4999999999999997E-2</v>
      </c>
      <c r="L17">
        <f>L16+0.1</f>
        <v>0.79999999999999993</v>
      </c>
      <c r="M17" s="14">
        <f>I17-J17</f>
        <v>69.221855212222295</v>
      </c>
      <c r="N17" s="14" cm="1">
        <f t="array" ref="N17">M17*PRODUCT($B$6:B16)*PRODUCT(1-$K$6:K16)</f>
        <v>34.817736431346646</v>
      </c>
      <c r="O17">
        <f>O16+N17/(1+$D$2)^A17</f>
        <v>246.78601020306596</v>
      </c>
      <c r="P17" s="15">
        <f>B17*P16</f>
        <v>0.92185658845979146</v>
      </c>
      <c r="Q17" s="15">
        <f>Q16*(1-K17)</f>
        <v>0.49881286485594739</v>
      </c>
      <c r="R17">
        <f>P17*Q17*(1/(1+$D$2))^A17</f>
        <v>0.14651725981282021</v>
      </c>
    </row>
    <row r="18" spans="1:18">
      <c r="A18">
        <f>A17+1</f>
        <v>13</v>
      </c>
      <c r="B18" s="15">
        <f>SULT!B61</f>
        <v>0.98692000000000002</v>
      </c>
      <c r="C18" s="14">
        <f>($B$2)*SULT!J61-(($B$2)*SULT!$J$50/SULT!$D$50)*SULT!D61</f>
        <v>22542.560583409449</v>
      </c>
      <c r="D18">
        <f>2300-100</f>
        <v>2200</v>
      </c>
      <c r="E18" s="14">
        <f>(C18+D18)*$D$1</f>
        <v>1484.553635004567</v>
      </c>
      <c r="F18" s="14">
        <f>($B$2+J17)*(1-SULT!B61)</f>
        <v>1316.1487967955809</v>
      </c>
      <c r="G18" s="14">
        <f>L18*B18*K18*C19</f>
        <v>1655.6830513713535</v>
      </c>
      <c r="H18" s="14">
        <f>C19*B18*(1-K18)</f>
        <v>22688.989963237073</v>
      </c>
      <c r="I18" s="14">
        <f>C18+D18+E18-F18-G18-H18</f>
        <v>566.2924070100089</v>
      </c>
      <c r="J18" s="14">
        <f>IF(I17&gt;0,0.9*I18,0)</f>
        <v>509.66316630900803</v>
      </c>
      <c r="K18">
        <f>0.075</f>
        <v>7.4999999999999997E-2</v>
      </c>
      <c r="L18">
        <f>L17+0.1</f>
        <v>0.89999999999999991</v>
      </c>
      <c r="M18" s="14">
        <f>I18-J18</f>
        <v>56.629240701000867</v>
      </c>
      <c r="N18" s="14" cm="1">
        <f t="array" ref="N18">M18*PRODUCT($B$6:B17)*PRODUCT(1-$K$6:K17)</f>
        <v>26.040046070915857</v>
      </c>
      <c r="O18">
        <f>O17+N18/(1+$D$2)^A18</f>
        <v>254.32888399651256</v>
      </c>
      <c r="P18" s="15">
        <f>B18*P17</f>
        <v>0.90979870428273746</v>
      </c>
      <c r="Q18" s="15">
        <f>Q17*(1-K18)</f>
        <v>0.46140189999175135</v>
      </c>
      <c r="R18">
        <f>P18*Q18*(1/(1+$D$2))^A18</f>
        <v>0.12159613909125762</v>
      </c>
    </row>
    <row r="19" spans="1:18">
      <c r="A19">
        <f>A18+1</f>
        <v>14</v>
      </c>
      <c r="B19" s="15">
        <f>SULT!B62</f>
        <v>0.98533999999999999</v>
      </c>
      <c r="C19" s="14">
        <f>($B$2)*SULT!J62-(($B$2)*SULT!$J$50/SULT!$D$50)*SULT!D62</f>
        <v>24853.724514747024</v>
      </c>
      <c r="D19">
        <f>2300-100</f>
        <v>2200</v>
      </c>
      <c r="E19" s="14">
        <f>(C19+D19)*$D$1</f>
        <v>1623.2234708848214</v>
      </c>
      <c r="F19" s="14">
        <f>($B$2+J18)*(1-SULT!B62)</f>
        <v>1473.4716620180907</v>
      </c>
      <c r="G19" s="14">
        <f>L19*B19*K19*C20</f>
        <v>1808.9034596710878</v>
      </c>
      <c r="H19" s="14">
        <f>C20*B19*(1-K19)</f>
        <v>24788.677039937131</v>
      </c>
      <c r="I19" s="14">
        <f>C19+D19+E19-F19-G19-H19</f>
        <v>605.89582400553627</v>
      </c>
      <c r="J19" s="14">
        <f>IF(I18&gt;0,0.9*I19,0)</f>
        <v>545.30624160498269</v>
      </c>
      <c r="K19">
        <f>0.075</f>
        <v>7.4999999999999997E-2</v>
      </c>
      <c r="L19">
        <f>0.9</f>
        <v>0.9</v>
      </c>
      <c r="M19" s="14">
        <f>I19-J19</f>
        <v>60.589582400553581</v>
      </c>
      <c r="N19" s="14" cm="1">
        <f t="array" ref="N19">M19*PRODUCT($B$6:B18)*PRODUCT(1-$K$6:K18)</f>
        <v>25.434467626831211</v>
      </c>
      <c r="O19">
        <f>O18+N19/(1+$D$2)^A19</f>
        <v>261.0265742592934</v>
      </c>
      <c r="P19" s="15">
        <f>B19*P18</f>
        <v>0.8964610552779525</v>
      </c>
      <c r="Q19" s="15">
        <f>Q18*(1-K19)</f>
        <v>0.42679675749237</v>
      </c>
      <c r="R19">
        <f>P19*Q19*(1/(1+$D$2))^A19</f>
        <v>0.10075229474115117</v>
      </c>
    </row>
    <row r="20" spans="1:18">
      <c r="A20">
        <f>A19+1</f>
        <v>15</v>
      </c>
      <c r="B20" s="15">
        <f>SULT!B63</f>
        <v>0.98355999999999999</v>
      </c>
      <c r="C20" s="14">
        <f>($B$2)*SULT!J63-(($B$2)*SULT!$J$50/SULT!$D$50)*SULT!D63</f>
        <v>27197.281925939275</v>
      </c>
      <c r="D20">
        <f>2300-100</f>
        <v>2200</v>
      </c>
      <c r="E20" s="14">
        <f>(C20+D20)*$D$1</f>
        <v>1763.8369155563564</v>
      </c>
      <c r="F20" s="14">
        <f>($B$2+J19)*(1-SULT!B63)</f>
        <v>1652.9648346119868</v>
      </c>
      <c r="G20" s="14">
        <f>L20*B20*K20*C21</f>
        <v>1962.9574975970925</v>
      </c>
      <c r="H20" s="14">
        <f>C21*B20*(1-K20)</f>
        <v>26899.787930034228</v>
      </c>
      <c r="I20" s="14">
        <f>C20+D20+E20-F20-G20-H20</f>
        <v>645.40857925232194</v>
      </c>
      <c r="J20" s="14">
        <f>IF(I19&gt;0,0.9*I20,0)</f>
        <v>580.86772132708973</v>
      </c>
      <c r="K20">
        <f>0.075</f>
        <v>7.4999999999999997E-2</v>
      </c>
      <c r="L20">
        <f>0.9</f>
        <v>0.9</v>
      </c>
      <c r="M20" s="14">
        <f>I20-J20</f>
        <v>64.540857925232217</v>
      </c>
      <c r="N20" s="14" cm="1">
        <f t="array" ref="N20">M20*PRODUCT($B$6:B19)*PRODUCT(1-$K$6:K19)</f>
        <v>24.693762833679809</v>
      </c>
      <c r="O20">
        <f>O19+N20/(1+$D$2)^A20</f>
        <v>266.93806475068408</v>
      </c>
      <c r="P20" s="15">
        <f>B20*P19</f>
        <v>0.88172323552918297</v>
      </c>
      <c r="Q20" s="15">
        <f>Q19*(1-K20)</f>
        <v>0.39478700068044226</v>
      </c>
      <c r="R20">
        <f>P20*Q20*(1/(1+$D$2))^A20</f>
        <v>8.3330665899487413E-2</v>
      </c>
    </row>
    <row r="21" spans="1:18">
      <c r="A21">
        <f>A20+1</f>
        <v>16</v>
      </c>
      <c r="B21" s="15">
        <f>SULT!B64</f>
        <v>0.98157000000000005</v>
      </c>
      <c r="C21" s="14">
        <f>($B$2)*SULT!J64-(($B$2)*SULT!$J$50/SULT!$D$50)*SULT!D64</f>
        <v>29566.932181314023</v>
      </c>
      <c r="D21">
        <f>2300-100</f>
        <v>2200</v>
      </c>
      <c r="E21" s="14">
        <f>(C21+D21)*$D$1</f>
        <v>1906.0159308788413</v>
      </c>
      <c r="F21" s="14">
        <f>($B$2+J20)*(1-SULT!B64)</f>
        <v>1853.7053921040529</v>
      </c>
      <c r="G21" s="14">
        <f>L21*B21*K21*C22</f>
        <v>2117.4278001117018</v>
      </c>
      <c r="H21" s="14">
        <f>C22*B21*(1-K21)</f>
        <v>29016.603186715911</v>
      </c>
      <c r="I21" s="14">
        <f>C21+D21+E21-F21-G21-H21</f>
        <v>685.21173326119606</v>
      </c>
      <c r="J21" s="14">
        <f>IF(I20&gt;0,0.9*I21,0)</f>
        <v>616.69055993507652</v>
      </c>
      <c r="K21">
        <f>0.075</f>
        <v>7.4999999999999997E-2</v>
      </c>
      <c r="L21">
        <f>0.9</f>
        <v>0.9</v>
      </c>
      <c r="M21" s="14">
        <f>I21-J21</f>
        <v>68.521173326119538</v>
      </c>
      <c r="N21" s="14" cm="1">
        <f t="array" ref="N21">M21*PRODUCT($B$6:B20)*PRODUCT(1-$K$6:K20)</f>
        <v>23.851731987450211</v>
      </c>
      <c r="O21">
        <f>O20+N21/(1+$D$2)^A21</f>
        <v>272.12889657021111</v>
      </c>
      <c r="P21" s="15">
        <f>B21*P20</f>
        <v>0.86547307629838022</v>
      </c>
      <c r="Q21" s="15">
        <f>Q20*(1-K21)</f>
        <v>0.36517797562940912</v>
      </c>
      <c r="R21">
        <f>P21*Q21*(1/(1+$D$2))^A21</f>
        <v>6.8782059634034443E-2</v>
      </c>
    </row>
    <row r="22" spans="1:18">
      <c r="A22">
        <f>A21+1</f>
        <v>17</v>
      </c>
      <c r="B22" s="15">
        <f>SULT!B65</f>
        <v>0.97933000000000003</v>
      </c>
      <c r="C22" s="14">
        <f>($B$2)*SULT!J65-(($B$2)*SULT!$J$50/SULT!$D$50)*SULT!D65</f>
        <v>31958.292065156409</v>
      </c>
      <c r="D22">
        <f>2300-100</f>
        <v>2200</v>
      </c>
      <c r="E22" s="14">
        <f>(C22+D22)*$D$1</f>
        <v>2049.4975239093842</v>
      </c>
      <c r="F22" s="14">
        <f>($B$2+J21)*(1-SULT!B65)</f>
        <v>2079.7469938738545</v>
      </c>
      <c r="G22" s="14">
        <f>L22*B22*K22*C23</f>
        <v>2271.8806531395289</v>
      </c>
      <c r="H22" s="14">
        <f>C23*B22*(1-K22)</f>
        <v>31133.179320800955</v>
      </c>
      <c r="I22" s="14">
        <f>C22+D22+E22-F22-G22-H22</f>
        <v>722.98262125144902</v>
      </c>
      <c r="J22" s="14">
        <f>IF(I21&gt;0,0.9*I22,0)</f>
        <v>650.68435912630412</v>
      </c>
      <c r="K22">
        <f>0.075</f>
        <v>7.4999999999999997E-2</v>
      </c>
      <c r="L22">
        <f>0.9</f>
        <v>0.9</v>
      </c>
      <c r="M22" s="14">
        <f>I22-J22</f>
        <v>72.298262125144902</v>
      </c>
      <c r="N22" s="14" cm="1">
        <f t="array" ref="N22">M22*PRODUCT($B$6:B21)*PRODUCT(1-$K$6:K21)</f>
        <v>22.849989082913385</v>
      </c>
      <c r="O22">
        <f>O21+N22/(1+$D$2)^A22</f>
        <v>276.64964509469183</v>
      </c>
      <c r="P22" s="15">
        <f>B22*P21</f>
        <v>0.84758374781129275</v>
      </c>
      <c r="Q22" s="15">
        <f>Q21*(1-K22)</f>
        <v>0.33778962745720348</v>
      </c>
      <c r="R22">
        <f>P22*Q22*(1/(1+$D$2))^A22</f>
        <v>5.6643917615267311E-2</v>
      </c>
    </row>
    <row r="23" spans="1:18">
      <c r="A23">
        <f>A22+1</f>
        <v>18</v>
      </c>
      <c r="B23" s="15">
        <f>SULT!B66</f>
        <v>0.97682999999999998</v>
      </c>
      <c r="C23" s="14">
        <f>($B$2)*SULT!J66-(($B$2)*SULT!$J$50/SULT!$D$50)*SULT!D66</f>
        <v>34367.875136698203</v>
      </c>
      <c r="D23">
        <f>2300-100</f>
        <v>2200</v>
      </c>
      <c r="E23" s="14">
        <f>(C23+D23)*$D$1</f>
        <v>2194.0725082018921</v>
      </c>
      <c r="F23" s="14">
        <f>($B$2+J22)*(1-SULT!B66)</f>
        <v>2332.0763566009587</v>
      </c>
      <c r="G23" s="14">
        <f>L23*B23*K23*C24</f>
        <v>2425.7278332942824</v>
      </c>
      <c r="H23" s="14">
        <f>C24*B23*(1-K23)</f>
        <v>33241.455493292022</v>
      </c>
      <c r="I23" s="14">
        <f>C23+D23+E23-F23-G23-H23</f>
        <v>762.68796171283611</v>
      </c>
      <c r="J23" s="14">
        <f>IF(I22&gt;0,0.9*I23,0)</f>
        <v>686.4191655415525</v>
      </c>
      <c r="K23">
        <f>0.075</f>
        <v>7.4999999999999997E-2</v>
      </c>
      <c r="L23">
        <f>0.9</f>
        <v>0.9</v>
      </c>
      <c r="M23" s="14">
        <f>I23-J23</f>
        <v>76.268796171283611</v>
      </c>
      <c r="N23" s="14" cm="1">
        <f t="array" ref="N23">M23*PRODUCT($B$6:B22)*PRODUCT(1-$K$6:K22)</f>
        <v>21.836137566701215</v>
      </c>
      <c r="O23">
        <f>O22+N23/(1+$D$2)^A23</f>
        <v>280.57706637372985</v>
      </c>
      <c r="P23" s="15">
        <f>B23*P22</f>
        <v>0.82794523237450512</v>
      </c>
      <c r="Q23" s="15">
        <f>Q22*(1-K23)</f>
        <v>0.31245540539791322</v>
      </c>
      <c r="R23">
        <f>P23*Q23*(1/(1+$D$2))^A23</f>
        <v>4.6528742900738586E-2</v>
      </c>
    </row>
    <row r="24" spans="1:18">
      <c r="A24">
        <f>A23+1</f>
        <v>19</v>
      </c>
      <c r="B24" s="15">
        <f>SULT!B67</f>
        <v>0.97402</v>
      </c>
      <c r="C24" s="14">
        <f>($B$2)*SULT!J67-(($B$2)*SULT!$J$50/SULT!$D$50)*SULT!D67</f>
        <v>36789.112375128505</v>
      </c>
      <c r="D24">
        <f>2300-100</f>
        <v>2200</v>
      </c>
      <c r="E24" s="14">
        <f>(C24+D24)*$D$1</f>
        <v>2339.3467425077101</v>
      </c>
      <c r="F24" s="14">
        <f>($B$2+J23)*(1-SULT!B67)</f>
        <v>2615.8331699207697</v>
      </c>
      <c r="G24" s="14">
        <f>L24*B24*K24*C25</f>
        <v>2578.3320161228357</v>
      </c>
      <c r="H24" s="14">
        <f>C25*B24*(1-K24)</f>
        <v>35332.697998720345</v>
      </c>
      <c r="I24" s="14">
        <f>C24+D24+E24-F24-G24-H24</f>
        <v>801.59593287226744</v>
      </c>
      <c r="J24" s="14">
        <f>IF(I23&gt;0,0.9*I24,0)</f>
        <v>721.43633958504074</v>
      </c>
      <c r="K24">
        <f>0.075</f>
        <v>7.4999999999999997E-2</v>
      </c>
      <c r="L24">
        <f>0.9</f>
        <v>0.9</v>
      </c>
      <c r="M24" s="14">
        <f>I24-J24</f>
        <v>80.159593287226699</v>
      </c>
      <c r="N24" s="14" cm="1">
        <f t="array" ref="N24">M24*PRODUCT($B$6:B23)*PRODUCT(1-$K$6:K23)</f>
        <v>20.736963197471603</v>
      </c>
      <c r="O24">
        <f>O23+N24/(1+$D$2)^A24</f>
        <v>283.96772556199272</v>
      </c>
      <c r="P24" s="15">
        <f>B24*P23</f>
        <v>0.80643521523741546</v>
      </c>
      <c r="Q24" s="15">
        <f>Q23*(1-K24)</f>
        <v>0.28902124999306972</v>
      </c>
      <c r="R24">
        <f>P24*Q24*(1/(1+$D$2))^A24</f>
        <v>3.8109937907421905E-2</v>
      </c>
    </row>
    <row r="25" spans="1:18">
      <c r="A25">
        <f>A24+1</f>
        <v>20</v>
      </c>
      <c r="B25" s="15">
        <f>SULT!B68</f>
        <v>0.97087000000000001</v>
      </c>
      <c r="C25" s="14">
        <f>($B$2)*SULT!J68-(($B$2)*SULT!$J$50/SULT!$D$50)*SULT!D68</f>
        <v>39216.352179593785</v>
      </c>
      <c r="D25">
        <f>2300-100</f>
        <v>2200</v>
      </c>
      <c r="E25" s="14">
        <f>(C25+D25)*$D$1</f>
        <v>2484.9811307756272</v>
      </c>
      <c r="F25" s="14">
        <f>($B$2+J24)*(1-SULT!B68)</f>
        <v>2934.0154405721109</v>
      </c>
      <c r="G25" s="14">
        <f>L25*B25*K25*C26</f>
        <v>2729.1387682650479</v>
      </c>
      <c r="H25" s="14">
        <f>C26*B25*(1-K25)</f>
        <v>37399.309046595103</v>
      </c>
      <c r="I25" s="14">
        <f>C25+D25+E25-F25-G25-H25</f>
        <v>838.87005493714969</v>
      </c>
      <c r="J25" s="14">
        <f>IF(I24&gt;0,0.9*I25,0)</f>
        <v>754.98304944343477</v>
      </c>
      <c r="K25">
        <f>0.075</f>
        <v>7.4999999999999997E-2</v>
      </c>
      <c r="L25">
        <f>0.9</f>
        <v>0.9</v>
      </c>
      <c r="M25" s="14">
        <f>I25-J25</f>
        <v>83.887005493714923</v>
      </c>
      <c r="N25" s="14" cm="1">
        <f t="array" ref="N25">M25*PRODUCT($B$6:B24)*PRODUCT(1-$K$6:K24)</f>
        <v>19.552124360675418</v>
      </c>
      <c r="O25">
        <f>O24+N25/(1+$D$2)^A25</f>
        <v>286.87402426254278</v>
      </c>
      <c r="P25" s="15">
        <f>B25*P24</f>
        <v>0.78294375741754951</v>
      </c>
      <c r="Q25" s="15">
        <f>Q24*(1-K25)</f>
        <v>0.2673446562435895</v>
      </c>
      <c r="R25">
        <f>P25*Q25*(1/(1+$D$2))^A25</f>
        <v>3.1113464327241172E-2</v>
      </c>
    </row>
    <row r="26" spans="1:18">
      <c r="A26">
        <f>A25+1</f>
        <v>21</v>
      </c>
      <c r="B26" s="15">
        <f>SULT!B69</f>
        <v>0.96733999999999998</v>
      </c>
      <c r="C26" s="14">
        <f>($B$2)*SULT!J69-(($B$2)*SULT!$J$50/SULT!$D$50)*SULT!D69</f>
        <v>41644.798434165736</v>
      </c>
      <c r="D26">
        <f>2300-100</f>
        <v>2200</v>
      </c>
      <c r="E26" s="14">
        <f>(C26+D26)*$D$1</f>
        <v>2630.6879060499441</v>
      </c>
      <c r="F26" s="14">
        <f>($B$2+J25)*(1-SULT!B69)</f>
        <v>3290.6577463948247</v>
      </c>
      <c r="G26" s="14">
        <f>L26*B26*K26*C27</f>
        <v>2877.4853566665938</v>
      </c>
      <c r="H26" s="14">
        <f>C27*B26*(1-K26)</f>
        <v>39432.206739505185</v>
      </c>
      <c r="I26" s="14">
        <f>C26+D26+E26-F26-G26-H26</f>
        <v>875.13649764907314</v>
      </c>
      <c r="J26" s="14">
        <f>IF(I25&gt;0,0.9*I26,0)</f>
        <v>787.62284788416582</v>
      </c>
      <c r="K26">
        <f>0.075</f>
        <v>7.4999999999999997E-2</v>
      </c>
      <c r="L26">
        <f>0.9</f>
        <v>0.9</v>
      </c>
      <c r="M26" s="14">
        <f>I26-J26</f>
        <v>87.513649764907314</v>
      </c>
      <c r="N26" s="14" cm="1">
        <f t="array" ref="N26">M26*PRODUCT($B$6:B25)*PRODUCT(1-$K$6:K25)</f>
        <v>18.317992209291749</v>
      </c>
      <c r="O26">
        <f>O25+N26/(1+$D$2)^A26</f>
        <v>289.3493450080947</v>
      </c>
      <c r="P26" s="15">
        <f>B26*P25</f>
        <v>0.75737281430029235</v>
      </c>
      <c r="Q26" s="15">
        <f>Q25*(1-K26)</f>
        <v>0.24729380702532031</v>
      </c>
      <c r="R26">
        <f>P26*Q26*(1/(1+$D$2))^A26</f>
        <v>2.5309091989672704E-2</v>
      </c>
    </row>
    <row r="27" spans="1:18">
      <c r="A27">
        <f>A26+1</f>
        <v>22</v>
      </c>
      <c r="B27" s="15">
        <f>SULT!B70</f>
        <v>0.96338999999999997</v>
      </c>
      <c r="C27" s="14">
        <f>($B$2)*SULT!J70-(($B$2)*SULT!$J$50/SULT!$D$50)*SULT!D70</f>
        <v>44068.696312937493</v>
      </c>
      <c r="D27">
        <f>2300-100</f>
        <v>2200</v>
      </c>
      <c r="E27" s="14">
        <f>(C27+D27)*$D$1</f>
        <v>2776.1217787762494</v>
      </c>
      <c r="F27" s="14">
        <f>($B$2+J26)*(1-SULT!B70)</f>
        <v>3689.8348724610423</v>
      </c>
      <c r="G27" s="14">
        <f>L27*B27*K27*C28</f>
        <v>3022.5493110924208</v>
      </c>
      <c r="H27" s="14">
        <f>C28*B27*(1-K27)</f>
        <v>41420.120189044283</v>
      </c>
      <c r="I27" s="14">
        <f>C27+D27+E27-F27-G27-H27</f>
        <v>912.31371911599854</v>
      </c>
      <c r="J27" s="14">
        <f>IF(I26&gt;0,0.9*I27,0)</f>
        <v>821.08234720439873</v>
      </c>
      <c r="K27">
        <f>0.075</f>
        <v>7.4999999999999997E-2</v>
      </c>
      <c r="L27">
        <f>0.9</f>
        <v>0.9</v>
      </c>
      <c r="M27" s="14">
        <f>I27-J27</f>
        <v>91.231371911599808</v>
      </c>
      <c r="N27" s="14" cm="1">
        <f t="array" ref="N27">M27*PRODUCT($B$6:B26)*PRODUCT(1-$K$6:K26)</f>
        <v>17.087052679094004</v>
      </c>
      <c r="O27">
        <f>O26+N27/(1+$D$2)^A27</f>
        <v>291.44842062996264</v>
      </c>
      <c r="P27" s="15">
        <f>B27*P26</f>
        <v>0.72964539556875863</v>
      </c>
      <c r="Q27" s="15">
        <f>Q26*(1-K27)</f>
        <v>0.22874677149842129</v>
      </c>
      <c r="R27">
        <f>P27*Q27*(1/(1+$D$2))^A27</f>
        <v>2.0503487883669066E-2</v>
      </c>
    </row>
    <row r="28" spans="1:18">
      <c r="A28">
        <f>A27+1</f>
        <v>23</v>
      </c>
      <c r="B28" s="15">
        <f>SULT!B71</f>
        <v>0.95896999999999999</v>
      </c>
      <c r="C28" s="14">
        <f>($B$2)*SULT!J71-(($B$2)*SULT!$J$50/SULT!$D$50)*SULT!D71</f>
        <v>46480.146474927402</v>
      </c>
      <c r="D28">
        <f>2300-100</f>
        <v>2200</v>
      </c>
      <c r="E28" s="14">
        <f>(C28+D28)*$D$1</f>
        <v>2920.808788495644</v>
      </c>
      <c r="F28" s="14">
        <f>($B$2+J27)*(1-SULT!B71)</f>
        <v>4136.6890087057973</v>
      </c>
      <c r="G28" s="14">
        <f>L28*B28*K28*C29</f>
        <v>3163.6533905271817</v>
      </c>
      <c r="H28" s="14">
        <f>C29*B28*(1-K28)</f>
        <v>43353.76868500212</v>
      </c>
      <c r="I28" s="14">
        <f>C28+D28+E28-F28-G28-H28</f>
        <v>946.84417918795225</v>
      </c>
      <c r="J28" s="14">
        <f>IF(I27&gt;0,0.9*I28,0)</f>
        <v>852.159761269157</v>
      </c>
      <c r="K28">
        <f>0.075</f>
        <v>7.4999999999999997E-2</v>
      </c>
      <c r="L28">
        <f>0.9</f>
        <v>0.9</v>
      </c>
      <c r="M28" s="14">
        <f>I28-J28</f>
        <v>94.684417918795248</v>
      </c>
      <c r="N28" s="14" cm="1">
        <f t="array" ref="N28">M28*PRODUCT($B$6:B27)*PRODUCT(1-$K$6:K27)</f>
        <v>15.803210793929827</v>
      </c>
      <c r="O28">
        <f>O27+N28/(1+$D$2)^A28</f>
        <v>293.21329409866291</v>
      </c>
      <c r="P28" s="15">
        <f>B28*P27</f>
        <v>0.69970804498857242</v>
      </c>
      <c r="Q28" s="15">
        <f>Q27*(1-K28)</f>
        <v>0.21159076363603971</v>
      </c>
      <c r="R28">
        <f>P28*Q28*(1/(1+$D$2))^A28</f>
        <v>1.6534147766015424E-2</v>
      </c>
    </row>
    <row r="29" spans="1:18">
      <c r="A29">
        <f>A28+1</f>
        <v>24</v>
      </c>
      <c r="B29" s="15">
        <f>SULT!B72</f>
        <v>0.95403000000000004</v>
      </c>
      <c r="C29" s="14">
        <f>($B$2)*SULT!J72-(($B$2)*SULT!$J$50/SULT!$D$50)*SULT!D72</f>
        <v>48874.249579153897</v>
      </c>
      <c r="D29">
        <f>2300-100</f>
        <v>2200</v>
      </c>
      <c r="E29" s="14">
        <f>(C29+D29)*$D$1</f>
        <v>3064.4549747492338</v>
      </c>
      <c r="F29" s="14">
        <f>($B$2+J28)*(1-SULT!B72)</f>
        <v>4636.1737842255388</v>
      </c>
      <c r="G29" s="14">
        <f>L29*B29*K29*C30</f>
        <v>3300.0323905393184</v>
      </c>
      <c r="H29" s="14">
        <f>C30*B29*(1-K29)</f>
        <v>45222.666092575848</v>
      </c>
      <c r="I29" s="14">
        <f>C29+D29+E29-F29-G29-H29</f>
        <v>979.83228656242864</v>
      </c>
      <c r="J29" s="14">
        <f>IF(I28&gt;0,0.9*I29,0)</f>
        <v>881.84905790618575</v>
      </c>
      <c r="K29">
        <f>0.075</f>
        <v>7.4999999999999997E-2</v>
      </c>
      <c r="L29">
        <f>0.9</f>
        <v>0.9</v>
      </c>
      <c r="M29" s="14">
        <f>I29-J29</f>
        <v>97.983228656242886</v>
      </c>
      <c r="N29" s="14" cm="1">
        <f t="array" ref="N29">M29*PRODUCT($B$6:B28)*PRODUCT(1-$K$6:K28)</f>
        <v>14.506589410064972</v>
      </c>
      <c r="O29">
        <f>O28+N29/(1+$D$2)^A29</f>
        <v>294.68608426338437</v>
      </c>
      <c r="P29" s="15">
        <f>B29*P28</f>
        <v>0.66754246616044777</v>
      </c>
      <c r="Q29" s="15">
        <f>Q28*(1-K29)</f>
        <v>0.19572145636333674</v>
      </c>
      <c r="R29">
        <f>P29*Q29*(1/(1+$D$2))^A29</f>
        <v>1.3264561380655288E-2</v>
      </c>
    </row>
    <row r="30" spans="1:18">
      <c r="A30">
        <f>A29+1</f>
        <v>25</v>
      </c>
      <c r="B30" s="15">
        <f>SULT!B73</f>
        <v>0.94850999999999996</v>
      </c>
      <c r="C30" s="14">
        <f>($B$2)*SULT!J73-(($B$2)*SULT!$J$50/SULT!$D$50)*SULT!D73</f>
        <v>51245.106284635331</v>
      </c>
      <c r="D30">
        <f>2300-100</f>
        <v>2200</v>
      </c>
      <c r="E30" s="14">
        <f>(C30+D30)*$D$1</f>
        <v>3206.7063770781197</v>
      </c>
      <c r="F30" s="14">
        <f>($B$2+J29)*(1-SULT!B73)</f>
        <v>5194.4064079915934</v>
      </c>
      <c r="G30" s="14">
        <f>L30*B30*K30*C31</f>
        <v>3430.7331478314973</v>
      </c>
      <c r="H30" s="14">
        <f>C31*B30*(1-K30)</f>
        <v>47013.750544357557</v>
      </c>
      <c r="I30" s="14">
        <f>C30+D30+E30-F30-G30-H30</f>
        <v>1012.9225615328032</v>
      </c>
      <c r="J30" s="14">
        <f>IF(I29&gt;0,0.9*I30,0)</f>
        <v>911.63030537952295</v>
      </c>
      <c r="K30">
        <f>0.075</f>
        <v>7.4999999999999997E-2</v>
      </c>
      <c r="L30">
        <f>0.9</f>
        <v>0.9</v>
      </c>
      <c r="M30" s="14">
        <f>I30-J30</f>
        <v>101.29225615328028</v>
      </c>
      <c r="N30" s="14" cm="1">
        <f t="array" ref="N30">M30*PRODUCT($B$6:B29)*PRODUCT(1-$K$6:K29)</f>
        <v>13.234074712856673</v>
      </c>
      <c r="O30">
        <f>O29+N30/(1+$D$2)^A30</f>
        <v>295.90753639895735</v>
      </c>
      <c r="P30" s="15">
        <f>B30*P29</f>
        <v>0.6331707045778463</v>
      </c>
      <c r="Q30" s="15">
        <f>Q29*(1-K30)</f>
        <v>0.1810423471360865</v>
      </c>
      <c r="R30">
        <f>P30*Q30*(1/(1+$D$2))^A30</f>
        <v>1.0579955846843587E-2</v>
      </c>
    </row>
    <row r="31" spans="1:18">
      <c r="A31">
        <f>A30+1</f>
        <v>26</v>
      </c>
      <c r="B31" s="15">
        <f>SULT!B74</f>
        <v>0.94233999999999996</v>
      </c>
      <c r="C31" s="14">
        <f>($B$2)*SULT!J74-(($B$2)*SULT!$J$50/SULT!$D$50)*SULT!D74</f>
        <v>53584.755315358125</v>
      </c>
      <c r="D31">
        <f>2300-100</f>
        <v>2200</v>
      </c>
      <c r="E31" s="14">
        <f>(C31+D31)*$D$1</f>
        <v>3347.0853189214872</v>
      </c>
      <c r="F31" s="14">
        <f>($B$2+J30)*(1-SULT!B74)</f>
        <v>5818.5646034081883</v>
      </c>
      <c r="G31" s="14">
        <f>L31*B31*K31*C32</f>
        <v>3554.942648547054</v>
      </c>
      <c r="H31" s="14">
        <f>C32*B31*(1-K31)</f>
        <v>48715.880739348526</v>
      </c>
      <c r="I31" s="14">
        <f>C31+D31+E31-F31-G31-H31</f>
        <v>1042.452642975848</v>
      </c>
      <c r="J31" s="14">
        <f>IF(I30&gt;0,0.9*I31,0)</f>
        <v>938.20737867826324</v>
      </c>
      <c r="K31">
        <f>0.075</f>
        <v>7.4999999999999997E-2</v>
      </c>
      <c r="L31">
        <f>0.9</f>
        <v>0.9</v>
      </c>
      <c r="M31" s="14">
        <f>I31-J31</f>
        <v>104.24526429758475</v>
      </c>
      <c r="N31" s="14" cm="1">
        <f t="array" ref="N31">M31*PRODUCT($B$6:B30)*PRODUCT(1-$K$6:K30)</f>
        <v>11.94970871212772</v>
      </c>
      <c r="O31">
        <f>O30+N31/(1+$D$2)^A31</f>
        <v>296.91018212033094</v>
      </c>
      <c r="P31" s="15">
        <f>B31*P30</f>
        <v>0.59666208175188762</v>
      </c>
      <c r="Q31" s="15">
        <f>Q30*(1-K31)</f>
        <v>0.16746417110088002</v>
      </c>
      <c r="R31">
        <f>P31*Q31*(1/(1+$D$2))^A31</f>
        <v>8.3837926575099919E-3</v>
      </c>
    </row>
    <row r="32" spans="1:18">
      <c r="A32">
        <f>A31+1</f>
        <v>27</v>
      </c>
      <c r="B32" s="15">
        <f>SULT!B75</f>
        <v>0.93545</v>
      </c>
      <c r="C32" s="14">
        <f>($B$2)*SULT!J75-(($B$2)*SULT!$J$50/SULT!$D$50)*SULT!D75</f>
        <v>55888.338620361988</v>
      </c>
      <c r="D32">
        <f>2300-100</f>
        <v>2200</v>
      </c>
      <c r="E32" s="14">
        <f>(C32+D32)*$D$1</f>
        <v>3485.3003172217191</v>
      </c>
      <c r="F32" s="14">
        <f>($B$2+J31)*(1-SULT!B75)</f>
        <v>6515.5612862936814</v>
      </c>
      <c r="G32" s="14">
        <f>L32*B32*K32*C33</f>
        <v>3671.6936178924261</v>
      </c>
      <c r="H32" s="14">
        <f>C33*B32*(1-K32)</f>
        <v>50315.801430377694</v>
      </c>
      <c r="I32" s="14">
        <f>C32+D32+E32-F32-G32-H32</f>
        <v>1070.5826030199023</v>
      </c>
      <c r="J32" s="14">
        <f>IF(I31&gt;0,0.9*I32,0)</f>
        <v>963.52434271791208</v>
      </c>
      <c r="K32">
        <f>0.075</f>
        <v>7.4999999999999997E-2</v>
      </c>
      <c r="L32">
        <f>0.9</f>
        <v>0.9</v>
      </c>
      <c r="M32" s="14">
        <f>I32-J32</f>
        <v>107.05826030199023</v>
      </c>
      <c r="N32" s="14" cm="1">
        <f t="array" ref="N32">M32*PRODUCT($B$6:B31)*PRODUCT(1-$K$6:K31)</f>
        <v>10.697210082891019</v>
      </c>
      <c r="O32">
        <f>O31+N32/(1+$D$2)^A32</f>
        <v>297.72614053546334</v>
      </c>
      <c r="P32" s="15">
        <f>B32*P31</f>
        <v>0.55814754437480329</v>
      </c>
      <c r="Q32" s="15">
        <f>Q31*(1-K32)</f>
        <v>0.15490435826831403</v>
      </c>
      <c r="R32">
        <f>P32*Q32*(1/(1+$D$2))^A32</f>
        <v>6.5949294803251297E-3</v>
      </c>
    </row>
    <row r="33" spans="1:18">
      <c r="A33">
        <f>A32+1</f>
        <v>28</v>
      </c>
      <c r="B33" s="15">
        <f>SULT!B76</f>
        <v>0.92776000000000003</v>
      </c>
      <c r="C33" s="14">
        <f>($B$2)*SULT!J76-(($B$2)*SULT!$J$50/SULT!$D$50)*SULT!D76</f>
        <v>58148.977503676004</v>
      </c>
      <c r="D33">
        <f>2300-100</f>
        <v>2200</v>
      </c>
      <c r="E33" s="14">
        <f>(C33+D33)*$D$1</f>
        <v>3620.9386502205602</v>
      </c>
      <c r="F33" s="14">
        <f>($B$2+J32)*(1-SULT!B76)</f>
        <v>7293.6049985179388</v>
      </c>
      <c r="G33" s="14">
        <f>L33*B33*K33*C34</f>
        <v>3780.0274170158968</v>
      </c>
      <c r="H33" s="14">
        <f>C34*B33*(1-K33)</f>
        <v>51800.375714662288</v>
      </c>
      <c r="I33" s="14">
        <f>C33+D33+E33-F33-G33-H33</f>
        <v>1095.9080237004382</v>
      </c>
      <c r="J33" s="14">
        <f>IF(I32&gt;0,0.9*I33,0)</f>
        <v>986.31722133039443</v>
      </c>
      <c r="K33">
        <f>0.075</f>
        <v>7.4999999999999997E-2</v>
      </c>
      <c r="L33">
        <f>0.9</f>
        <v>0.9</v>
      </c>
      <c r="M33" s="14">
        <f>I33-J33</f>
        <v>109.59080237004378</v>
      </c>
      <c r="N33" s="14" cm="1">
        <f t="array" ref="N33">M33*PRODUCT($B$6:B32)*PRODUCT(1-$K$6:K32)</f>
        <v>9.4751645726041094</v>
      </c>
      <c r="O33">
        <f>O32+N33/(1+$D$2)^A33</f>
        <v>298.38318018393852</v>
      </c>
      <c r="P33" s="15">
        <f>B33*P32</f>
        <v>0.51782696576916754</v>
      </c>
      <c r="Q33" s="15">
        <f>Q32*(1-K33)</f>
        <v>0.14328653139819048</v>
      </c>
      <c r="R33">
        <f>P33*Q33*(1/(1+$D$2))^A33</f>
        <v>5.1451121741513273E-3</v>
      </c>
    </row>
    <row r="34" spans="1:18">
      <c r="A34">
        <f>A33+1</f>
        <v>29</v>
      </c>
      <c r="B34" s="15">
        <f>SULT!B77</f>
        <v>0.91920000000000002</v>
      </c>
      <c r="C34" s="14">
        <f>($B$2)*SULT!J77-(($B$2)*SULT!$J$50/SULT!$D$50)*SULT!D77</f>
        <v>60360.875849371907</v>
      </c>
      <c r="D34">
        <f>2300-100</f>
        <v>2200</v>
      </c>
      <c r="E34" s="14">
        <f>(C34+D34)*$D$1</f>
        <v>3753.6525509623143</v>
      </c>
      <c r="F34" s="14">
        <f>($B$2+J33)*(1-SULT!B77)</f>
        <v>8159.6944314834936</v>
      </c>
      <c r="G34" s="14">
        <f>L34*B34*K34*C35</f>
        <v>3878.9483633222349</v>
      </c>
      <c r="H34" s="14">
        <f>C35*B34*(1-K34)</f>
        <v>53155.959052934333</v>
      </c>
      <c r="I34" s="14">
        <f>C34+D34+E34-F34-G34-H34</f>
        <v>1119.9265525941664</v>
      </c>
      <c r="J34" s="14">
        <f>IF(I33&gt;0,0.9*I34,0)</f>
        <v>1007.9338973347498</v>
      </c>
      <c r="K34">
        <f>0.075</f>
        <v>7.4999999999999997E-2</v>
      </c>
      <c r="L34">
        <f>0.9</f>
        <v>0.9</v>
      </c>
      <c r="M34" s="14">
        <f>I34-J34</f>
        <v>111.99265525941667</v>
      </c>
      <c r="N34" s="14" cm="1">
        <f t="array" ref="N34">M34*PRODUCT($B$6:B33)*PRODUCT(1-$K$6:K33)</f>
        <v>8.3095895740828123</v>
      </c>
      <c r="O34">
        <f>O33+N34/(1+$D$2)^A34</f>
        <v>298.9070117966574</v>
      </c>
      <c r="P34" s="15">
        <f>B34*P33</f>
        <v>0.47598654693501879</v>
      </c>
      <c r="Q34" s="15">
        <f>Q33*(1-K34)</f>
        <v>0.13254004154332619</v>
      </c>
      <c r="R34">
        <f>P34*Q34*(1/(1+$D$2))^A34</f>
        <v>3.9769846156308243E-3</v>
      </c>
    </row>
    <row r="35" spans="1:18">
      <c r="A35">
        <f>A34+1</f>
        <v>30</v>
      </c>
      <c r="B35" s="15">
        <f>SULT!B78</f>
        <v>0.90966999999999998</v>
      </c>
      <c r="C35" s="14">
        <f>($B$2)*SULT!J78-(($B$2)*SULT!$J$50/SULT!$D$50)*SULT!D78</f>
        <v>62517.299476553446</v>
      </c>
      <c r="D35">
        <f>2300-100</f>
        <v>2200</v>
      </c>
      <c r="E35" s="14">
        <f>(C35+D35)*$D$1</f>
        <v>3883.0379685932066</v>
      </c>
      <c r="F35" s="14">
        <f>($B$2+J34)*(1-SULT!B78)</f>
        <v>9124.0466689462501</v>
      </c>
      <c r="G35" s="14">
        <f>L35*B35*K35*C36</f>
        <v>52900.999836283823</v>
      </c>
      <c r="H35">
        <f>C36*B35*(1-K35)</f>
        <v>0</v>
      </c>
      <c r="I35" s="14">
        <f>C35+D35+E35-F35-G35-H35</f>
        <v>6575.2909399165801</v>
      </c>
      <c r="J35" s="14">
        <f>IF(I34&gt;0,0.9*I35,0)</f>
        <v>5917.7618459249225</v>
      </c>
      <c r="K35">
        <f>1</f>
        <v>1</v>
      </c>
      <c r="L35">
        <f>0.9</f>
        <v>0.9</v>
      </c>
      <c r="M35" s="14">
        <f>I35-J35</f>
        <v>657.52909399165765</v>
      </c>
      <c r="N35" s="14" cm="1">
        <f t="array" ref="N35">M35*PRODUCT($B$6:B34)*PRODUCT(1-$K$6:K34)</f>
        <v>41.481719894129043</v>
      </c>
      <c r="O35">
        <f>O34+N35/(1+$D$2)^A35</f>
        <v>301.28426915223423</v>
      </c>
      <c r="P35" s="15">
        <f>B35*P34</f>
        <v>0.43299068215037856</v>
      </c>
      <c r="Q35" s="15">
        <f>Q34*(1-K35)</f>
        <v>0</v>
      </c>
      <c r="R35">
        <f>P35*Q35*(1/(1+$D$2))^A35</f>
        <v>0</v>
      </c>
    </row>
    <row r="36" spans="1:18">
      <c r="C36" s="14">
        <f>($B$2)*SULT!J79-(($B$2)*SULT!$J$50/SULT!$D$50)*SULT!D79</f>
        <v>64615.617429377722</v>
      </c>
      <c r="N3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7821-3C77-48F1-8310-B57687CCFE2C}">
  <dimension ref="A1:S36"/>
  <sheetViews>
    <sheetView workbookViewId="0">
      <selection activeCell="P4" sqref="P4"/>
    </sheetView>
  </sheetViews>
  <sheetFormatPr defaultRowHeight="15"/>
  <cols>
    <col min="1" max="1" width="19.7109375" bestFit="1" customWidth="1"/>
    <col min="3" max="3" width="27.7109375" customWidth="1"/>
    <col min="7" max="7" width="11.42578125" bestFit="1" customWidth="1"/>
    <col min="10" max="10" width="9.28515625" bestFit="1" customWidth="1"/>
    <col min="11" max="11" width="15.28515625" bestFit="1" customWidth="1"/>
    <col min="12" max="12" width="15.28515625" customWidth="1"/>
    <col min="13" max="13" width="10" bestFit="1" customWidth="1"/>
    <col min="16" max="16" width="9.140625" bestFit="1" customWidth="1"/>
    <col min="19" max="19" width="12.7109375" bestFit="1" customWidth="1"/>
  </cols>
  <sheetData>
    <row r="1" spans="1:19">
      <c r="A1" t="s">
        <v>38</v>
      </c>
      <c r="B1">
        <f>0.05</f>
        <v>0.05</v>
      </c>
      <c r="C1" t="s">
        <v>39</v>
      </c>
      <c r="D1">
        <v>0.06</v>
      </c>
    </row>
    <row r="2" spans="1:19">
      <c r="A2" t="s">
        <v>40</v>
      </c>
      <c r="B2">
        <v>100000</v>
      </c>
      <c r="C2" t="s">
        <v>41</v>
      </c>
      <c r="D2">
        <f>0.1</f>
        <v>0.1</v>
      </c>
    </row>
    <row r="4" spans="1:19">
      <c r="A4" s="16" t="s">
        <v>8</v>
      </c>
      <c r="B4" s="16" t="s">
        <v>42</v>
      </c>
      <c r="C4" s="16" t="s">
        <v>43</v>
      </c>
      <c r="D4" s="16" t="s">
        <v>44</v>
      </c>
      <c r="E4" s="16" t="s">
        <v>14</v>
      </c>
      <c r="F4" s="16" t="s">
        <v>45</v>
      </c>
      <c r="G4" s="16" t="s">
        <v>46</v>
      </c>
      <c r="H4" s="16" t="s">
        <v>47</v>
      </c>
      <c r="I4" s="16" t="s">
        <v>48</v>
      </c>
      <c r="J4" s="16" t="s">
        <v>49</v>
      </c>
      <c r="K4" s="16" t="s">
        <v>50</v>
      </c>
      <c r="L4" s="16" t="s">
        <v>51</v>
      </c>
      <c r="M4" s="16" t="s">
        <v>52</v>
      </c>
      <c r="N4" s="16" t="s">
        <v>53</v>
      </c>
      <c r="O4" s="16" t="s">
        <v>30</v>
      </c>
      <c r="P4" s="16" t="s">
        <v>54</v>
      </c>
      <c r="Q4" s="16" t="s">
        <v>55</v>
      </c>
      <c r="R4" s="16" t="s">
        <v>56</v>
      </c>
      <c r="S4" s="16" t="s">
        <v>32</v>
      </c>
    </row>
    <row r="5" spans="1:19">
      <c r="A5">
        <v>0</v>
      </c>
      <c r="B5">
        <v>1</v>
      </c>
      <c r="D5">
        <v>-1800</v>
      </c>
      <c r="I5">
        <f>C5+D5+E5-F5-G5-H5</f>
        <v>-1800</v>
      </c>
      <c r="M5" s="14">
        <f>I5-J5</f>
        <v>-1800</v>
      </c>
      <c r="N5" s="14">
        <f>M5</f>
        <v>-1800</v>
      </c>
      <c r="O5" s="14">
        <f>N5</f>
        <v>-1800</v>
      </c>
      <c r="P5">
        <f>B5</f>
        <v>1</v>
      </c>
      <c r="Q5">
        <v>1</v>
      </c>
      <c r="R5">
        <f>P5*Q5*(1/(1+$D$2))^A5</f>
        <v>1</v>
      </c>
      <c r="S5" s="17">
        <f>O35/(2300*SUM(R5:R35))</f>
        <v>1.9564796235819124E-2</v>
      </c>
    </row>
    <row r="6" spans="1:19">
      <c r="A6">
        <f>A5+1</f>
        <v>1</v>
      </c>
      <c r="B6" s="15">
        <f>SULT!B49</f>
        <v>0.99660000000000004</v>
      </c>
      <c r="C6">
        <v>0</v>
      </c>
      <c r="D6">
        <f>2300-100</f>
        <v>2200</v>
      </c>
      <c r="E6">
        <f>(C6+D6)*$D$1</f>
        <v>132</v>
      </c>
      <c r="F6">
        <f>($B$2)*(1-SULT!B49)</f>
        <v>339.99999999999585</v>
      </c>
      <c r="G6">
        <v>0</v>
      </c>
      <c r="H6">
        <f>(B6-K6)*C7</f>
        <v>0</v>
      </c>
      <c r="I6">
        <f>C6+D6+E6-F6-G6-H6</f>
        <v>1992.0000000000041</v>
      </c>
      <c r="J6">
        <f>IF(I5&gt;0,0.9*I6,0)</f>
        <v>0</v>
      </c>
      <c r="K6">
        <f>0.05</f>
        <v>0.05</v>
      </c>
      <c r="L6">
        <v>0</v>
      </c>
      <c r="M6" s="14">
        <f>I6-J6</f>
        <v>1992.0000000000041</v>
      </c>
      <c r="N6" s="14">
        <f>M6</f>
        <v>1992.0000000000041</v>
      </c>
      <c r="O6">
        <f>O5+N6/(1+$D$2)^A6</f>
        <v>10.909090909094402</v>
      </c>
      <c r="P6" s="15">
        <f>B6*P5</f>
        <v>0.99660000000000004</v>
      </c>
      <c r="Q6" s="15">
        <f>Q5*(1-K6)</f>
        <v>0.95</v>
      </c>
      <c r="R6">
        <f>P6*Q6*(1/(1+$D$2))^A6</f>
        <v>0.86070000000000002</v>
      </c>
    </row>
    <row r="7" spans="1:19">
      <c r="A7">
        <f>A6+1</f>
        <v>2</v>
      </c>
      <c r="B7" s="15">
        <f>SULT!B50</f>
        <v>0.99621000000000004</v>
      </c>
      <c r="C7">
        <v>0</v>
      </c>
      <c r="D7">
        <f>2300-100</f>
        <v>2200</v>
      </c>
      <c r="E7">
        <f>(C7+D7)*$D$1</f>
        <v>132</v>
      </c>
      <c r="F7">
        <f>($B$2)*(1-SULT!B50)</f>
        <v>378.99999999999602</v>
      </c>
      <c r="G7">
        <v>0</v>
      </c>
      <c r="H7" s="14">
        <f>C8*B7*(1-K7)</f>
        <v>1698.7528244885327</v>
      </c>
      <c r="I7" s="14">
        <f t="shared" ref="I7:I35" si="0">C7+D7+E7-F7-G7-H7</f>
        <v>254.24717551147137</v>
      </c>
      <c r="J7" s="14">
        <f t="shared" ref="J7:J35" si="1">IF(I6&gt;0,0.9*I7,0)</f>
        <v>228.82245796032424</v>
      </c>
      <c r="K7">
        <f>0.05</f>
        <v>0.05</v>
      </c>
      <c r="L7">
        <v>0</v>
      </c>
      <c r="M7" s="14">
        <f>I7-J7</f>
        <v>25.424717551147126</v>
      </c>
      <c r="N7" s="14" cm="1">
        <f t="array" ref="N7">M7*PRODUCT($B$6:B6)*PRODUCT(1-$K$6:K6)</f>
        <v>24.071359835899564</v>
      </c>
      <c r="O7">
        <f>O6+N7/(1+$D$2)^A7</f>
        <v>30.802776723887426</v>
      </c>
      <c r="P7" s="15">
        <f>B7*P6</f>
        <v>0.99282288600000013</v>
      </c>
      <c r="Q7" s="15">
        <f>Q6*(1-K7)</f>
        <v>0.90249999999999997</v>
      </c>
      <c r="R7">
        <f>P7*Q7*(1/(1+$D$2))^A7</f>
        <v>0.74051459059090907</v>
      </c>
    </row>
    <row r="8" spans="1:19">
      <c r="A8">
        <f>A7+1</f>
        <v>3</v>
      </c>
      <c r="B8" s="15">
        <f>SULT!B51</f>
        <v>0.99577000000000004</v>
      </c>
      <c r="C8" s="14">
        <f>($B$2)*SULT!J51-(($B$2)*SULT!$J$50/SULT!$D$50)*SULT!D51</f>
        <v>1794.9637806111823</v>
      </c>
      <c r="D8">
        <f>2300-100</f>
        <v>2200</v>
      </c>
      <c r="E8" s="14">
        <f>(C8+D8)*$D$1</f>
        <v>239.69782683667094</v>
      </c>
      <c r="F8">
        <f>($B$2)*(1-SULT!B51)</f>
        <v>422.99999999999562</v>
      </c>
      <c r="G8">
        <v>0</v>
      </c>
      <c r="H8" s="14">
        <f>C9*B8*(1-K8)</f>
        <v>3447.4590159961231</v>
      </c>
      <c r="I8" s="14">
        <f>C8+D8+E8-F8-G8-H8</f>
        <v>364.20259145173486</v>
      </c>
      <c r="J8" s="14">
        <f t="shared" si="1"/>
        <v>327.78233230656139</v>
      </c>
      <c r="K8">
        <f>0.05</f>
        <v>0.05</v>
      </c>
      <c r="L8">
        <v>0</v>
      </c>
      <c r="M8" s="14">
        <f>I8-J8</f>
        <v>36.420259145173475</v>
      </c>
      <c r="N8" s="14" cm="1">
        <f t="array" ref="N8">M8*PRODUCT($B$6:B7)*PRODUCT(1-$K$6:K7)</f>
        <v>32.633377281024572</v>
      </c>
      <c r="O8">
        <f>O7+N8/(1+$D$2)^A8</f>
        <v>55.320716078526466</v>
      </c>
      <c r="P8" s="15">
        <f>B8*P7</f>
        <v>0.98862324519222022</v>
      </c>
      <c r="Q8" s="15">
        <f>Q7*(1-K8)</f>
        <v>0.85737499999999989</v>
      </c>
      <c r="R8">
        <f>P8*Q8*(1/(1+$D$2))^A8</f>
        <v>0.63683009379915823</v>
      </c>
    </row>
    <row r="9" spans="1:19">
      <c r="A9">
        <f>A8+1</f>
        <v>4</v>
      </c>
      <c r="B9" s="15">
        <f>SULT!B52</f>
        <v>0.99526999999999999</v>
      </c>
      <c r="C9" s="14">
        <f>($B$2)*SULT!J52-(($B$2)*SULT!$J$50/SULT!$D$50)*SULT!D52</f>
        <v>3644.319699694046</v>
      </c>
      <c r="D9">
        <f>2300-100</f>
        <v>2200</v>
      </c>
      <c r="E9" s="14">
        <f>(C9+D9)*$D$1</f>
        <v>350.65918198164275</v>
      </c>
      <c r="F9">
        <f>($B$2)*(1-SULT!B52)</f>
        <v>473.00000000000119</v>
      </c>
      <c r="G9">
        <v>0</v>
      </c>
      <c r="H9" s="14">
        <f>C10*B9*(1-K9)</f>
        <v>5245.5779669847179</v>
      </c>
      <c r="I9" s="14">
        <f t="shared" si="0"/>
        <v>476.40091469097024</v>
      </c>
      <c r="J9" s="14">
        <f t="shared" si="1"/>
        <v>428.76082322187324</v>
      </c>
      <c r="K9">
        <f>0.05</f>
        <v>0.05</v>
      </c>
      <c r="L9">
        <v>0</v>
      </c>
      <c r="M9" s="14">
        <f>I9-J9</f>
        <v>47.640091469097001</v>
      </c>
      <c r="N9" s="14" cm="1">
        <f t="array" ref="N9">M9*PRODUCT($B$6:B8)*PRODUCT(1-$K$6:K8)</f>
        <v>40.380735056010018</v>
      </c>
      <c r="O9">
        <f>O8+N9/(1+$D$2)^A9</f>
        <v>82.901301459313302</v>
      </c>
      <c r="P9" s="15">
        <f>B9*P8</f>
        <v>0.98394705724246101</v>
      </c>
      <c r="Q9" s="15">
        <f>Q8*(1-K9)</f>
        <v>0.81450624999999988</v>
      </c>
      <c r="R9">
        <f>P9*Q9*(1/(1+$D$2))^A9</f>
        <v>0.54738817552973973</v>
      </c>
    </row>
    <row r="10" spans="1:19">
      <c r="A10">
        <f>A9+1</f>
        <v>5</v>
      </c>
      <c r="B10" s="15">
        <f>SULT!B53</f>
        <v>0.99470999999999998</v>
      </c>
      <c r="C10" s="14">
        <f>($B$2)*SULT!J53-(($B$2)*SULT!$J$50/SULT!$D$50)*SULT!D53</f>
        <v>5547.9025971632327</v>
      </c>
      <c r="D10">
        <f>2300-100</f>
        <v>2200</v>
      </c>
      <c r="E10" s="14">
        <f>(C10+D10)*$D$1</f>
        <v>464.87415582979395</v>
      </c>
      <c r="F10">
        <f>($B$2)*(1-SULT!B53)</f>
        <v>529.00000000000171</v>
      </c>
      <c r="G10" s="14">
        <f>L10*B10*K10*C11</f>
        <v>37.318754343275799</v>
      </c>
      <c r="H10" s="14">
        <f>C11*B10*(1-K10)</f>
        <v>7090.5633252224006</v>
      </c>
      <c r="I10" s="14">
        <f t="shared" si="0"/>
        <v>555.8946734273477</v>
      </c>
      <c r="J10" s="14">
        <f t="shared" si="1"/>
        <v>500.30520608461296</v>
      </c>
      <c r="K10">
        <f>0.05</f>
        <v>0.05</v>
      </c>
      <c r="L10">
        <v>0.1</v>
      </c>
      <c r="M10" s="14">
        <f>I10-J10</f>
        <v>55.589467342734736</v>
      </c>
      <c r="N10" s="14" cm="1">
        <f t="array" ref="N10">M10*PRODUCT($B$6:B9)*PRODUCT(1-$K$6:K9)</f>
        <v>44.551123946958434</v>
      </c>
      <c r="O10">
        <f>O9+N10/(1+$D$2)^A10</f>
        <v>110.56404428423113</v>
      </c>
      <c r="P10" s="15">
        <f>B10*P9</f>
        <v>0.9787419773096484</v>
      </c>
      <c r="Q10" s="15">
        <f>Q9*(1-K10)</f>
        <v>0.77378093749999988</v>
      </c>
      <c r="R10">
        <f>P10*Q10*(1/(1+$D$2))^A10</f>
        <v>0.47024351588829821</v>
      </c>
    </row>
    <row r="11" spans="1:19">
      <c r="A11">
        <f>A10+1</f>
        <v>6</v>
      </c>
      <c r="B11" s="15">
        <f>SULT!B54</f>
        <v>0.99409000000000003</v>
      </c>
      <c r="C11" s="14">
        <f>($B$2)*SULT!J54-(($B$2)*SULT!$J$50/SULT!$D$50)*SULT!D54</f>
        <v>7503.4440878800451</v>
      </c>
      <c r="D11">
        <f>2300-100</f>
        <v>2200</v>
      </c>
      <c r="E11" s="14">
        <f>(C11+D11)*$D$1</f>
        <v>582.20664527280269</v>
      </c>
      <c r="F11">
        <f>($B$2)*(1-SULT!B54)</f>
        <v>590.99999999999704</v>
      </c>
      <c r="G11" s="14">
        <f>L11*B11*K11*C12</f>
        <v>94.554207368090303</v>
      </c>
      <c r="H11" s="14">
        <f>C12*B11*(1-K11)</f>
        <v>8982.6496999685769</v>
      </c>
      <c r="I11" s="14">
        <f>C11+D11+E11-F11-G11-H11</f>
        <v>617.44682581618508</v>
      </c>
      <c r="J11" s="14">
        <f t="shared" si="1"/>
        <v>555.70214323456662</v>
      </c>
      <c r="K11">
        <f>0.05</f>
        <v>0.05</v>
      </c>
      <c r="L11">
        <f>L10+0.1</f>
        <v>0.2</v>
      </c>
      <c r="M11" s="14">
        <f>I11-J11</f>
        <v>61.744682581618463</v>
      </c>
      <c r="N11" s="14" cm="1">
        <f t="array" ref="N11">M11*PRODUCT($B$6:B10)*PRODUCT(1-$K$6:K10)</f>
        <v>46.76121683426399</v>
      </c>
      <c r="O11">
        <f>O10+N11/(1+$D$2)^A11</f>
        <v>136.95953212476496</v>
      </c>
      <c r="P11" s="15">
        <f>B11*P10</f>
        <v>0.97295761222374844</v>
      </c>
      <c r="Q11" s="15">
        <f>Q10*(1-K11)</f>
        <v>0.7350918906249998</v>
      </c>
      <c r="R11">
        <f>P11*Q11*(1/(1+$D$2))^A11</f>
        <v>0.40371923443084395</v>
      </c>
    </row>
    <row r="12" spans="1:19">
      <c r="A12">
        <f>A11+1</f>
        <v>7</v>
      </c>
      <c r="B12" s="15">
        <f>SULT!B55</f>
        <v>0.99338000000000004</v>
      </c>
      <c r="C12" s="14">
        <f>($B$2)*SULT!J55-(($B$2)*SULT!$J$50/SULT!$D$50)*SULT!D55</f>
        <v>9511.6344966844335</v>
      </c>
      <c r="D12">
        <f>2300-100</f>
        <v>2200</v>
      </c>
      <c r="E12" s="14">
        <f>(C12+D12)*$D$1</f>
        <v>702.69806980106603</v>
      </c>
      <c r="F12">
        <f>($B$2)*(1-SULT!B55)</f>
        <v>661.99999999999591</v>
      </c>
      <c r="G12" s="14">
        <f>L12*B12*K12*C13</f>
        <v>172.38679847564467</v>
      </c>
      <c r="H12" s="14">
        <f>C13*B12*(1-K12)</f>
        <v>10917.830570124161</v>
      </c>
      <c r="I12" s="14">
        <f t="shared" si="0"/>
        <v>662.11519788569785</v>
      </c>
      <c r="J12" s="14">
        <f t="shared" si="1"/>
        <v>595.90367809712814</v>
      </c>
      <c r="K12">
        <f>0.05</f>
        <v>0.05</v>
      </c>
      <c r="L12">
        <f>L11+0.1</f>
        <v>0.30000000000000004</v>
      </c>
      <c r="M12" s="14">
        <f>I12-J12</f>
        <v>66.211519788569717</v>
      </c>
      <c r="N12" s="14" cm="1">
        <f t="array" ref="N12">M12*PRODUCT($B$6:B11)*PRODUCT(1-$K$6:K11)</f>
        <v>47.355356299621143</v>
      </c>
      <c r="O12">
        <f>O11+N12/(1+$D$2)^A12</f>
        <v>161.26031765162318</v>
      </c>
      <c r="P12" s="15">
        <f>B12*P11</f>
        <v>0.96651663283082723</v>
      </c>
      <c r="Q12" s="15">
        <f>Q11*(1-K12)</f>
        <v>0.69833729609374973</v>
      </c>
      <c r="R12">
        <f>P12*Q12*(1/(1+$D$2))^A12</f>
        <v>0.34635843858542376</v>
      </c>
    </row>
    <row r="13" spans="1:19">
      <c r="A13">
        <f>A12+1</f>
        <v>8</v>
      </c>
      <c r="B13" s="15">
        <f>SULT!B56</f>
        <v>0.99258999999999997</v>
      </c>
      <c r="C13" s="14">
        <f>($B$2)*SULT!J56-(($B$2)*SULT!$J$50/SULT!$D$50)*SULT!D56</f>
        <v>11569.040278352335</v>
      </c>
      <c r="D13">
        <f>2300-100</f>
        <v>2200</v>
      </c>
      <c r="E13" s="14">
        <f>(C13+D13)*$D$1</f>
        <v>826.14241670114006</v>
      </c>
      <c r="F13">
        <f>($B$2)*(1-SULT!B56)</f>
        <v>741.00000000000273</v>
      </c>
      <c r="G13" s="14">
        <f>L13*B13*K13*C14</f>
        <v>271.49569157712858</v>
      </c>
      <c r="H13" s="14">
        <f>C14*B13*(1-K13)</f>
        <v>12896.045349913604</v>
      </c>
      <c r="I13" s="14">
        <f t="shared" si="0"/>
        <v>686.6416535627377</v>
      </c>
      <c r="J13" s="14">
        <f t="shared" si="1"/>
        <v>617.97748820646393</v>
      </c>
      <c r="K13">
        <f>0.05</f>
        <v>0.05</v>
      </c>
      <c r="L13">
        <f>L12+0.1</f>
        <v>0.4</v>
      </c>
      <c r="M13" s="14">
        <f>I13-J13</f>
        <v>68.66416535627377</v>
      </c>
      <c r="N13" s="14" cm="1">
        <f t="array" ref="N13">M13*PRODUCT($B$6:B12)*PRODUCT(1-$K$6:K12)</f>
        <v>46.345195086396728</v>
      </c>
      <c r="O13">
        <f>O12+N13/(1+$D$2)^A13</f>
        <v>182.8806931966871</v>
      </c>
      <c r="P13" s="15">
        <f>B13*P12</f>
        <v>0.95935474458155079</v>
      </c>
      <c r="Q13" s="15">
        <f>Q12*(1-K13)</f>
        <v>0.66342043128906225</v>
      </c>
      <c r="R13">
        <f>P13*Q13*(1/(1+$D$2))^A13</f>
        <v>0.29691120584339131</v>
      </c>
    </row>
    <row r="14" spans="1:19">
      <c r="A14">
        <f>A13+1</f>
        <v>9</v>
      </c>
      <c r="B14" s="15">
        <f>SULT!B57</f>
        <v>0.99170000000000003</v>
      </c>
      <c r="C14" s="14">
        <f>($B$2)*SULT!J57-(($B$2)*SULT!$J$50/SULT!$D$50)*SULT!D57</f>
        <v>13676.12466260634</v>
      </c>
      <c r="D14">
        <f>2300-100</f>
        <v>2200</v>
      </c>
      <c r="E14" s="14">
        <f>(C14+D14)*$D$1</f>
        <v>952.56747975638041</v>
      </c>
      <c r="F14">
        <f>($B$2)*(1-SULT!B57)</f>
        <v>829.99999999999739</v>
      </c>
      <c r="G14" s="14">
        <f>L14*B14*K14*C15</f>
        <v>392.44815798894444</v>
      </c>
      <c r="H14" s="14">
        <f>C15*B14*(1-K14)</f>
        <v>14913.030003579888</v>
      </c>
      <c r="I14" s="14">
        <f t="shared" si="0"/>
        <v>693.21398079388928</v>
      </c>
      <c r="J14" s="14">
        <f t="shared" si="1"/>
        <v>623.89258271450035</v>
      </c>
      <c r="K14">
        <f>0.05</f>
        <v>0.05</v>
      </c>
      <c r="L14">
        <f>L13+0.1</f>
        <v>0.5</v>
      </c>
      <c r="M14" s="14">
        <f>I14-J14</f>
        <v>69.321398079388928</v>
      </c>
      <c r="N14" s="14" cm="1">
        <f t="array" ref="N14">M14*PRODUCT($B$6:B13)*PRODUCT(1-$K$6:K13)</f>
        <v>44.119987737916794</v>
      </c>
      <c r="O14">
        <f>O13+N14/(1+$D$2)^A14</f>
        <v>201.59187491896085</v>
      </c>
      <c r="P14" s="15">
        <f>B14*P13</f>
        <v>0.95139210020152398</v>
      </c>
      <c r="Q14" s="15">
        <f>Q13*(1-K14)</f>
        <v>0.63024940972460908</v>
      </c>
      <c r="R14">
        <f>P14*Q14*(1/(1+$D$2))^A14</f>
        <v>0.25429500063013327</v>
      </c>
    </row>
    <row r="15" spans="1:19">
      <c r="A15">
        <f>A14+1</f>
        <v>10</v>
      </c>
      <c r="B15" s="15">
        <f>SULT!B58</f>
        <v>0.99070999999999998</v>
      </c>
      <c r="C15" s="14">
        <f>($B$2)*SULT!J58-(($B$2)*SULT!$J$50/SULT!$D$50)*SULT!D58</f>
        <v>15829.309589147702</v>
      </c>
      <c r="D15">
        <f>2300-100</f>
        <v>2200</v>
      </c>
      <c r="E15" s="14">
        <f>(C15+D15)*$D$1</f>
        <v>1081.758575348862</v>
      </c>
      <c r="F15">
        <f>($B$2)*(1-SULT!B58)</f>
        <v>929.00000000000205</v>
      </c>
      <c r="G15" s="14">
        <f>L15*B15*K15*C16</f>
        <v>803.67220728094867</v>
      </c>
      <c r="H15" s="14">
        <f>C16*B15*(1-K15)</f>
        <v>16519.9287052195</v>
      </c>
      <c r="I15" s="14">
        <f t="shared" si="0"/>
        <v>858.46725199611319</v>
      </c>
      <c r="J15" s="14">
        <f t="shared" si="1"/>
        <v>772.62052679650185</v>
      </c>
      <c r="K15">
        <f>0.075</f>
        <v>7.4999999999999997E-2</v>
      </c>
      <c r="L15">
        <f>L14+0.1</f>
        <v>0.6</v>
      </c>
      <c r="M15" s="14">
        <f>I15-J15</f>
        <v>85.846725199611342</v>
      </c>
      <c r="N15" s="14" cm="1">
        <f t="array" ref="N15">M15*PRODUCT($B$6:B14)*PRODUCT(1-$K$6:K14)</f>
        <v>51.47492485929601</v>
      </c>
      <c r="O15">
        <f>O14+N15/(1+$D$2)^A15</f>
        <v>221.43768677235181</v>
      </c>
      <c r="P15" s="15">
        <f>B15*P14</f>
        <v>0.94255366759065184</v>
      </c>
      <c r="Q15" s="15">
        <f>Q14*(1-K15)</f>
        <v>0.58298070399526347</v>
      </c>
      <c r="R15">
        <f>P15*Q15*(1/(1+$D$2))^A15</f>
        <v>0.21185241369882582</v>
      </c>
    </row>
    <row r="16" spans="1:19">
      <c r="A16">
        <f>A15+1</f>
        <v>11</v>
      </c>
      <c r="B16" s="15">
        <f>SULT!B59</f>
        <v>0.98958999999999997</v>
      </c>
      <c r="C16" s="14">
        <f>($B$2)*SULT!J59-(($B$2)*SULT!$J$50/SULT!$D$50)*SULT!D59</f>
        <v>18026.851837592312</v>
      </c>
      <c r="D16">
        <f>2300-100</f>
        <v>2200</v>
      </c>
      <c r="E16" s="14">
        <f>(C16+D16)*$D$1</f>
        <v>1213.6111102555387</v>
      </c>
      <c r="F16">
        <f>($B$2)*(1-SULT!B59)</f>
        <v>1041.000000000003</v>
      </c>
      <c r="G16" s="14">
        <f>L16*B16*K16*C17</f>
        <v>1052.8322333467606</v>
      </c>
      <c r="H16" s="14">
        <f>C17*B16*(1-K16)</f>
        <v>18549.901254204833</v>
      </c>
      <c r="I16" s="14">
        <f t="shared" si="0"/>
        <v>796.72946029625382</v>
      </c>
      <c r="J16" s="14">
        <f t="shared" si="1"/>
        <v>717.05651426662848</v>
      </c>
      <c r="K16">
        <f>0.075</f>
        <v>7.4999999999999997E-2</v>
      </c>
      <c r="L16">
        <f>L15+0.1</f>
        <v>0.7</v>
      </c>
      <c r="M16" s="14">
        <f>I16-J16</f>
        <v>79.672946029625336</v>
      </c>
      <c r="N16" s="14" cm="1">
        <f t="array" ref="N16">M16*PRODUCT($B$6:B15)*PRODUCT(1-$K$6:K15)</f>
        <v>43.77953497218757</v>
      </c>
      <c r="O16">
        <f>O15+N16/(1+$D$2)^A16</f>
        <v>236.78214670223582</v>
      </c>
      <c r="P16" s="15">
        <f>B16*P15</f>
        <v>0.93274168391103318</v>
      </c>
      <c r="Q16" s="15">
        <f>Q15*(1-K16)</f>
        <v>0.53925715119561879</v>
      </c>
      <c r="R16">
        <f>P16*Q16*(1/(1+$D$2))^A16</f>
        <v>0.17629409346982228</v>
      </c>
    </row>
    <row r="17" spans="1:18">
      <c r="A17">
        <f>A16+1</f>
        <v>12</v>
      </c>
      <c r="B17" s="15">
        <f>SULT!B60</f>
        <v>0.98833000000000004</v>
      </c>
      <c r="C17" s="14">
        <f>($B$2)*SULT!J60-(($B$2)*SULT!$J$50/SULT!$D$50)*SULT!D60</f>
        <v>20264.904962502715</v>
      </c>
      <c r="D17">
        <f>2300-100</f>
        <v>2200</v>
      </c>
      <c r="E17" s="14">
        <f>(C17+D17)*$D$1</f>
        <v>1347.8942977501629</v>
      </c>
      <c r="F17">
        <f>($B$2)*(1-SULT!B60)</f>
        <v>1166.9999999999959</v>
      </c>
      <c r="G17" s="14">
        <f>L17*B17*K17*C18</f>
        <v>1336.7693340840635</v>
      </c>
      <c r="H17" s="14">
        <f>C18*B17*(1-K17)</f>
        <v>20608.527233795983</v>
      </c>
      <c r="I17" s="14">
        <f t="shared" si="0"/>
        <v>700.50269237283283</v>
      </c>
      <c r="J17" s="14">
        <f t="shared" si="1"/>
        <v>630.45242313554957</v>
      </c>
      <c r="K17">
        <f>0.075</f>
        <v>7.4999999999999997E-2</v>
      </c>
      <c r="L17">
        <f>L16+0.1</f>
        <v>0.79999999999999993</v>
      </c>
      <c r="M17" s="14">
        <f>I17-J17</f>
        <v>70.05026923728326</v>
      </c>
      <c r="N17" s="14" cm="1">
        <f t="array" ref="N17">M17*PRODUCT($B$6:B16)*PRODUCT(1-$K$6:K16)</f>
        <v>35.234418432893335</v>
      </c>
      <c r="O17">
        <f>O16+N17/(1+$D$2)^A17</f>
        <v>248.00891825905748</v>
      </c>
      <c r="P17" s="15">
        <f>B17*P16</f>
        <v>0.92185658845979146</v>
      </c>
      <c r="Q17" s="15">
        <f>Q16*(1-K17)</f>
        <v>0.49881286485594739</v>
      </c>
      <c r="R17">
        <f>P17*Q17*(1/(1+$D$2))^A17</f>
        <v>0.14651725981282021</v>
      </c>
    </row>
    <row r="18" spans="1:18">
      <c r="A18">
        <f>A17+1</f>
        <v>13</v>
      </c>
      <c r="B18" s="15">
        <f>SULT!B61</f>
        <v>0.98692000000000002</v>
      </c>
      <c r="C18" s="14">
        <f>($B$2)*SULT!J61-(($B$2)*SULT!$J$50/SULT!$D$50)*SULT!D61</f>
        <v>22542.560583409449</v>
      </c>
      <c r="D18">
        <f>2300-100</f>
        <v>2200</v>
      </c>
      <c r="E18" s="14">
        <f>(C18+D18)*$D$1</f>
        <v>1484.553635004567</v>
      </c>
      <c r="F18">
        <f>($B$2)*(1-SULT!B61)</f>
        <v>1307.999999999998</v>
      </c>
      <c r="G18" s="14">
        <f>L18*B18*K18*C19</f>
        <v>1655.6830513713535</v>
      </c>
      <c r="H18" s="14">
        <f>C19*B18*(1-K18)</f>
        <v>22688.989963237073</v>
      </c>
      <c r="I18" s="14">
        <f t="shared" si="0"/>
        <v>574.44120380559252</v>
      </c>
      <c r="J18" s="14">
        <f t="shared" si="1"/>
        <v>516.99708342503334</v>
      </c>
      <c r="K18">
        <f>0.075</f>
        <v>7.4999999999999997E-2</v>
      </c>
      <c r="L18">
        <f>L17+0.1</f>
        <v>0.89999999999999991</v>
      </c>
      <c r="M18" s="14">
        <f>I18-J18</f>
        <v>57.444120380559184</v>
      </c>
      <c r="N18" s="14" cm="1">
        <f t="array" ref="N18">M18*PRODUCT($B$6:B17)*PRODUCT(1-$K$6:K17)</f>
        <v>26.414755393083698</v>
      </c>
      <c r="O18">
        <f>O17+N18/(1+$D$2)^A18</f>
        <v>255.6603319958914</v>
      </c>
      <c r="P18" s="15">
        <f>B18*P17</f>
        <v>0.90979870428273746</v>
      </c>
      <c r="Q18" s="15">
        <f>Q17*(1-K18)</f>
        <v>0.46140189999175135</v>
      </c>
      <c r="R18">
        <f>P18*Q18*(1/(1+$D$2))^A18</f>
        <v>0.12159613909125762</v>
      </c>
    </row>
    <row r="19" spans="1:18">
      <c r="A19">
        <f>A18+1</f>
        <v>14</v>
      </c>
      <c r="B19" s="15">
        <f>SULT!B62</f>
        <v>0.98533999999999999</v>
      </c>
      <c r="C19" s="14">
        <f>($B$2)*SULT!J62-(($B$2)*SULT!$J$50/SULT!$D$50)*SULT!D62</f>
        <v>24853.724514747024</v>
      </c>
      <c r="D19">
        <f>2300-100</f>
        <v>2200</v>
      </c>
      <c r="E19" s="14">
        <f>(C19+D19)*$D$1</f>
        <v>1623.2234708848214</v>
      </c>
      <c r="F19">
        <f>($B$2)*(1-SULT!B62)</f>
        <v>1466.0000000000007</v>
      </c>
      <c r="G19" s="14">
        <f>L19*B19*K19*C20</f>
        <v>1808.9034596710878</v>
      </c>
      <c r="H19" s="14">
        <f>C20*B19*(1-K19)</f>
        <v>24788.677039937131</v>
      </c>
      <c r="I19" s="14">
        <f t="shared" si="0"/>
        <v>613.36748602362786</v>
      </c>
      <c r="J19" s="14">
        <f t="shared" si="1"/>
        <v>552.03073742126514</v>
      </c>
      <c r="K19">
        <f>0.075</f>
        <v>7.4999999999999997E-2</v>
      </c>
      <c r="L19">
        <f>0.9</f>
        <v>0.9</v>
      </c>
      <c r="M19" s="14">
        <f>I19-J19</f>
        <v>61.336748602362718</v>
      </c>
      <c r="N19" s="14" cm="1">
        <f t="array" ref="N19">M19*PRODUCT($B$6:B18)*PRODUCT(1-$K$6:K18)</f>
        <v>25.748115185022723</v>
      </c>
      <c r="O19">
        <f>O18+N19/(1+$D$2)^A19</f>
        <v>262.44061546358085</v>
      </c>
      <c r="P19" s="15">
        <f>B19*P18</f>
        <v>0.8964610552779525</v>
      </c>
      <c r="Q19" s="15">
        <f>Q18*(1-K19)</f>
        <v>0.42679675749237</v>
      </c>
      <c r="R19">
        <f>P19*Q19*(1/(1+$D$2))^A19</f>
        <v>0.10075229474115117</v>
      </c>
    </row>
    <row r="20" spans="1:18">
      <c r="A20">
        <f>A19+1</f>
        <v>15</v>
      </c>
      <c r="B20" s="15">
        <f>SULT!B63</f>
        <v>0.98355999999999999</v>
      </c>
      <c r="C20" s="14">
        <f>($B$2)*SULT!J63-(($B$2)*SULT!$J$50/SULT!$D$50)*SULT!D63</f>
        <v>27197.281925939275</v>
      </c>
      <c r="D20">
        <f>2300-100</f>
        <v>2200</v>
      </c>
      <c r="E20" s="14">
        <f>(C20+D20)*$D$1</f>
        <v>1763.8369155563564</v>
      </c>
      <c r="F20">
        <f>($B$2)*(1-SULT!B63)</f>
        <v>1644.0000000000009</v>
      </c>
      <c r="G20" s="14">
        <f>L20*B20*K20*C21</f>
        <v>1962.9574975970925</v>
      </c>
      <c r="H20" s="14">
        <f>C21*B20*(1-K20)</f>
        <v>26899.787930034228</v>
      </c>
      <c r="I20" s="14">
        <f t="shared" si="0"/>
        <v>654.37341386430853</v>
      </c>
      <c r="J20" s="14">
        <f t="shared" si="1"/>
        <v>588.9360724778777</v>
      </c>
      <c r="K20">
        <f>0.075</f>
        <v>7.4999999999999997E-2</v>
      </c>
      <c r="L20">
        <f>0.9</f>
        <v>0.9</v>
      </c>
      <c r="M20" s="14">
        <f>I20-J20</f>
        <v>65.43734138643083</v>
      </c>
      <c r="N20" s="14" cm="1">
        <f t="array" ref="N20">M20*PRODUCT($B$6:B19)*PRODUCT(1-$K$6:K19)</f>
        <v>25.036763386923155</v>
      </c>
      <c r="O20">
        <f>O19+N20/(1+$D$2)^A20</f>
        <v>268.43421756034724</v>
      </c>
      <c r="P20" s="15">
        <f>B20*P19</f>
        <v>0.88172323552918297</v>
      </c>
      <c r="Q20" s="15">
        <f>Q19*(1-K20)</f>
        <v>0.39478700068044226</v>
      </c>
      <c r="R20">
        <f>P20*Q20*(1/(1+$D$2))^A20</f>
        <v>8.3330665899487413E-2</v>
      </c>
    </row>
    <row r="21" spans="1:18">
      <c r="A21">
        <f>A20+1</f>
        <v>16</v>
      </c>
      <c r="B21" s="15">
        <f>SULT!B64</f>
        <v>0.98157000000000005</v>
      </c>
      <c r="C21" s="14">
        <f>($B$2)*SULT!J64-(($B$2)*SULT!$J$50/SULT!$D$50)*SULT!D64</f>
        <v>29566.932181314023</v>
      </c>
      <c r="D21">
        <f>2300-100</f>
        <v>2200</v>
      </c>
      <c r="E21" s="14">
        <f>(C21+D21)*$D$1</f>
        <v>1906.0159308788413</v>
      </c>
      <c r="F21">
        <f>($B$2)*(1-SULT!B64)</f>
        <v>1842.9999999999945</v>
      </c>
      <c r="G21" s="14">
        <f>L21*B21*K21*C22</f>
        <v>2117.4278001117018</v>
      </c>
      <c r="H21" s="14">
        <f>C22*B21*(1-K21)</f>
        <v>29016.603186715911</v>
      </c>
      <c r="I21" s="14">
        <f t="shared" si="0"/>
        <v>695.91712536525665</v>
      </c>
      <c r="J21" s="14">
        <f t="shared" si="1"/>
        <v>626.32541282873103</v>
      </c>
      <c r="K21">
        <f>0.075</f>
        <v>7.4999999999999997E-2</v>
      </c>
      <c r="L21">
        <f>0.9</f>
        <v>0.9</v>
      </c>
      <c r="M21" s="14">
        <f>I21-J21</f>
        <v>69.59171253652562</v>
      </c>
      <c r="N21" s="14" cm="1">
        <f t="array" ref="N21">M21*PRODUCT($B$6:B20)*PRODUCT(1-$K$6:K20)</f>
        <v>24.22437905534461</v>
      </c>
      <c r="O21">
        <f>O20+N21/(1+$D$2)^A21</f>
        <v>273.70614823921488</v>
      </c>
      <c r="P21" s="15">
        <f>B21*P20</f>
        <v>0.86547307629838022</v>
      </c>
      <c r="Q21" s="15">
        <f>Q20*(1-K21)</f>
        <v>0.36517797562940912</v>
      </c>
      <c r="R21">
        <f>P21*Q21*(1/(1+$D$2))^A21</f>
        <v>6.8782059634034443E-2</v>
      </c>
    </row>
    <row r="22" spans="1:18">
      <c r="A22">
        <f>A21+1</f>
        <v>17</v>
      </c>
      <c r="B22" s="15">
        <f>SULT!B65</f>
        <v>0.97933000000000003</v>
      </c>
      <c r="C22" s="14">
        <f>($B$2)*SULT!J65-(($B$2)*SULT!$J$50/SULT!$D$50)*SULT!D65</f>
        <v>31958.292065156409</v>
      </c>
      <c r="D22">
        <f>2300-100</f>
        <v>2200</v>
      </c>
      <c r="E22" s="14">
        <f>(C22+D22)*$D$1</f>
        <v>2049.4975239093842</v>
      </c>
      <c r="F22">
        <f>($B$2)*(1-SULT!B65)</f>
        <v>2066.9999999999968</v>
      </c>
      <c r="G22" s="14">
        <f>L22*B22*K22*C23</f>
        <v>2271.8806531395289</v>
      </c>
      <c r="H22" s="14">
        <f>C23*B22*(1-K22)</f>
        <v>31133.179320800955</v>
      </c>
      <c r="I22" s="14">
        <f t="shared" si="0"/>
        <v>735.72961512530674</v>
      </c>
      <c r="J22" s="14">
        <f t="shared" si="1"/>
        <v>662.15665361277604</v>
      </c>
      <c r="K22">
        <f>0.075</f>
        <v>7.4999999999999997E-2</v>
      </c>
      <c r="L22">
        <f>0.9</f>
        <v>0.9</v>
      </c>
      <c r="M22" s="14">
        <f>I22-J22</f>
        <v>73.572961512530696</v>
      </c>
      <c r="N22" s="14" cm="1">
        <f t="array" ref="N22">M22*PRODUCT($B$6:B21)*PRODUCT(1-$K$6:K21)</f>
        <v>23.252859998888443</v>
      </c>
      <c r="O22">
        <f>O21+N22/(1+$D$2)^A22</f>
        <v>278.30660262667618</v>
      </c>
      <c r="P22" s="15">
        <f>B22*P21</f>
        <v>0.84758374781129275</v>
      </c>
      <c r="Q22" s="15">
        <f>Q21*(1-K22)</f>
        <v>0.33778962745720348</v>
      </c>
      <c r="R22">
        <f>P22*Q22*(1/(1+$D$2))^A22</f>
        <v>5.6643917615267311E-2</v>
      </c>
    </row>
    <row r="23" spans="1:18">
      <c r="A23">
        <f>A22+1</f>
        <v>18</v>
      </c>
      <c r="B23" s="15">
        <f>SULT!B66</f>
        <v>0.97682999999999998</v>
      </c>
      <c r="C23" s="14">
        <f>($B$2)*SULT!J66-(($B$2)*SULT!$J$50/SULT!$D$50)*SULT!D66</f>
        <v>34367.875136698203</v>
      </c>
      <c r="D23">
        <f>2300-100</f>
        <v>2200</v>
      </c>
      <c r="E23" s="14">
        <f>(C23+D23)*$D$1</f>
        <v>2194.0725082018921</v>
      </c>
      <c r="F23">
        <f>($B$2)*(1-SULT!B66)</f>
        <v>2317.0000000000023</v>
      </c>
      <c r="G23" s="14">
        <f>L23*B23*K23*C24</f>
        <v>2425.7278332942824</v>
      </c>
      <c r="H23" s="14">
        <f>C24*B23*(1-K23)</f>
        <v>33241.455493292022</v>
      </c>
      <c r="I23" s="14">
        <f t="shared" si="0"/>
        <v>777.76431831379159</v>
      </c>
      <c r="J23" s="14">
        <f t="shared" si="1"/>
        <v>699.98788648241248</v>
      </c>
      <c r="K23">
        <f>0.075</f>
        <v>7.4999999999999997E-2</v>
      </c>
      <c r="L23">
        <f>0.9</f>
        <v>0.9</v>
      </c>
      <c r="M23" s="14">
        <f>I23-J23</f>
        <v>77.776431831379114</v>
      </c>
      <c r="N23" s="14" cm="1">
        <f t="array" ref="N23">M23*PRODUCT($B$6:B22)*PRODUCT(1-$K$6:K22)</f>
        <v>22.267781191970673</v>
      </c>
      <c r="O23">
        <f>O22+N23/(1+$D$2)^A23</f>
        <v>282.31165880582716</v>
      </c>
      <c r="P23" s="15">
        <f>B23*P22</f>
        <v>0.82794523237450512</v>
      </c>
      <c r="Q23" s="15">
        <f>Q22*(1-K23)</f>
        <v>0.31245540539791322</v>
      </c>
      <c r="R23">
        <f>P23*Q23*(1/(1+$D$2))^A23</f>
        <v>4.6528742900738586E-2</v>
      </c>
    </row>
    <row r="24" spans="1:18">
      <c r="A24">
        <f>A23+1</f>
        <v>19</v>
      </c>
      <c r="B24" s="15">
        <f>SULT!B67</f>
        <v>0.97402</v>
      </c>
      <c r="C24" s="14">
        <f>($B$2)*SULT!J67-(($B$2)*SULT!$J$50/SULT!$D$50)*SULT!D67</f>
        <v>36789.112375128505</v>
      </c>
      <c r="D24">
        <f>2300-100</f>
        <v>2200</v>
      </c>
      <c r="E24" s="14">
        <f>(C24+D24)*$D$1</f>
        <v>2339.3467425077101</v>
      </c>
      <c r="F24">
        <f>($B$2)*(1-SULT!B67)</f>
        <v>2598.0000000000005</v>
      </c>
      <c r="G24" s="14">
        <f>L24*B24*K24*C25</f>
        <v>2578.3320161228357</v>
      </c>
      <c r="H24" s="14">
        <f>C25*B24*(1-K24)</f>
        <v>35332.697998720345</v>
      </c>
      <c r="I24" s="14">
        <f t="shared" si="0"/>
        <v>819.4291027930376</v>
      </c>
      <c r="J24" s="14">
        <f t="shared" si="1"/>
        <v>737.48619251373384</v>
      </c>
      <c r="K24">
        <f>0.075</f>
        <v>7.4999999999999997E-2</v>
      </c>
      <c r="L24">
        <f>0.9</f>
        <v>0.9</v>
      </c>
      <c r="M24" s="14">
        <f>I24-J24</f>
        <v>81.94291027930376</v>
      </c>
      <c r="N24" s="14" cm="1">
        <f t="array" ref="N24">M24*PRODUCT($B$6:B23)*PRODUCT(1-$K$6:K23)</f>
        <v>21.198300104479348</v>
      </c>
      <c r="O24">
        <f>O23+N24/(1+$D$2)^A24</f>
        <v>285.77775026484898</v>
      </c>
      <c r="P24" s="15">
        <f>B24*P23</f>
        <v>0.80643521523741546</v>
      </c>
      <c r="Q24" s="15">
        <f>Q23*(1-K24)</f>
        <v>0.28902124999306972</v>
      </c>
      <c r="R24">
        <f>P24*Q24*(1/(1+$D$2))^A24</f>
        <v>3.8109937907421905E-2</v>
      </c>
    </row>
    <row r="25" spans="1:18">
      <c r="A25">
        <f>A24+1</f>
        <v>20</v>
      </c>
      <c r="B25" s="15">
        <f>SULT!B68</f>
        <v>0.97087000000000001</v>
      </c>
      <c r="C25" s="14">
        <f>($B$2)*SULT!J68-(($B$2)*SULT!$J$50/SULT!$D$50)*SULT!D68</f>
        <v>39216.352179593785</v>
      </c>
      <c r="D25">
        <f>2300-100</f>
        <v>2200</v>
      </c>
      <c r="E25" s="14">
        <f>(C25+D25)*$D$1</f>
        <v>2484.9811307756272</v>
      </c>
      <c r="F25">
        <f>($B$2)*(1-SULT!B68)</f>
        <v>2912.9999999999991</v>
      </c>
      <c r="G25" s="14">
        <f>L25*B25*K25*C26</f>
        <v>2729.1387682650479</v>
      </c>
      <c r="H25" s="14">
        <f>C26*B25*(1-K25)</f>
        <v>37399.309046595103</v>
      </c>
      <c r="I25" s="14">
        <f t="shared" si="0"/>
        <v>859.88549550926109</v>
      </c>
      <c r="J25" s="14">
        <f t="shared" si="1"/>
        <v>773.89694595833498</v>
      </c>
      <c r="K25">
        <f>0.075</f>
        <v>7.4999999999999997E-2</v>
      </c>
      <c r="L25">
        <f>0.9</f>
        <v>0.9</v>
      </c>
      <c r="M25" s="14">
        <f>I25-J25</f>
        <v>85.988549550926109</v>
      </c>
      <c r="N25" s="14" cm="1">
        <f t="array" ref="N25">M25*PRODUCT($B$6:B24)*PRODUCT(1-$K$6:K24)</f>
        <v>20.041945764052489</v>
      </c>
      <c r="O25">
        <f>O24+N25/(1+$D$2)^A25</f>
        <v>288.75685779588088</v>
      </c>
      <c r="P25" s="15">
        <f>B25*P24</f>
        <v>0.78294375741754951</v>
      </c>
      <c r="Q25" s="15">
        <f>Q24*(1-K25)</f>
        <v>0.2673446562435895</v>
      </c>
      <c r="R25">
        <f>P25*Q25*(1/(1+$D$2))^A25</f>
        <v>3.1113464327241172E-2</v>
      </c>
    </row>
    <row r="26" spans="1:18">
      <c r="A26">
        <f>A25+1</f>
        <v>21</v>
      </c>
      <c r="B26" s="15">
        <f>SULT!B69</f>
        <v>0.96733999999999998</v>
      </c>
      <c r="C26" s="14">
        <f>($B$2)*SULT!J69-(($B$2)*SULT!$J$50/SULT!$D$50)*SULT!D69</f>
        <v>41644.798434165736</v>
      </c>
      <c r="D26">
        <f>2300-100</f>
        <v>2200</v>
      </c>
      <c r="E26" s="14">
        <f>(C26+D26)*$D$1</f>
        <v>2630.6879060499441</v>
      </c>
      <c r="F26">
        <f>($B$2)*(1-SULT!B69)</f>
        <v>3266.0000000000023</v>
      </c>
      <c r="G26" s="14">
        <f>L26*B26*K26*C27</f>
        <v>2877.4853566665938</v>
      </c>
      <c r="H26" s="14">
        <f>C27*B26*(1-K26)</f>
        <v>39432.206739505185</v>
      </c>
      <c r="I26" s="14">
        <f t="shared" si="0"/>
        <v>899.79424404390011</v>
      </c>
      <c r="J26" s="14">
        <f t="shared" si="1"/>
        <v>809.81481963951012</v>
      </c>
      <c r="K26">
        <f>0.075</f>
        <v>7.4999999999999997E-2</v>
      </c>
      <c r="L26">
        <f>0.9</f>
        <v>0.9</v>
      </c>
      <c r="M26" s="14">
        <f>I26-J26</f>
        <v>89.979424404389988</v>
      </c>
      <c r="N26" s="14" cm="1">
        <f t="array" ref="N26">M26*PRODUCT($B$6:B25)*PRODUCT(1-$K$6:K25)</f>
        <v>18.83411787377095</v>
      </c>
      <c r="O26">
        <f>O25+N26/(1+$D$2)^A26</f>
        <v>291.30192289714603</v>
      </c>
      <c r="P26" s="15">
        <f>B26*P25</f>
        <v>0.75737281430029235</v>
      </c>
      <c r="Q26" s="15">
        <f>Q25*(1-K26)</f>
        <v>0.24729380702532031</v>
      </c>
      <c r="R26">
        <f>P26*Q26*(1/(1+$D$2))^A26</f>
        <v>2.5309091989672704E-2</v>
      </c>
    </row>
    <row r="27" spans="1:18">
      <c r="A27">
        <f>A26+1</f>
        <v>22</v>
      </c>
      <c r="B27" s="15">
        <f>SULT!B70</f>
        <v>0.96338999999999997</v>
      </c>
      <c r="C27" s="14">
        <f>($B$2)*SULT!J70-(($B$2)*SULT!$J$50/SULT!$D$50)*SULT!D70</f>
        <v>44068.696312937493</v>
      </c>
      <c r="D27">
        <f>2300-100</f>
        <v>2200</v>
      </c>
      <c r="E27" s="14">
        <f>(C27+D27)*$D$1</f>
        <v>2776.1217787762494</v>
      </c>
      <c r="F27">
        <f>($B$2)*(1-SULT!B70)</f>
        <v>3661.0000000000032</v>
      </c>
      <c r="G27" s="14">
        <f>L27*B27*K27*C28</f>
        <v>3022.5493110924208</v>
      </c>
      <c r="H27" s="14">
        <f>C28*B27*(1-K27)</f>
        <v>41420.120189044283</v>
      </c>
      <c r="I27" s="14">
        <f t="shared" si="0"/>
        <v>941.14859157703904</v>
      </c>
      <c r="J27" s="14">
        <f t="shared" si="1"/>
        <v>847.03373241933514</v>
      </c>
      <c r="K27">
        <f>0.075</f>
        <v>7.4999999999999997E-2</v>
      </c>
      <c r="L27">
        <f>0.9</f>
        <v>0.9</v>
      </c>
      <c r="M27" s="14">
        <f>I27-J27</f>
        <v>94.114859157703904</v>
      </c>
      <c r="N27" s="14" cm="1">
        <f t="array" ref="N27">M27*PRODUCT($B$6:B26)*PRODUCT(1-$K$6:K26)</f>
        <v>17.627111404960992</v>
      </c>
      <c r="O27">
        <f>O26+N27/(1+$D$2)^A27</f>
        <v>293.46734255898002</v>
      </c>
      <c r="P27" s="15">
        <f>B27*P26</f>
        <v>0.72964539556875863</v>
      </c>
      <c r="Q27" s="15">
        <f>Q26*(1-K27)</f>
        <v>0.22874677149842129</v>
      </c>
      <c r="R27">
        <f>P27*Q27*(1/(1+$D$2))^A27</f>
        <v>2.0503487883669066E-2</v>
      </c>
    </row>
    <row r="28" spans="1:18">
      <c r="A28">
        <f>A27+1</f>
        <v>23</v>
      </c>
      <c r="B28" s="15">
        <f>SULT!B71</f>
        <v>0.95896999999999999</v>
      </c>
      <c r="C28" s="14">
        <f>($B$2)*SULT!J71-(($B$2)*SULT!$J$50/SULT!$D$50)*SULT!D71</f>
        <v>46480.146474927402</v>
      </c>
      <c r="D28">
        <f>2300-100</f>
        <v>2200</v>
      </c>
      <c r="E28" s="14">
        <f>(C28+D28)*$D$1</f>
        <v>2920.808788495644</v>
      </c>
      <c r="F28">
        <f>($B$2)*(1-SULT!B71)</f>
        <v>4103.0000000000009</v>
      </c>
      <c r="G28" s="14">
        <f>L28*B28*K28*C29</f>
        <v>3163.6533905271817</v>
      </c>
      <c r="H28" s="14">
        <f>C29*B28*(1-K28)</f>
        <v>43353.76868500212</v>
      </c>
      <c r="I28" s="14">
        <f t="shared" si="0"/>
        <v>980.53318789375044</v>
      </c>
      <c r="J28" s="14">
        <f t="shared" si="1"/>
        <v>882.47986910437544</v>
      </c>
      <c r="K28">
        <f>0.075</f>
        <v>7.4999999999999997E-2</v>
      </c>
      <c r="L28">
        <f>0.9</f>
        <v>0.9</v>
      </c>
      <c r="M28" s="14">
        <f>I28-J28</f>
        <v>98.053318789374998</v>
      </c>
      <c r="N28" s="14" cm="1">
        <f t="array" ref="N28">M28*PRODUCT($B$6:B27)*PRODUCT(1-$K$6:K27)</f>
        <v>16.365493921099549</v>
      </c>
      <c r="O28">
        <f>O27+N28/(1+$D$2)^A28</f>
        <v>295.29501077148137</v>
      </c>
      <c r="P28" s="15">
        <f>B28*P27</f>
        <v>0.69970804498857242</v>
      </c>
      <c r="Q28" s="15">
        <f>Q27*(1-K28)</f>
        <v>0.21159076363603971</v>
      </c>
      <c r="R28">
        <f>P28*Q28*(1/(1+$D$2))^A28</f>
        <v>1.6534147766015424E-2</v>
      </c>
    </row>
    <row r="29" spans="1:18">
      <c r="A29">
        <f>A28+1</f>
        <v>24</v>
      </c>
      <c r="B29" s="15">
        <f>SULT!B72</f>
        <v>0.95403000000000004</v>
      </c>
      <c r="C29" s="14">
        <f>($B$2)*SULT!J72-(($B$2)*SULT!$J$50/SULT!$D$50)*SULT!D72</f>
        <v>48874.249579153897</v>
      </c>
      <c r="D29">
        <f>2300-100</f>
        <v>2200</v>
      </c>
      <c r="E29" s="14">
        <f>(C29+D29)*$D$1</f>
        <v>3064.4549747492338</v>
      </c>
      <c r="F29">
        <f>($B$2)*(1-SULT!B72)</f>
        <v>4596.9999999999955</v>
      </c>
      <c r="G29" s="14">
        <f>L29*B29*K29*C30</f>
        <v>3300.0323905393184</v>
      </c>
      <c r="H29" s="14">
        <f>C30*B29*(1-K29)</f>
        <v>45222.666092575848</v>
      </c>
      <c r="I29" s="14">
        <f t="shared" si="0"/>
        <v>1019.0060707879747</v>
      </c>
      <c r="J29" s="14">
        <f t="shared" si="1"/>
        <v>917.10546370917734</v>
      </c>
      <c r="K29">
        <f>0.075</f>
        <v>7.4999999999999997E-2</v>
      </c>
      <c r="L29">
        <f>0.9</f>
        <v>0.9</v>
      </c>
      <c r="M29" s="14">
        <f>I29-J29</f>
        <v>101.90060707879741</v>
      </c>
      <c r="N29" s="14" cm="1">
        <f t="array" ref="N29">M29*PRODUCT($B$6:B28)*PRODUCT(1-$K$6:K28)</f>
        <v>15.086564178392079</v>
      </c>
      <c r="O29">
        <f>O28+N29/(1+$D$2)^A29</f>
        <v>296.82668322137908</v>
      </c>
      <c r="P29" s="15">
        <f>B29*P28</f>
        <v>0.66754246616044777</v>
      </c>
      <c r="Q29" s="15">
        <f>Q28*(1-K29)</f>
        <v>0.19572145636333674</v>
      </c>
      <c r="R29">
        <f>P29*Q29*(1/(1+$D$2))^A29</f>
        <v>1.3264561380655288E-2</v>
      </c>
    </row>
    <row r="30" spans="1:18">
      <c r="A30">
        <f>A29+1</f>
        <v>25</v>
      </c>
      <c r="B30" s="15">
        <f>SULT!B73</f>
        <v>0.94850999999999996</v>
      </c>
      <c r="C30" s="14">
        <f>($B$2)*SULT!J73-(($B$2)*SULT!$J$50/SULT!$D$50)*SULT!D73</f>
        <v>51245.106284635331</v>
      </c>
      <c r="D30">
        <f>2300-100</f>
        <v>2200</v>
      </c>
      <c r="E30" s="14">
        <f>(C30+D30)*$D$1</f>
        <v>3206.7063770781197</v>
      </c>
      <c r="F30">
        <f>($B$2)*(1-SULT!B73)</f>
        <v>5149.0000000000036</v>
      </c>
      <c r="G30" s="14">
        <f>L30*B30*K30*C31</f>
        <v>3430.7331478314973</v>
      </c>
      <c r="H30" s="14">
        <f>C31*B30*(1-K30)</f>
        <v>47013.750544357557</v>
      </c>
      <c r="I30" s="14">
        <f t="shared" si="0"/>
        <v>1058.3289695243875</v>
      </c>
      <c r="J30" s="14">
        <f t="shared" si="1"/>
        <v>952.49607257194873</v>
      </c>
      <c r="K30">
        <f>0.075</f>
        <v>7.4999999999999997E-2</v>
      </c>
      <c r="L30">
        <f>0.9</f>
        <v>0.9</v>
      </c>
      <c r="M30" s="14">
        <f>I30-J30</f>
        <v>105.83289695243877</v>
      </c>
      <c r="N30" s="14" cm="1">
        <f t="array" ref="N30">M30*PRODUCT($B$6:B29)*PRODUCT(1-$K$6:K29)</f>
        <v>13.827320256616462</v>
      </c>
      <c r="O30">
        <f>O29+N30/(1+$D$2)^A30</f>
        <v>298.10288954657744</v>
      </c>
      <c r="P30" s="15">
        <f>B30*P29</f>
        <v>0.6331707045778463</v>
      </c>
      <c r="Q30" s="15">
        <f>Q29*(1-K30)</f>
        <v>0.1810423471360865</v>
      </c>
      <c r="R30">
        <f>P30*Q30*(1/(1+$D$2))^A30</f>
        <v>1.0579955846843587E-2</v>
      </c>
    </row>
    <row r="31" spans="1:18">
      <c r="A31">
        <f>A30+1</f>
        <v>26</v>
      </c>
      <c r="B31" s="15">
        <f>SULT!B74</f>
        <v>0.94233999999999996</v>
      </c>
      <c r="C31" s="14">
        <f>($B$2)*SULT!J74-(($B$2)*SULT!$J$50/SULT!$D$50)*SULT!D74</f>
        <v>53584.755315358125</v>
      </c>
      <c r="D31">
        <f>2300-100</f>
        <v>2200</v>
      </c>
      <c r="E31" s="14">
        <f>(C31+D31)*$D$1</f>
        <v>3347.0853189214872</v>
      </c>
      <c r="F31">
        <f>($B$2)*(1-SULT!B74)</f>
        <v>5766.0000000000045</v>
      </c>
      <c r="G31" s="14">
        <f>L31*B31*K31*C32</f>
        <v>3554.942648547054</v>
      </c>
      <c r="H31" s="14">
        <f>C32*B31*(1-K31)</f>
        <v>48715.880739348526</v>
      </c>
      <c r="I31" s="14">
        <f t="shared" si="0"/>
        <v>1095.0172463840281</v>
      </c>
      <c r="J31" s="14">
        <f t="shared" si="1"/>
        <v>985.51552174562528</v>
      </c>
      <c r="K31">
        <f>0.075</f>
        <v>7.4999999999999997E-2</v>
      </c>
      <c r="L31">
        <f>0.9</f>
        <v>0.9</v>
      </c>
      <c r="M31" s="14">
        <f>I31-J31</f>
        <v>109.50172463840283</v>
      </c>
      <c r="N31" s="14" cm="1">
        <f t="array" ref="N31">M31*PRODUCT($B$6:B30)*PRODUCT(1-$K$6:K30)</f>
        <v>12.552260495682292</v>
      </c>
      <c r="O31">
        <f>O30+N31/(1+$D$2)^A31</f>
        <v>299.15609264823883</v>
      </c>
      <c r="P31" s="15">
        <f>B31*P30</f>
        <v>0.59666208175188762</v>
      </c>
      <c r="Q31" s="15">
        <f>Q30*(1-K31)</f>
        <v>0.16746417110088002</v>
      </c>
      <c r="R31">
        <f>P31*Q31*(1/(1+$D$2))^A31</f>
        <v>8.3837926575099919E-3</v>
      </c>
    </row>
    <row r="32" spans="1:18">
      <c r="A32">
        <f>A31+1</f>
        <v>27</v>
      </c>
      <c r="B32" s="15">
        <f>SULT!B75</f>
        <v>0.93545</v>
      </c>
      <c r="C32" s="14">
        <f>($B$2)*SULT!J75-(($B$2)*SULT!$J$50/SULT!$D$50)*SULT!D75</f>
        <v>55888.338620361988</v>
      </c>
      <c r="D32">
        <f>2300-100</f>
        <v>2200</v>
      </c>
      <c r="E32" s="14">
        <f>(C32+D32)*$D$1</f>
        <v>3485.3003172217191</v>
      </c>
      <c r="F32">
        <f>($B$2)*(1-SULT!B75)</f>
        <v>6455</v>
      </c>
      <c r="G32" s="14">
        <f>L32*B32*K32*C33</f>
        <v>3671.6936178924261</v>
      </c>
      <c r="H32" s="14">
        <f>C33*B32*(1-K32)</f>
        <v>50315.801430377694</v>
      </c>
      <c r="I32" s="14">
        <f t="shared" si="0"/>
        <v>1131.1438893135855</v>
      </c>
      <c r="J32" s="14">
        <f t="shared" si="1"/>
        <v>1018.029500382227</v>
      </c>
      <c r="K32">
        <f>0.075</f>
        <v>7.4999999999999997E-2</v>
      </c>
      <c r="L32">
        <f>0.9</f>
        <v>0.9</v>
      </c>
      <c r="M32" s="14">
        <f>I32-J32</f>
        <v>113.11438893135858</v>
      </c>
      <c r="N32" s="14" cm="1">
        <f t="array" ref="N32">M32*PRODUCT($B$6:B31)*PRODUCT(1-$K$6:K31)</f>
        <v>11.3023355543364</v>
      </c>
      <c r="O32">
        <f>O31+N32/(1+$D$2)^A32</f>
        <v>300.01820863313105</v>
      </c>
      <c r="P32" s="15">
        <f>B32*P31</f>
        <v>0.55814754437480329</v>
      </c>
      <c r="Q32" s="15">
        <f>Q31*(1-K32)</f>
        <v>0.15490435826831403</v>
      </c>
      <c r="R32">
        <f>P32*Q32*(1/(1+$D$2))^A32</f>
        <v>6.5949294803251297E-3</v>
      </c>
    </row>
    <row r="33" spans="1:18">
      <c r="A33">
        <f>A32+1</f>
        <v>28</v>
      </c>
      <c r="B33" s="15">
        <f>SULT!B76</f>
        <v>0.92776000000000003</v>
      </c>
      <c r="C33" s="14">
        <f>($B$2)*SULT!J76-(($B$2)*SULT!$J$50/SULT!$D$50)*SULT!D76</f>
        <v>58148.977503676004</v>
      </c>
      <c r="D33">
        <f>2300-100</f>
        <v>2200</v>
      </c>
      <c r="E33" s="14">
        <f>(C33+D33)*$D$1</f>
        <v>3620.9386502205602</v>
      </c>
      <c r="F33">
        <f>($B$2)*(1-SULT!B76)</f>
        <v>7223.9999999999973</v>
      </c>
      <c r="G33" s="14">
        <f>L33*B33*K33*C34</f>
        <v>3780.0274170158968</v>
      </c>
      <c r="H33" s="14">
        <f>C34*B33*(1-K33)</f>
        <v>51800.375714662288</v>
      </c>
      <c r="I33" s="14">
        <f t="shared" si="0"/>
        <v>1165.5130222183798</v>
      </c>
      <c r="J33" s="14">
        <f t="shared" si="1"/>
        <v>1048.9617199965419</v>
      </c>
      <c r="K33">
        <f>0.075</f>
        <v>7.4999999999999997E-2</v>
      </c>
      <c r="L33">
        <f>0.9</f>
        <v>0.9</v>
      </c>
      <c r="M33" s="14">
        <f>I33-J33</f>
        <v>116.55130222183789</v>
      </c>
      <c r="N33" s="14" cm="1">
        <f t="array" ref="N33">M33*PRODUCT($B$6:B32)*PRODUCT(1-$K$6:K32)</f>
        <v>10.076965820309578</v>
      </c>
      <c r="O33">
        <f>O32+N33/(1+$D$2)^A33</f>
        <v>300.71697919585205</v>
      </c>
      <c r="P33" s="15">
        <f>B33*P32</f>
        <v>0.51782696576916754</v>
      </c>
      <c r="Q33" s="15">
        <f>Q32*(1-K33)</f>
        <v>0.14328653139819048</v>
      </c>
      <c r="R33">
        <f>P33*Q33*(1/(1+$D$2))^A33</f>
        <v>5.1451121741513273E-3</v>
      </c>
    </row>
    <row r="34" spans="1:18">
      <c r="A34">
        <f>A33+1</f>
        <v>29</v>
      </c>
      <c r="B34" s="15">
        <f>SULT!B77</f>
        <v>0.91920000000000002</v>
      </c>
      <c r="C34" s="14">
        <f>($B$2)*SULT!J77-(($B$2)*SULT!$J$50/SULT!$D$50)*SULT!D77</f>
        <v>60360.875849371907</v>
      </c>
      <c r="D34">
        <f>2300-100</f>
        <v>2200</v>
      </c>
      <c r="E34" s="14">
        <f>(C34+D34)*$D$1</f>
        <v>3753.6525509623143</v>
      </c>
      <c r="F34">
        <f>($B$2)*(1-SULT!B77)</f>
        <v>8079.9999999999982</v>
      </c>
      <c r="G34" s="14">
        <f>L34*B34*K34*C35</f>
        <v>3878.9483633222349</v>
      </c>
      <c r="H34" s="14">
        <f>C35*B34*(1-K34)</f>
        <v>53155.959052934333</v>
      </c>
      <c r="I34" s="14">
        <f t="shared" si="0"/>
        <v>1199.6209840776573</v>
      </c>
      <c r="J34" s="14">
        <f t="shared" si="1"/>
        <v>1079.6588856698916</v>
      </c>
      <c r="K34">
        <f>0.075</f>
        <v>7.4999999999999997E-2</v>
      </c>
      <c r="L34">
        <f>0.9</f>
        <v>0.9</v>
      </c>
      <c r="M34" s="14">
        <f>I34-J34</f>
        <v>119.96209840776578</v>
      </c>
      <c r="N34" s="14" cm="1">
        <f t="array" ref="N34">M34*PRODUCT($B$6:B33)*PRODUCT(1-$K$6:K33)</f>
        <v>8.9009033664325958</v>
      </c>
      <c r="O34">
        <f>O33+N34/(1+$D$2)^A34</f>
        <v>301.27808688035617</v>
      </c>
      <c r="P34" s="15">
        <f>B34*P33</f>
        <v>0.47598654693501879</v>
      </c>
      <c r="Q34" s="15">
        <f>Q33*(1-K34)</f>
        <v>0.13254004154332619</v>
      </c>
      <c r="R34">
        <f>P34*Q34*(1/(1+$D$2))^A34</f>
        <v>3.9769846156308243E-3</v>
      </c>
    </row>
    <row r="35" spans="1:18">
      <c r="A35">
        <f>A34+1</f>
        <v>30</v>
      </c>
      <c r="B35" s="15">
        <f>SULT!B78</f>
        <v>0.90966999999999998</v>
      </c>
      <c r="C35" s="14">
        <f>($B$2)*SULT!J78-(($B$2)*SULT!$J$50/SULT!$D$50)*SULT!D78</f>
        <v>62517.299476553446</v>
      </c>
      <c r="D35">
        <f>2300-100</f>
        <v>2200</v>
      </c>
      <c r="E35" s="14">
        <f>(C35+D35)*$D$1</f>
        <v>3883.0379685932066</v>
      </c>
      <c r="F35">
        <f>($B$2)*(1-SULT!B78)</f>
        <v>9033.0000000000018</v>
      </c>
      <c r="G35" s="14">
        <f>L35*B35*K35*C36</f>
        <v>52900.999836283823</v>
      </c>
      <c r="H35">
        <f>C36*B35*(1-K35)</f>
        <v>0</v>
      </c>
      <c r="I35" s="14">
        <f t="shared" si="0"/>
        <v>6666.3376088628283</v>
      </c>
      <c r="J35" s="14">
        <f t="shared" si="1"/>
        <v>5999.7038479765461</v>
      </c>
      <c r="K35">
        <f>1</f>
        <v>1</v>
      </c>
      <c r="L35">
        <f>0.9</f>
        <v>0.9</v>
      </c>
      <c r="M35" s="14">
        <f>I35-J35</f>
        <v>666.63376088628229</v>
      </c>
      <c r="N35" s="14" cm="1">
        <f t="array" ref="N35">M35*PRODUCT($B$6:B34)*PRODUCT(1-$K$6:K34)</f>
        <v>42.056108533815546</v>
      </c>
      <c r="O35">
        <f>O34+N35/(1+$D$2)^A35</f>
        <v>303.68826161790605</v>
      </c>
      <c r="P35" s="15">
        <f>B35*P34</f>
        <v>0.43299068215037856</v>
      </c>
      <c r="Q35" s="15">
        <f>Q34*(1-K35)</f>
        <v>0</v>
      </c>
      <c r="R35">
        <f>P35*Q35*(1/(1+$D$2))^A35</f>
        <v>0</v>
      </c>
    </row>
    <row r="36" spans="1:18">
      <c r="C36" s="14">
        <f>($B$2)*SULT!J79-(($B$2)*SULT!$J$50/SULT!$D$50)*SULT!D79</f>
        <v>64615.617429377722</v>
      </c>
      <c r="N36" s="14"/>
      <c r="P36" s="15"/>
      <c r="Q3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0071-5D75-4D83-B216-D72B7DC8418E}">
  <dimension ref="A1:Z124"/>
  <sheetViews>
    <sheetView workbookViewId="0">
      <pane ySplit="8" topLeftCell="I9" activePane="bottomLeft" state="frozen"/>
      <selection pane="bottomLeft" activeCell="I4" sqref="I4"/>
    </sheetView>
  </sheetViews>
  <sheetFormatPr defaultRowHeight="15"/>
  <sheetData>
    <row r="1" spans="1:26" ht="15.7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1" t="s">
        <v>58</v>
      </c>
      <c r="B2" s="1"/>
      <c r="C2" s="1"/>
      <c r="D2" s="1"/>
      <c r="E2" s="3" t="s">
        <v>59</v>
      </c>
      <c r="F2" s="5">
        <v>0.05</v>
      </c>
      <c r="G2" s="4" t="s">
        <v>60</v>
      </c>
      <c r="H2" s="4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 t="s">
        <v>61</v>
      </c>
      <c r="F5" s="2">
        <v>0.95238</v>
      </c>
      <c r="G5" s="2" t="s">
        <v>62</v>
      </c>
      <c r="H5" s="2">
        <v>4.8690999999999998E-2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6" t="s">
        <v>63</v>
      </c>
      <c r="F6" s="2">
        <v>4.879E-2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 t="s">
        <v>64</v>
      </c>
      <c r="B8" s="7" t="s">
        <v>65</v>
      </c>
      <c r="C8" s="8" t="s">
        <v>66</v>
      </c>
      <c r="D8" s="7" t="s">
        <v>67</v>
      </c>
      <c r="E8" s="7" t="s">
        <v>68</v>
      </c>
      <c r="F8" s="7" t="s">
        <v>69</v>
      </c>
      <c r="G8" s="7" t="s">
        <v>70</v>
      </c>
      <c r="H8" s="7" t="s">
        <v>71</v>
      </c>
      <c r="I8" s="7" t="s">
        <v>72</v>
      </c>
      <c r="J8" s="7" t="s">
        <v>73</v>
      </c>
      <c r="K8" s="7" t="s">
        <v>74</v>
      </c>
      <c r="L8" s="9" t="s">
        <v>75</v>
      </c>
      <c r="M8" s="9" t="s">
        <v>76</v>
      </c>
      <c r="N8" s="7" t="s">
        <v>64</v>
      </c>
      <c r="O8" s="10" t="s">
        <v>77</v>
      </c>
      <c r="P8" s="10" t="s">
        <v>78</v>
      </c>
      <c r="Q8" s="8" t="s">
        <v>79</v>
      </c>
      <c r="R8" s="7" t="s">
        <v>80</v>
      </c>
      <c r="S8" s="7" t="s">
        <v>81</v>
      </c>
      <c r="T8" s="10" t="s">
        <v>82</v>
      </c>
      <c r="U8" s="10" t="s">
        <v>83</v>
      </c>
      <c r="V8" s="8" t="s">
        <v>84</v>
      </c>
      <c r="W8" s="7" t="s">
        <v>85</v>
      </c>
      <c r="X8" s="7" t="s">
        <v>86</v>
      </c>
      <c r="Y8" s="10" t="s">
        <v>87</v>
      </c>
      <c r="Z8" s="10" t="s">
        <v>88</v>
      </c>
    </row>
    <row r="9" spans="1:26">
      <c r="A9" s="11">
        <v>20</v>
      </c>
      <c r="B9" s="12">
        <v>0.99975000000000003</v>
      </c>
      <c r="C9" s="12">
        <v>100000</v>
      </c>
      <c r="D9" s="12">
        <v>19.966390000000001</v>
      </c>
      <c r="E9" s="12">
        <v>8.0991400000000002</v>
      </c>
      <c r="F9" s="12">
        <v>13.05589</v>
      </c>
      <c r="G9" s="12">
        <v>19.504000000000001</v>
      </c>
      <c r="H9" s="12">
        <v>7.9198500000000003</v>
      </c>
      <c r="I9" s="12">
        <v>12.766629999999999</v>
      </c>
      <c r="J9" s="12">
        <v>4.922E-2</v>
      </c>
      <c r="K9" s="12">
        <v>5.033E-2</v>
      </c>
      <c r="L9" s="12">
        <v>0.61224000000000001</v>
      </c>
      <c r="M9" s="12">
        <v>0.37440000000000001</v>
      </c>
      <c r="N9" s="12">
        <v>20</v>
      </c>
      <c r="O9" s="2">
        <v>10.69373</v>
      </c>
      <c r="P9" s="2">
        <v>5.7980000000000002E-3</v>
      </c>
      <c r="Q9" s="2">
        <v>100000</v>
      </c>
      <c r="R9" s="2">
        <v>19.582899999999999</v>
      </c>
      <c r="S9" s="2">
        <v>6.7479999999999998E-2</v>
      </c>
      <c r="T9" s="2">
        <v>10.643789999999999</v>
      </c>
      <c r="U9" s="2">
        <v>1.0442E-2</v>
      </c>
      <c r="V9" s="2">
        <v>99727.287500000006</v>
      </c>
      <c r="W9" s="2">
        <v>19.1386501</v>
      </c>
      <c r="X9" s="2">
        <v>8.8639999999999997E-2</v>
      </c>
      <c r="Y9" s="2">
        <v>10.593249999999999</v>
      </c>
      <c r="Z9" s="2">
        <v>1.5140000000000001E-2</v>
      </c>
    </row>
    <row r="10" spans="1:26">
      <c r="A10" s="2">
        <v>21</v>
      </c>
      <c r="B10" s="2">
        <v>0.99975000000000003</v>
      </c>
      <c r="C10" s="2">
        <v>99975</v>
      </c>
      <c r="D10" s="2">
        <v>19.919689999999999</v>
      </c>
      <c r="E10" s="2">
        <v>8.0989699999999996</v>
      </c>
      <c r="F10" s="2">
        <v>13.055059999999999</v>
      </c>
      <c r="G10" s="2">
        <v>19.45729</v>
      </c>
      <c r="H10" s="2">
        <v>7.9196600000000004</v>
      </c>
      <c r="I10" s="2">
        <v>12.765750000000001</v>
      </c>
      <c r="J10" s="2">
        <v>5.144E-2</v>
      </c>
      <c r="K10" s="2">
        <v>5.2600000000000001E-2</v>
      </c>
      <c r="L10" s="2">
        <v>0.61219999999999997</v>
      </c>
      <c r="M10" s="2">
        <v>0.37429000000000001</v>
      </c>
      <c r="N10" s="2">
        <v>21</v>
      </c>
      <c r="O10" s="2">
        <v>10.690004999999999</v>
      </c>
      <c r="P10" s="2">
        <v>6.1450000000000003E-3</v>
      </c>
      <c r="Q10" s="2">
        <v>99950.080000000002</v>
      </c>
      <c r="R10" s="2">
        <v>19.521799999999999</v>
      </c>
      <c r="S10" s="2">
        <v>7.0389999999999994E-2</v>
      </c>
      <c r="T10" s="2">
        <v>10.63758</v>
      </c>
      <c r="U10" s="2">
        <v>1.1018E-2</v>
      </c>
      <c r="V10" s="2">
        <v>99670.941000000006</v>
      </c>
      <c r="W10" s="2">
        <v>19.0563495</v>
      </c>
      <c r="X10" s="2">
        <v>9.2549999999999993E-2</v>
      </c>
      <c r="Y10" s="2">
        <v>10.58254</v>
      </c>
      <c r="Z10" s="2">
        <v>1.6136000000000001E-2</v>
      </c>
    </row>
    <row r="11" spans="1:26">
      <c r="A11" s="2">
        <v>22</v>
      </c>
      <c r="B11" s="2">
        <v>0.99973999999999996</v>
      </c>
      <c r="C11" s="2">
        <v>99950</v>
      </c>
      <c r="D11" s="2">
        <v>19.870699999999999</v>
      </c>
      <c r="E11" s="2">
        <v>8.0987799999999996</v>
      </c>
      <c r="F11" s="2">
        <v>13.054130000000001</v>
      </c>
      <c r="G11" s="2">
        <v>19.40831</v>
      </c>
      <c r="H11" s="2">
        <v>7.9194500000000003</v>
      </c>
      <c r="I11" s="2">
        <v>12.764760000000001</v>
      </c>
      <c r="J11" s="2">
        <v>5.3780000000000001E-2</v>
      </c>
      <c r="K11" s="2">
        <v>5.4989999999999997E-2</v>
      </c>
      <c r="L11" s="2">
        <v>0.61214999999999997</v>
      </c>
      <c r="M11" s="2">
        <v>0.37417</v>
      </c>
      <c r="N11" s="2">
        <v>22</v>
      </c>
      <c r="O11" s="2">
        <v>10.685938</v>
      </c>
      <c r="P11" s="2">
        <v>6.5230000000000002E-3</v>
      </c>
      <c r="Q11" s="2">
        <v>99899.45</v>
      </c>
      <c r="R11" s="2">
        <v>19.457699999999999</v>
      </c>
      <c r="S11" s="2">
        <v>7.3440000000000005E-2</v>
      </c>
      <c r="T11" s="2">
        <v>10.63082</v>
      </c>
      <c r="U11" s="2">
        <v>1.1646999999999999E-2</v>
      </c>
      <c r="V11" s="2">
        <v>99613.080199999997</v>
      </c>
      <c r="W11" s="2">
        <v>18.970179600000002</v>
      </c>
      <c r="X11" s="2">
        <v>9.6659999999999996E-2</v>
      </c>
      <c r="Y11" s="2">
        <v>10.57089</v>
      </c>
      <c r="Z11" s="2">
        <v>1.7219000000000002E-2</v>
      </c>
    </row>
    <row r="12" spans="1:26">
      <c r="A12" s="2">
        <v>23</v>
      </c>
      <c r="B12" s="2">
        <v>0.99973999999999996</v>
      </c>
      <c r="C12" s="2">
        <v>99924</v>
      </c>
      <c r="D12" s="2">
        <v>19.81934</v>
      </c>
      <c r="E12" s="2">
        <v>8.0985700000000005</v>
      </c>
      <c r="F12" s="2">
        <v>13.05308</v>
      </c>
      <c r="G12" s="2">
        <v>19.356950000000001</v>
      </c>
      <c r="H12" s="2">
        <v>7.9192099999999996</v>
      </c>
      <c r="I12" s="2">
        <v>12.76365</v>
      </c>
      <c r="J12" s="2">
        <v>5.6219999999999999E-2</v>
      </c>
      <c r="K12" s="2">
        <v>5.7489999999999999E-2</v>
      </c>
      <c r="L12" s="2">
        <v>0.61209999999999998</v>
      </c>
      <c r="M12" s="2">
        <v>0.37403999999999998</v>
      </c>
      <c r="N12" s="2">
        <v>23</v>
      </c>
      <c r="O12" s="2">
        <v>10.681497</v>
      </c>
      <c r="P12" s="2">
        <v>6.9360000000000003E-3</v>
      </c>
      <c r="Q12" s="2">
        <v>99848.01</v>
      </c>
      <c r="R12" s="2">
        <v>19.390599999999999</v>
      </c>
      <c r="S12" s="2">
        <v>7.664E-2</v>
      </c>
      <c r="T12" s="2">
        <v>10.62345</v>
      </c>
      <c r="U12" s="2">
        <v>1.2331999999999999E-2</v>
      </c>
      <c r="V12" s="2">
        <v>99553.516300000003</v>
      </c>
      <c r="W12" s="2">
        <v>18.8799779</v>
      </c>
      <c r="X12" s="2">
        <v>0.10095</v>
      </c>
      <c r="Y12" s="2">
        <v>10.55822</v>
      </c>
      <c r="Z12" s="2">
        <v>1.8397E-2</v>
      </c>
    </row>
    <row r="13" spans="1:26">
      <c r="A13" s="2">
        <v>24</v>
      </c>
      <c r="B13" s="2">
        <v>0.99973000000000001</v>
      </c>
      <c r="C13" s="2">
        <v>99898</v>
      </c>
      <c r="D13" s="2">
        <v>19.76549</v>
      </c>
      <c r="E13" s="2">
        <v>8.0983300000000007</v>
      </c>
      <c r="F13" s="2">
        <v>13.0519</v>
      </c>
      <c r="G13" s="2">
        <v>19.303100000000001</v>
      </c>
      <c r="H13" s="2">
        <v>7.9189400000000001</v>
      </c>
      <c r="I13" s="2">
        <v>12.762409999999999</v>
      </c>
      <c r="J13" s="2">
        <v>5.8790000000000002E-2</v>
      </c>
      <c r="K13" s="2">
        <v>6.0109999999999997E-2</v>
      </c>
      <c r="L13" s="2">
        <v>0.61204999999999998</v>
      </c>
      <c r="M13" s="2">
        <v>0.37390000000000001</v>
      </c>
      <c r="N13" s="2">
        <v>24</v>
      </c>
      <c r="O13" s="2">
        <v>10.676648</v>
      </c>
      <c r="P13" s="2">
        <v>7.3860000000000002E-3</v>
      </c>
      <c r="Q13" s="2">
        <v>99795.68</v>
      </c>
      <c r="R13" s="2">
        <v>19.3202</v>
      </c>
      <c r="S13" s="2">
        <v>7.9990000000000006E-2</v>
      </c>
      <c r="T13" s="2">
        <v>10.61542</v>
      </c>
      <c r="U13" s="2">
        <v>1.3079E-2</v>
      </c>
      <c r="V13" s="2">
        <v>99492.037100000001</v>
      </c>
      <c r="W13" s="2">
        <v>18.785577799999999</v>
      </c>
      <c r="X13" s="2">
        <v>0.10545</v>
      </c>
      <c r="Y13" s="2">
        <v>10.544449999999999</v>
      </c>
      <c r="Z13" s="2">
        <v>1.9677E-2</v>
      </c>
    </row>
    <row r="14" spans="1:26">
      <c r="A14" s="2">
        <v>25</v>
      </c>
      <c r="B14" s="2">
        <v>0.99973000000000001</v>
      </c>
      <c r="C14" s="2">
        <v>99871</v>
      </c>
      <c r="D14" s="2">
        <v>19.709029999999998</v>
      </c>
      <c r="E14" s="2">
        <v>8.0980600000000003</v>
      </c>
      <c r="F14" s="2">
        <v>13.05057</v>
      </c>
      <c r="G14" s="2">
        <v>19.246639999999999</v>
      </c>
      <c r="H14" s="2">
        <v>7.9186399999999999</v>
      </c>
      <c r="I14" s="2">
        <v>12.761010000000001</v>
      </c>
      <c r="J14" s="2">
        <v>6.1469999999999997E-2</v>
      </c>
      <c r="K14" s="2">
        <v>6.2859999999999999E-2</v>
      </c>
      <c r="L14" s="2">
        <v>0.61197999999999997</v>
      </c>
      <c r="M14" s="2">
        <v>0.37373000000000001</v>
      </c>
      <c r="N14" s="2">
        <v>25</v>
      </c>
      <c r="O14" s="2">
        <v>10.671357</v>
      </c>
      <c r="P14" s="2">
        <v>7.8779999999999996E-3</v>
      </c>
      <c r="Q14" s="2">
        <v>99742.33</v>
      </c>
      <c r="R14" s="2">
        <v>19.246500000000001</v>
      </c>
      <c r="S14" s="2">
        <v>8.3500000000000005E-2</v>
      </c>
      <c r="T14" s="2">
        <v>10.606669999999999</v>
      </c>
      <c r="U14" s="2">
        <v>1.3893000000000001E-2</v>
      </c>
      <c r="V14" s="2">
        <v>99428.404500000004</v>
      </c>
      <c r="W14" s="2">
        <v>18.686808299999999</v>
      </c>
      <c r="X14" s="2">
        <v>0.11015</v>
      </c>
      <c r="Y14" s="2">
        <v>10.529489999999999</v>
      </c>
      <c r="Z14" s="2">
        <v>2.1068E-2</v>
      </c>
    </row>
    <row r="15" spans="1:26">
      <c r="A15" s="2">
        <v>26</v>
      </c>
      <c r="B15" s="2">
        <v>0.99972000000000005</v>
      </c>
      <c r="C15" s="2">
        <v>99844</v>
      </c>
      <c r="D15" s="2">
        <v>19.649850000000001</v>
      </c>
      <c r="E15" s="2">
        <v>8.0977499999999996</v>
      </c>
      <c r="F15" s="2">
        <v>13.04908</v>
      </c>
      <c r="G15" s="2">
        <v>19.187460000000002</v>
      </c>
      <c r="H15" s="2">
        <v>7.91831</v>
      </c>
      <c r="I15" s="2">
        <v>12.75943</v>
      </c>
      <c r="J15" s="2">
        <v>6.429E-2</v>
      </c>
      <c r="K15" s="2">
        <v>6.5740000000000007E-2</v>
      </c>
      <c r="L15" s="2">
        <v>0.61190999999999995</v>
      </c>
      <c r="M15" s="2">
        <v>0.37353999999999998</v>
      </c>
      <c r="N15" s="2">
        <v>26</v>
      </c>
      <c r="O15" s="2">
        <v>10.665585</v>
      </c>
      <c r="P15" s="2">
        <v>8.4150000000000006E-3</v>
      </c>
      <c r="Q15" s="2">
        <v>99687.84</v>
      </c>
      <c r="R15" s="2">
        <v>19.1693</v>
      </c>
      <c r="S15" s="2">
        <v>8.7169999999999997E-2</v>
      </c>
      <c r="T15" s="2">
        <v>10.59714</v>
      </c>
      <c r="U15" s="2">
        <v>1.4777999999999999E-2</v>
      </c>
      <c r="V15" s="2">
        <v>99362.3511</v>
      </c>
      <c r="W15" s="2">
        <v>18.583494300000002</v>
      </c>
      <c r="X15" s="2">
        <v>0.11507000000000001</v>
      </c>
      <c r="Y15" s="2">
        <v>10.51324</v>
      </c>
      <c r="Z15" s="2">
        <v>2.2578000000000001E-2</v>
      </c>
    </row>
    <row r="16" spans="1:26">
      <c r="A16" s="2">
        <v>27</v>
      </c>
      <c r="B16" s="2">
        <v>0.99970999999999999</v>
      </c>
      <c r="C16" s="2">
        <v>99816</v>
      </c>
      <c r="D16" s="2">
        <v>19.58783</v>
      </c>
      <c r="E16" s="2">
        <v>8.09741</v>
      </c>
      <c r="F16" s="2">
        <v>13.047409999999999</v>
      </c>
      <c r="G16" s="2">
        <v>19.125430000000001</v>
      </c>
      <c r="H16" s="2">
        <v>7.9179300000000001</v>
      </c>
      <c r="I16" s="2">
        <v>12.75766</v>
      </c>
      <c r="J16" s="2">
        <v>6.7250000000000004E-2</v>
      </c>
      <c r="K16" s="2">
        <v>6.8760000000000002E-2</v>
      </c>
      <c r="L16" s="2">
        <v>0.61182999999999998</v>
      </c>
      <c r="M16" s="2">
        <v>0.37334000000000001</v>
      </c>
      <c r="N16" s="2">
        <v>27</v>
      </c>
      <c r="O16" s="2">
        <v>10.65929</v>
      </c>
      <c r="P16" s="2">
        <v>8.9999999999999993E-3</v>
      </c>
      <c r="Q16" s="2">
        <v>99632.07</v>
      </c>
      <c r="R16" s="2">
        <v>19.0885</v>
      </c>
      <c r="S16" s="2">
        <v>9.103E-2</v>
      </c>
      <c r="T16" s="2">
        <v>10.58677</v>
      </c>
      <c r="U16" s="2">
        <v>1.5741999999999999E-2</v>
      </c>
      <c r="V16" s="2">
        <v>99293.576799999995</v>
      </c>
      <c r="W16" s="2">
        <v>18.475456900000001</v>
      </c>
      <c r="X16" s="2">
        <v>0.12021999999999999</v>
      </c>
      <c r="Y16" s="2">
        <v>10.495609999999999</v>
      </c>
      <c r="Z16" s="2">
        <v>2.4216999999999999E-2</v>
      </c>
    </row>
    <row r="17" spans="1:26">
      <c r="A17" s="2">
        <v>28</v>
      </c>
      <c r="B17" s="2">
        <v>0.99970000000000003</v>
      </c>
      <c r="C17" s="2">
        <v>99787</v>
      </c>
      <c r="D17" s="2">
        <v>19.522819999999999</v>
      </c>
      <c r="E17" s="2">
        <v>8.0970200000000006</v>
      </c>
      <c r="F17" s="2">
        <v>13.045529999999999</v>
      </c>
      <c r="G17" s="2">
        <v>19.06043</v>
      </c>
      <c r="H17" s="2">
        <v>7.9175000000000004</v>
      </c>
      <c r="I17" s="2">
        <v>12.75568</v>
      </c>
      <c r="J17" s="2">
        <v>7.034E-2</v>
      </c>
      <c r="K17" s="2">
        <v>7.1929999999999994E-2</v>
      </c>
      <c r="L17" s="2">
        <v>0.61173999999999995</v>
      </c>
      <c r="M17" s="2">
        <v>0.37309999999999999</v>
      </c>
      <c r="N17" s="2">
        <v>28</v>
      </c>
      <c r="O17" s="2">
        <v>10.652426999999999</v>
      </c>
      <c r="P17" s="2">
        <v>9.6380000000000007E-3</v>
      </c>
      <c r="Q17" s="2">
        <v>99574.85</v>
      </c>
      <c r="R17" s="2">
        <v>19.003799999999998</v>
      </c>
      <c r="S17" s="2">
        <v>9.5060000000000006E-2</v>
      </c>
      <c r="T17" s="2">
        <v>10.57549</v>
      </c>
      <c r="U17" s="2">
        <v>1.6791E-2</v>
      </c>
      <c r="V17" s="2">
        <v>99221.744600000005</v>
      </c>
      <c r="W17" s="2">
        <v>18.362513799999999</v>
      </c>
      <c r="X17" s="2">
        <v>0.12559000000000001</v>
      </c>
      <c r="Y17" s="2">
        <v>10.47649</v>
      </c>
      <c r="Z17" s="2">
        <v>2.5995000000000001E-2</v>
      </c>
    </row>
    <row r="18" spans="1:26">
      <c r="A18" s="2">
        <v>29</v>
      </c>
      <c r="B18" s="2">
        <v>0.99970000000000003</v>
      </c>
      <c r="C18" s="2">
        <v>99758</v>
      </c>
      <c r="D18" s="2">
        <v>19.454709999999999</v>
      </c>
      <c r="E18" s="2">
        <v>8.0965900000000008</v>
      </c>
      <c r="F18" s="2">
        <v>13.043419999999999</v>
      </c>
      <c r="G18" s="2">
        <v>18.992319999999999</v>
      </c>
      <c r="H18" s="2">
        <v>7.9170199999999999</v>
      </c>
      <c r="I18" s="2">
        <v>12.753439999999999</v>
      </c>
      <c r="J18" s="2">
        <v>7.3590000000000003E-2</v>
      </c>
      <c r="K18" s="2">
        <v>7.5240000000000001E-2</v>
      </c>
      <c r="L18" s="2">
        <v>0.61163000000000001</v>
      </c>
      <c r="M18" s="2">
        <v>0.37284</v>
      </c>
      <c r="N18" s="2">
        <v>29</v>
      </c>
      <c r="O18" s="2">
        <v>10.644947</v>
      </c>
      <c r="P18" s="2">
        <v>1.0333999999999999E-2</v>
      </c>
      <c r="Q18" s="2">
        <v>99516</v>
      </c>
      <c r="R18" s="2">
        <v>18.915199999999999</v>
      </c>
      <c r="S18" s="2">
        <v>9.9279999999999993E-2</v>
      </c>
      <c r="T18" s="2">
        <v>10.563219999999999</v>
      </c>
      <c r="U18" s="2">
        <v>1.7932E-2</v>
      </c>
      <c r="V18" s="2">
        <v>99146.476599999995</v>
      </c>
      <c r="W18" s="2">
        <v>18.244479500000001</v>
      </c>
      <c r="X18" s="2">
        <v>0.13122</v>
      </c>
      <c r="Y18" s="2">
        <v>10.455769999999999</v>
      </c>
      <c r="Z18" s="2">
        <v>2.7921999999999999E-2</v>
      </c>
    </row>
    <row r="19" spans="1:26">
      <c r="A19" s="11">
        <v>30</v>
      </c>
      <c r="B19" s="12">
        <v>0.99968000000000001</v>
      </c>
      <c r="C19" s="12">
        <v>99727</v>
      </c>
      <c r="D19" s="12">
        <v>19.38336</v>
      </c>
      <c r="E19" s="12">
        <v>8.0960999999999999</v>
      </c>
      <c r="F19" s="12">
        <v>13.041040000000001</v>
      </c>
      <c r="G19" s="12">
        <v>18.920960000000001</v>
      </c>
      <c r="H19" s="12">
        <v>7.91648</v>
      </c>
      <c r="I19" s="12">
        <v>12.75093</v>
      </c>
      <c r="J19" s="12">
        <v>7.6980000000000007E-2</v>
      </c>
      <c r="K19" s="12">
        <v>7.8719999999999998E-2</v>
      </c>
      <c r="L19" s="12">
        <v>0.61151999999999995</v>
      </c>
      <c r="M19" s="12">
        <v>0.37253999999999998</v>
      </c>
      <c r="N19" s="12">
        <v>30</v>
      </c>
      <c r="O19" s="2">
        <v>10.636797</v>
      </c>
      <c r="P19" s="2">
        <v>1.1091E-2</v>
      </c>
      <c r="Q19" s="2">
        <v>99455.32</v>
      </c>
      <c r="R19" s="2">
        <v>18.822399999999998</v>
      </c>
      <c r="S19" s="2">
        <v>0.10369</v>
      </c>
      <c r="T19" s="2">
        <v>10.54988</v>
      </c>
      <c r="U19" s="2">
        <v>1.9172000000000002E-2</v>
      </c>
      <c r="V19" s="2">
        <v>99067.348400000003</v>
      </c>
      <c r="W19" s="2">
        <v>18.1211658</v>
      </c>
      <c r="X19" s="2">
        <v>0.13708999999999999</v>
      </c>
      <c r="Y19" s="2">
        <v>10.433310000000001</v>
      </c>
      <c r="Z19" s="2">
        <v>3.0009999999999998E-2</v>
      </c>
    </row>
    <row r="20" spans="1:26">
      <c r="A20" s="2">
        <v>31</v>
      </c>
      <c r="B20" s="2">
        <v>0.99966999999999995</v>
      </c>
      <c r="C20" s="2">
        <v>99696</v>
      </c>
      <c r="D20" s="2">
        <v>19.308620000000001</v>
      </c>
      <c r="E20" s="2">
        <v>8.0955600000000008</v>
      </c>
      <c r="F20" s="2">
        <v>13.03837</v>
      </c>
      <c r="G20" s="2">
        <v>18.846219999999999</v>
      </c>
      <c r="H20" s="2">
        <v>7.91587</v>
      </c>
      <c r="I20" s="2">
        <v>12.74811</v>
      </c>
      <c r="J20" s="2">
        <v>8.054E-2</v>
      </c>
      <c r="K20" s="2">
        <v>8.2360000000000003E-2</v>
      </c>
      <c r="L20" s="2">
        <v>0.61138999999999999</v>
      </c>
      <c r="M20" s="2">
        <v>0.37220999999999999</v>
      </c>
      <c r="N20" s="2">
        <v>31</v>
      </c>
      <c r="O20" s="2">
        <v>10.627921000000001</v>
      </c>
      <c r="P20" s="2">
        <v>1.1917000000000001E-2</v>
      </c>
      <c r="Q20" s="2">
        <v>99392.58</v>
      </c>
      <c r="R20" s="2">
        <v>18.725300000000001</v>
      </c>
      <c r="S20" s="2">
        <v>0.10832</v>
      </c>
      <c r="T20" s="2">
        <v>10.53539</v>
      </c>
      <c r="U20" s="2">
        <v>2.0518999999999999E-2</v>
      </c>
      <c r="V20" s="2">
        <v>98983.8842</v>
      </c>
      <c r="W20" s="2">
        <v>17.9923827</v>
      </c>
      <c r="X20" s="2">
        <v>0.14321999999999999</v>
      </c>
      <c r="Y20" s="2">
        <v>10.408989999999999</v>
      </c>
      <c r="Z20" s="2">
        <v>3.2271000000000001E-2</v>
      </c>
    </row>
    <row r="21" spans="1:26">
      <c r="A21" s="2">
        <v>32</v>
      </c>
      <c r="B21" s="2">
        <v>0.99965999999999999</v>
      </c>
      <c r="C21" s="2">
        <v>99663</v>
      </c>
      <c r="D21" s="2">
        <v>19.230340000000002</v>
      </c>
      <c r="E21" s="2">
        <v>8.0949399999999994</v>
      </c>
      <c r="F21" s="2">
        <v>13.03538</v>
      </c>
      <c r="G21" s="2">
        <v>18.767949999999999</v>
      </c>
      <c r="H21" s="2">
        <v>7.9151899999999999</v>
      </c>
      <c r="I21" s="2">
        <v>12.744949999999999</v>
      </c>
      <c r="J21" s="2">
        <v>8.4269999999999998E-2</v>
      </c>
      <c r="K21" s="2">
        <v>8.6169999999999997E-2</v>
      </c>
      <c r="L21" s="2">
        <v>0.61124000000000001</v>
      </c>
      <c r="M21" s="2">
        <v>0.37182999999999999</v>
      </c>
      <c r="N21" s="2">
        <v>32</v>
      </c>
      <c r="O21" s="2">
        <v>10.618258000000001</v>
      </c>
      <c r="P21" s="2">
        <v>1.2815E-2</v>
      </c>
      <c r="Q21" s="2">
        <v>99327.53</v>
      </c>
      <c r="R21" s="2">
        <v>18.623799999999999</v>
      </c>
      <c r="S21" s="2">
        <v>0.11315</v>
      </c>
      <c r="T21" s="2">
        <v>10.51965</v>
      </c>
      <c r="U21" s="2">
        <v>2.1982999999999999E-2</v>
      </c>
      <c r="V21" s="2">
        <v>98895.549899999998</v>
      </c>
      <c r="W21" s="2">
        <v>17.857938399999998</v>
      </c>
      <c r="X21" s="2">
        <v>0.14962</v>
      </c>
      <c r="Y21" s="2">
        <v>10.382680000000001</v>
      </c>
      <c r="Z21" s="2">
        <v>3.4716999999999998E-2</v>
      </c>
    </row>
    <row r="22" spans="1:26">
      <c r="A22" s="2">
        <v>33</v>
      </c>
      <c r="B22" s="2">
        <v>0.99963999999999997</v>
      </c>
      <c r="C22" s="2">
        <v>99629</v>
      </c>
      <c r="D22" s="2">
        <v>19.14838</v>
      </c>
      <c r="E22" s="2">
        <v>8.0942500000000006</v>
      </c>
      <c r="F22" s="2">
        <v>13.03201</v>
      </c>
      <c r="G22" s="2">
        <v>18.685980000000001</v>
      </c>
      <c r="H22" s="2">
        <v>7.9144300000000003</v>
      </c>
      <c r="I22" s="2">
        <v>12.741390000000001</v>
      </c>
      <c r="J22" s="2">
        <v>8.8169999999999998E-2</v>
      </c>
      <c r="K22" s="2">
        <v>9.0160000000000004E-2</v>
      </c>
      <c r="L22" s="2">
        <v>0.61107999999999996</v>
      </c>
      <c r="M22" s="2">
        <v>0.37141000000000002</v>
      </c>
      <c r="N22" s="2">
        <v>33</v>
      </c>
      <c r="O22" s="2">
        <v>10.607742999999999</v>
      </c>
      <c r="P22" s="2">
        <v>1.3793E-2</v>
      </c>
      <c r="Q22" s="2">
        <v>99259.89</v>
      </c>
      <c r="R22" s="2">
        <v>18.517600000000002</v>
      </c>
      <c r="S22" s="2">
        <v>0.11821</v>
      </c>
      <c r="T22" s="2">
        <v>10.50257</v>
      </c>
      <c r="U22" s="2">
        <v>2.3571000000000002E-2</v>
      </c>
      <c r="V22" s="2">
        <v>98801.746799999994</v>
      </c>
      <c r="W22" s="2">
        <v>17.7176407</v>
      </c>
      <c r="X22" s="2">
        <v>0.15629999999999999</v>
      </c>
      <c r="Y22" s="2">
        <v>10.35422</v>
      </c>
      <c r="Z22" s="2">
        <v>3.7361999999999999E-2</v>
      </c>
    </row>
    <row r="23" spans="1:26">
      <c r="A23" s="2">
        <v>34</v>
      </c>
      <c r="B23" s="2">
        <v>0.99963000000000002</v>
      </c>
      <c r="C23" s="2">
        <v>99594</v>
      </c>
      <c r="D23" s="2">
        <v>19.062580000000001</v>
      </c>
      <c r="E23" s="2">
        <v>8.0934699999999999</v>
      </c>
      <c r="F23" s="2">
        <v>13.028230000000001</v>
      </c>
      <c r="G23" s="2">
        <v>18.600180000000002</v>
      </c>
      <c r="H23" s="2">
        <v>7.91357</v>
      </c>
      <c r="I23" s="2">
        <v>12.73739</v>
      </c>
      <c r="J23" s="2">
        <v>9.2259999999999995E-2</v>
      </c>
      <c r="K23" s="2">
        <v>9.4339999999999993E-2</v>
      </c>
      <c r="L23" s="2">
        <v>0.6109</v>
      </c>
      <c r="M23" s="2">
        <v>0.37093999999999999</v>
      </c>
      <c r="N23" s="2">
        <v>34</v>
      </c>
      <c r="O23" s="2">
        <v>10.596304</v>
      </c>
      <c r="P23" s="2">
        <v>1.4855999999999999E-2</v>
      </c>
      <c r="Q23" s="2">
        <v>99189.32</v>
      </c>
      <c r="R23" s="2">
        <v>18.406600000000001</v>
      </c>
      <c r="S23" s="2">
        <v>0.1235</v>
      </c>
      <c r="T23" s="2">
        <v>10.48404</v>
      </c>
      <c r="U23" s="2">
        <v>2.5294000000000001E-2</v>
      </c>
      <c r="V23" s="2">
        <v>98701.803199999995</v>
      </c>
      <c r="W23" s="2">
        <v>17.571297099999999</v>
      </c>
      <c r="X23" s="2">
        <v>0.16327</v>
      </c>
      <c r="Y23" s="2">
        <v>10.32348</v>
      </c>
      <c r="Z23" s="2">
        <v>4.0221E-2</v>
      </c>
    </row>
    <row r="24" spans="1:26">
      <c r="A24" s="2">
        <v>35</v>
      </c>
      <c r="B24" s="2">
        <v>0.99961</v>
      </c>
      <c r="C24" s="2">
        <v>99557</v>
      </c>
      <c r="D24" s="2">
        <v>18.972770000000001</v>
      </c>
      <c r="E24" s="2">
        <v>8.0925999999999991</v>
      </c>
      <c r="F24" s="2">
        <v>13.02398</v>
      </c>
      <c r="G24" s="2">
        <v>18.510370000000002</v>
      </c>
      <c r="H24" s="2">
        <v>7.9126000000000003</v>
      </c>
      <c r="I24" s="2">
        <v>12.732900000000001</v>
      </c>
      <c r="J24" s="2">
        <v>9.6530000000000005E-2</v>
      </c>
      <c r="K24" s="2">
        <v>9.8710000000000006E-2</v>
      </c>
      <c r="L24" s="2">
        <v>0.61068999999999996</v>
      </c>
      <c r="M24" s="2">
        <v>0.37041000000000002</v>
      </c>
      <c r="N24" s="2">
        <v>35</v>
      </c>
      <c r="O24" s="2">
        <v>10.583866</v>
      </c>
      <c r="P24" s="2">
        <v>1.6011999999999998E-2</v>
      </c>
      <c r="Q24" s="2">
        <v>99115.46</v>
      </c>
      <c r="R24" s="2">
        <v>18.290500000000002</v>
      </c>
      <c r="S24" s="2">
        <v>0.12902</v>
      </c>
      <c r="T24" s="2">
        <v>10.463939999999999</v>
      </c>
      <c r="U24" s="2">
        <v>2.7161999999999999E-2</v>
      </c>
      <c r="V24" s="2">
        <v>98594.9666</v>
      </c>
      <c r="W24" s="2">
        <v>17.418716199999999</v>
      </c>
      <c r="X24" s="2">
        <v>0.17054</v>
      </c>
      <c r="Y24" s="2">
        <v>10.29027</v>
      </c>
      <c r="Z24" s="2">
        <v>4.3307999999999999E-2</v>
      </c>
    </row>
    <row r="25" spans="1:26">
      <c r="A25" s="2">
        <v>36</v>
      </c>
      <c r="B25" s="2">
        <v>0.99958999999999998</v>
      </c>
      <c r="C25" s="2">
        <v>99518</v>
      </c>
      <c r="D25" s="2">
        <v>18.878799999999998</v>
      </c>
      <c r="E25" s="2">
        <v>8.0916200000000007</v>
      </c>
      <c r="F25" s="2">
        <v>13.0192</v>
      </c>
      <c r="G25" s="2">
        <v>18.41639</v>
      </c>
      <c r="H25" s="2">
        <v>7.9115200000000003</v>
      </c>
      <c r="I25" s="2">
        <v>12.72786</v>
      </c>
      <c r="J25" s="2">
        <v>0.10101</v>
      </c>
      <c r="K25" s="2">
        <v>0.10329000000000001</v>
      </c>
      <c r="L25" s="2">
        <v>0.61046</v>
      </c>
      <c r="M25" s="2">
        <v>0.36981999999999998</v>
      </c>
      <c r="N25" s="2">
        <v>36</v>
      </c>
      <c r="O25" s="2">
        <v>10.570347999999999</v>
      </c>
      <c r="P25" s="2">
        <v>1.7269E-2</v>
      </c>
      <c r="Q25" s="2">
        <v>99037.92</v>
      </c>
      <c r="R25" s="2">
        <v>18.1693</v>
      </c>
      <c r="S25" s="2">
        <v>0.1348</v>
      </c>
      <c r="T25" s="2">
        <v>10.442159999999999</v>
      </c>
      <c r="U25" s="2">
        <v>2.9187000000000001E-2</v>
      </c>
      <c r="V25" s="2">
        <v>98480.393200000006</v>
      </c>
      <c r="W25" s="2">
        <v>17.2597089</v>
      </c>
      <c r="X25" s="2">
        <v>0.17810999999999999</v>
      </c>
      <c r="Y25" s="2">
        <v>10.254440000000001</v>
      </c>
      <c r="Z25" s="2">
        <v>4.6640000000000001E-2</v>
      </c>
    </row>
    <row r="26" spans="1:26">
      <c r="A26" s="2">
        <v>37</v>
      </c>
      <c r="B26" s="2">
        <v>0.99956</v>
      </c>
      <c r="C26" s="2">
        <v>99477</v>
      </c>
      <c r="D26" s="2">
        <v>18.78049</v>
      </c>
      <c r="E26" s="2">
        <v>8.0905199999999997</v>
      </c>
      <c r="F26" s="2">
        <v>13.01384</v>
      </c>
      <c r="G26" s="2">
        <v>18.318079999999998</v>
      </c>
      <c r="H26" s="2">
        <v>7.9103000000000003</v>
      </c>
      <c r="I26" s="2">
        <v>12.722189999999999</v>
      </c>
      <c r="J26" s="2">
        <v>0.10569000000000001</v>
      </c>
      <c r="K26" s="2">
        <v>0.10807</v>
      </c>
      <c r="L26" s="2">
        <v>0.61019999999999996</v>
      </c>
      <c r="M26" s="2">
        <v>0.36914999999999998</v>
      </c>
      <c r="N26" s="2">
        <v>37</v>
      </c>
      <c r="O26" s="2">
        <v>10.555662999999999</v>
      </c>
      <c r="P26" s="2">
        <v>1.8634999999999999E-2</v>
      </c>
      <c r="Q26" s="2">
        <v>98956.24</v>
      </c>
      <c r="R26" s="2">
        <v>18.0426</v>
      </c>
      <c r="S26" s="2">
        <v>0.14083000000000001</v>
      </c>
      <c r="T26" s="2">
        <v>10.41858</v>
      </c>
      <c r="U26" s="2">
        <v>3.1378999999999997E-2</v>
      </c>
      <c r="V26" s="2">
        <v>98357.137799999997</v>
      </c>
      <c r="W26" s="2">
        <v>17.094088800000002</v>
      </c>
      <c r="X26" s="2">
        <v>0.186</v>
      </c>
      <c r="Y26" s="2">
        <v>10.2158</v>
      </c>
      <c r="Z26" s="2">
        <v>5.0230999999999998E-2</v>
      </c>
    </row>
    <row r="27" spans="1:26">
      <c r="A27" s="2">
        <v>38</v>
      </c>
      <c r="B27" s="2">
        <v>0.99953999999999998</v>
      </c>
      <c r="C27" s="2">
        <v>99433</v>
      </c>
      <c r="D27" s="2">
        <v>18.677659999999999</v>
      </c>
      <c r="E27" s="2">
        <v>8.0892800000000005</v>
      </c>
      <c r="F27" s="2">
        <v>13.007820000000001</v>
      </c>
      <c r="G27" s="2">
        <v>18.215250000000001</v>
      </c>
      <c r="H27" s="2">
        <v>7.9089200000000002</v>
      </c>
      <c r="I27" s="2">
        <v>12.71583</v>
      </c>
      <c r="J27" s="2">
        <v>0.11058999999999999</v>
      </c>
      <c r="K27" s="2">
        <v>0.11308</v>
      </c>
      <c r="L27" s="2">
        <v>0.6099</v>
      </c>
      <c r="M27" s="2">
        <v>0.36841000000000002</v>
      </c>
      <c r="N27" s="2">
        <v>38</v>
      </c>
      <c r="O27" s="2">
        <v>10.539717</v>
      </c>
      <c r="P27" s="2">
        <v>2.0116999999999999E-2</v>
      </c>
      <c r="Q27" s="2">
        <v>98869.9</v>
      </c>
      <c r="R27" s="2">
        <v>17.910399999999999</v>
      </c>
      <c r="S27" s="2">
        <v>0.14713000000000001</v>
      </c>
      <c r="T27" s="2">
        <v>10.393050000000001</v>
      </c>
      <c r="U27" s="2">
        <v>3.3752999999999998E-2</v>
      </c>
      <c r="V27" s="2">
        <v>98224.141799999998</v>
      </c>
      <c r="W27" s="2">
        <v>16.921674299999999</v>
      </c>
      <c r="X27" s="2">
        <v>0.19420999999999999</v>
      </c>
      <c r="Y27" s="2">
        <v>10.17418</v>
      </c>
      <c r="Z27" s="2">
        <v>5.4101000000000003E-2</v>
      </c>
    </row>
    <row r="28" spans="1:26">
      <c r="A28" s="2">
        <v>39</v>
      </c>
      <c r="B28" s="2">
        <v>0.99951000000000001</v>
      </c>
      <c r="C28" s="2">
        <v>99387</v>
      </c>
      <c r="D28" s="2">
        <v>18.570139999999999</v>
      </c>
      <c r="E28" s="2">
        <v>8.0878899999999998</v>
      </c>
      <c r="F28" s="2">
        <v>13.001060000000001</v>
      </c>
      <c r="G28" s="2">
        <v>18.10773</v>
      </c>
      <c r="H28" s="2">
        <v>7.9073799999999999</v>
      </c>
      <c r="I28" s="2">
        <v>12.708690000000001</v>
      </c>
      <c r="J28" s="2">
        <v>0.11570999999999999</v>
      </c>
      <c r="K28" s="2">
        <v>0.11831</v>
      </c>
      <c r="L28" s="2">
        <v>0.60956999999999995</v>
      </c>
      <c r="M28" s="2">
        <v>0.36757000000000001</v>
      </c>
      <c r="N28" s="2">
        <v>39</v>
      </c>
      <c r="O28" s="2">
        <v>10.522411999999999</v>
      </c>
      <c r="P28" s="2">
        <v>2.1725999999999999E-2</v>
      </c>
      <c r="Q28" s="2">
        <v>98778.33</v>
      </c>
      <c r="R28" s="2">
        <v>17.772300000000001</v>
      </c>
      <c r="S28" s="2">
        <v>0.1537</v>
      </c>
      <c r="T28" s="2">
        <v>10.36544</v>
      </c>
      <c r="U28" s="2">
        <v>3.6319999999999998E-2</v>
      </c>
      <c r="V28" s="2">
        <v>98080.220199999996</v>
      </c>
      <c r="W28" s="2">
        <v>16.742289499999998</v>
      </c>
      <c r="X28" s="2">
        <v>0.20275000000000001</v>
      </c>
      <c r="Y28" s="2">
        <v>10.129379999999999</v>
      </c>
      <c r="Z28" s="2">
        <v>5.8266999999999999E-2</v>
      </c>
    </row>
    <row r="29" spans="1:26">
      <c r="A29" s="11">
        <v>40</v>
      </c>
      <c r="B29" s="12">
        <v>0.99946999999999997</v>
      </c>
      <c r="C29" s="12">
        <v>99338</v>
      </c>
      <c r="D29" s="12">
        <v>18.45776</v>
      </c>
      <c r="E29" s="12">
        <v>8.0863300000000002</v>
      </c>
      <c r="F29" s="12">
        <v>12.99348</v>
      </c>
      <c r="G29" s="12">
        <v>17.995339999999999</v>
      </c>
      <c r="H29" s="12">
        <v>7.9056499999999996</v>
      </c>
      <c r="I29" s="12">
        <v>12.70068</v>
      </c>
      <c r="J29" s="12">
        <v>0.12106</v>
      </c>
      <c r="K29" s="12">
        <v>0.12379</v>
      </c>
      <c r="L29" s="12">
        <v>0.60919999999999996</v>
      </c>
      <c r="M29" s="12">
        <v>0.36663000000000001</v>
      </c>
      <c r="N29" s="12">
        <v>40</v>
      </c>
      <c r="O29" s="2">
        <v>10.503641</v>
      </c>
      <c r="P29" s="2">
        <v>2.3470999999999999E-2</v>
      </c>
      <c r="Q29" s="2">
        <v>98680.89</v>
      </c>
      <c r="R29" s="2">
        <v>17.628299999999999</v>
      </c>
      <c r="S29" s="2">
        <v>0.16055</v>
      </c>
      <c r="T29" s="2">
        <v>10.33559</v>
      </c>
      <c r="U29" s="2">
        <v>3.9094999999999998E-2</v>
      </c>
      <c r="V29" s="2">
        <v>97924.046499999997</v>
      </c>
      <c r="W29" s="2">
        <v>16.5557658</v>
      </c>
      <c r="X29" s="2">
        <v>0.21163000000000001</v>
      </c>
      <c r="Y29" s="2">
        <v>10.081189999999999</v>
      </c>
      <c r="Z29" s="2">
        <v>6.2745999999999996E-2</v>
      </c>
    </row>
    <row r="30" spans="1:26">
      <c r="A30" s="2">
        <v>41</v>
      </c>
      <c r="B30" s="2">
        <v>0.99943000000000004</v>
      </c>
      <c r="C30" s="2">
        <v>99286</v>
      </c>
      <c r="D30" s="2">
        <v>18.340309999999999</v>
      </c>
      <c r="E30" s="2">
        <v>8.0845699999999994</v>
      </c>
      <c r="F30" s="2">
        <v>12.984959999999999</v>
      </c>
      <c r="G30" s="2">
        <v>17.8779</v>
      </c>
      <c r="H30" s="2">
        <v>7.9037100000000002</v>
      </c>
      <c r="I30" s="2">
        <v>12.69168</v>
      </c>
      <c r="J30" s="2">
        <v>0.12665000000000001</v>
      </c>
      <c r="K30" s="2">
        <v>0.12950999999999999</v>
      </c>
      <c r="L30" s="2">
        <v>0.60879000000000005</v>
      </c>
      <c r="M30" s="2">
        <v>0.36558000000000002</v>
      </c>
      <c r="N30" s="2">
        <v>41</v>
      </c>
      <c r="O30" s="2">
        <v>10.483290999999999</v>
      </c>
      <c r="P30" s="2">
        <v>2.5363E-2</v>
      </c>
      <c r="Q30" s="2">
        <v>98576.87</v>
      </c>
      <c r="R30" s="2">
        <v>17.478200000000001</v>
      </c>
      <c r="S30" s="2">
        <v>0.16771</v>
      </c>
      <c r="T30" s="2">
        <v>10.30335</v>
      </c>
      <c r="U30" s="2">
        <v>4.2091999999999997E-2</v>
      </c>
      <c r="V30" s="2">
        <v>97754.137400000007</v>
      </c>
      <c r="W30" s="2">
        <v>16.3619439</v>
      </c>
      <c r="X30" s="2">
        <v>0.22086</v>
      </c>
      <c r="Y30" s="2">
        <v>10.02941</v>
      </c>
      <c r="Z30" s="2">
        <v>6.7559999999999995E-2</v>
      </c>
    </row>
    <row r="31" spans="1:26">
      <c r="A31" s="2">
        <v>42</v>
      </c>
      <c r="B31" s="2">
        <v>0.99939</v>
      </c>
      <c r="C31" s="2">
        <v>99230</v>
      </c>
      <c r="D31" s="2">
        <v>18.21763</v>
      </c>
      <c r="E31" s="2">
        <v>8.0825999999999993</v>
      </c>
      <c r="F31" s="2">
        <v>12.9754</v>
      </c>
      <c r="G31" s="2">
        <v>17.755210000000002</v>
      </c>
      <c r="H31" s="2">
        <v>7.9015199999999997</v>
      </c>
      <c r="I31" s="2">
        <v>12.68158</v>
      </c>
      <c r="J31" s="2">
        <v>0.13249</v>
      </c>
      <c r="K31" s="2">
        <v>0.13547999999999999</v>
      </c>
      <c r="L31" s="2">
        <v>0.60831999999999997</v>
      </c>
      <c r="M31" s="2">
        <v>0.3644</v>
      </c>
      <c r="N31" s="2">
        <v>42</v>
      </c>
      <c r="O31" s="2">
        <v>10.461242</v>
      </c>
      <c r="P31" s="2">
        <v>2.7413E-2</v>
      </c>
      <c r="Q31" s="2">
        <v>98465.44</v>
      </c>
      <c r="R31" s="2">
        <v>17.3217</v>
      </c>
      <c r="S31" s="2">
        <v>0.17516000000000001</v>
      </c>
      <c r="T31" s="2">
        <v>10.268549999999999</v>
      </c>
      <c r="U31" s="2">
        <v>4.5328E-2</v>
      </c>
      <c r="V31" s="2">
        <v>97568.834700000007</v>
      </c>
      <c r="W31" s="2">
        <v>16.1606752</v>
      </c>
      <c r="X31" s="2">
        <v>0.23044000000000001</v>
      </c>
      <c r="Y31" s="2">
        <v>9.9738399999999992</v>
      </c>
      <c r="Z31" s="2">
        <v>7.2727E-2</v>
      </c>
    </row>
    <row r="32" spans="1:26">
      <c r="A32" s="2">
        <v>43</v>
      </c>
      <c r="B32" s="2">
        <v>0.99934000000000001</v>
      </c>
      <c r="C32" s="2">
        <v>99169</v>
      </c>
      <c r="D32" s="2">
        <v>18.089510000000001</v>
      </c>
      <c r="E32" s="2">
        <v>8.0803799999999999</v>
      </c>
      <c r="F32" s="2">
        <v>12.96467</v>
      </c>
      <c r="G32" s="2">
        <v>17.627089999999999</v>
      </c>
      <c r="H32" s="2">
        <v>7.89907</v>
      </c>
      <c r="I32" s="2">
        <v>12.670249999999999</v>
      </c>
      <c r="J32" s="2">
        <v>0.13858999999999999</v>
      </c>
      <c r="K32" s="2">
        <v>0.14172000000000001</v>
      </c>
      <c r="L32" s="2">
        <v>0.60780000000000001</v>
      </c>
      <c r="M32" s="2">
        <v>0.36307</v>
      </c>
      <c r="N32" s="2">
        <v>43</v>
      </c>
      <c r="O32" s="2">
        <v>10.437367</v>
      </c>
      <c r="P32" s="2">
        <v>2.9633E-2</v>
      </c>
      <c r="Q32" s="2">
        <v>98345.72</v>
      </c>
      <c r="R32" s="2">
        <v>17.1586</v>
      </c>
      <c r="S32" s="2">
        <v>0.18292</v>
      </c>
      <c r="T32" s="2">
        <v>10.231019999999999</v>
      </c>
      <c r="U32" s="2">
        <v>4.8816999999999999E-2</v>
      </c>
      <c r="V32" s="2">
        <v>97366.285900000003</v>
      </c>
      <c r="W32" s="2">
        <v>15.9518243</v>
      </c>
      <c r="X32" s="2">
        <v>0.24038999999999999</v>
      </c>
      <c r="Y32" s="2">
        <v>9.9142399999999995</v>
      </c>
      <c r="Z32" s="2">
        <v>7.8268000000000004E-2</v>
      </c>
    </row>
    <row r="33" spans="1:26">
      <c r="A33" s="2">
        <v>44</v>
      </c>
      <c r="B33" s="2">
        <v>0.99929000000000001</v>
      </c>
      <c r="C33" s="2">
        <v>99104</v>
      </c>
      <c r="D33" s="2">
        <v>17.955770000000001</v>
      </c>
      <c r="E33" s="2">
        <v>8.07789</v>
      </c>
      <c r="F33" s="2">
        <v>12.952629999999999</v>
      </c>
      <c r="G33" s="2">
        <v>17.49334</v>
      </c>
      <c r="H33" s="2">
        <v>7.8963099999999997</v>
      </c>
      <c r="I33" s="2">
        <v>12.657539999999999</v>
      </c>
      <c r="J33" s="2">
        <v>0.14496000000000001</v>
      </c>
      <c r="K33" s="2">
        <v>0.14823</v>
      </c>
      <c r="L33" s="2">
        <v>0.60721000000000003</v>
      </c>
      <c r="M33" s="2">
        <v>0.36159000000000002</v>
      </c>
      <c r="N33" s="2">
        <v>44</v>
      </c>
      <c r="O33" s="2">
        <v>10.411529</v>
      </c>
      <c r="P33" s="2">
        <v>3.2035000000000001E-2</v>
      </c>
      <c r="Q33" s="2">
        <v>98216.69</v>
      </c>
      <c r="R33" s="2">
        <v>16.988800000000001</v>
      </c>
      <c r="S33" s="2">
        <v>0.19101000000000001</v>
      </c>
      <c r="T33" s="2">
        <v>10.190569999999999</v>
      </c>
      <c r="U33" s="2">
        <v>5.2578E-2</v>
      </c>
      <c r="V33" s="2">
        <v>97144.422999999995</v>
      </c>
      <c r="W33" s="2">
        <v>15.7352706</v>
      </c>
      <c r="X33" s="2">
        <v>0.25069999999999998</v>
      </c>
      <c r="Y33" s="2">
        <v>9.8503900000000009</v>
      </c>
      <c r="Z33" s="2">
        <v>8.4204000000000001E-2</v>
      </c>
    </row>
    <row r="34" spans="1:26">
      <c r="A34" s="2">
        <v>45</v>
      </c>
      <c r="B34" s="2">
        <v>0.99922999999999995</v>
      </c>
      <c r="C34" s="2">
        <v>99034</v>
      </c>
      <c r="D34" s="2">
        <v>17.816210000000002</v>
      </c>
      <c r="E34" s="2">
        <v>8.0750899999999994</v>
      </c>
      <c r="F34" s="2">
        <v>12.939120000000001</v>
      </c>
      <c r="G34" s="2">
        <v>17.35378</v>
      </c>
      <c r="H34" s="2">
        <v>7.8932099999999998</v>
      </c>
      <c r="I34" s="2">
        <v>12.643280000000001</v>
      </c>
      <c r="J34" s="2">
        <v>0.15160999999999999</v>
      </c>
      <c r="K34" s="2">
        <v>0.15503</v>
      </c>
      <c r="L34" s="2">
        <v>0.60655000000000003</v>
      </c>
      <c r="M34" s="2">
        <v>0.35993999999999998</v>
      </c>
      <c r="N34" s="2">
        <v>45</v>
      </c>
      <c r="O34" s="2">
        <v>10.383587</v>
      </c>
      <c r="P34" s="2">
        <v>3.4632999999999997E-2</v>
      </c>
      <c r="Q34" s="2">
        <v>98077.2</v>
      </c>
      <c r="R34" s="2">
        <v>16.812200000000001</v>
      </c>
      <c r="S34" s="2">
        <v>0.19941999999999999</v>
      </c>
      <c r="T34" s="2">
        <v>10.14701</v>
      </c>
      <c r="U34" s="2">
        <v>5.6626999999999997E-2</v>
      </c>
      <c r="V34" s="2">
        <v>96900.939299999998</v>
      </c>
      <c r="W34" s="2">
        <v>15.5109108</v>
      </c>
      <c r="X34" s="2">
        <v>0.26139000000000001</v>
      </c>
      <c r="Y34" s="2">
        <v>9.7820699999999992</v>
      </c>
      <c r="Z34" s="2">
        <v>9.0555999999999998E-2</v>
      </c>
    </row>
    <row r="35" spans="1:26">
      <c r="A35" s="2">
        <v>46</v>
      </c>
      <c r="B35" s="2">
        <v>0.99916000000000005</v>
      </c>
      <c r="C35" s="2">
        <v>98958</v>
      </c>
      <c r="D35" s="2">
        <v>17.670649999999998</v>
      </c>
      <c r="E35" s="2">
        <v>8.0719499999999993</v>
      </c>
      <c r="F35" s="2">
        <v>12.92398</v>
      </c>
      <c r="G35" s="2">
        <v>17.208210000000001</v>
      </c>
      <c r="H35" s="2">
        <v>7.8897300000000001</v>
      </c>
      <c r="I35" s="2">
        <v>12.6273</v>
      </c>
      <c r="J35" s="2">
        <v>0.15853999999999999</v>
      </c>
      <c r="K35" s="2">
        <v>0.16211</v>
      </c>
      <c r="L35" s="2">
        <v>0.60580999999999996</v>
      </c>
      <c r="M35" s="2">
        <v>0.35809000000000002</v>
      </c>
      <c r="N35" s="2">
        <v>46</v>
      </c>
      <c r="O35" s="2">
        <v>10.353388000000001</v>
      </c>
      <c r="P35" s="2">
        <v>3.7440000000000001E-2</v>
      </c>
      <c r="Q35" s="2">
        <v>97926</v>
      </c>
      <c r="R35" s="2">
        <v>16.628399999999999</v>
      </c>
      <c r="S35" s="2">
        <v>0.20816999999999999</v>
      </c>
      <c r="T35" s="2">
        <v>10.100149999999999</v>
      </c>
      <c r="U35" s="2">
        <v>6.0983999999999997E-2</v>
      </c>
      <c r="V35" s="2">
        <v>96633.2641</v>
      </c>
      <c r="W35" s="2">
        <v>15.2786615</v>
      </c>
      <c r="X35" s="2">
        <v>0.27244000000000002</v>
      </c>
      <c r="Y35" s="2">
        <v>9.7090599999999991</v>
      </c>
      <c r="Z35" s="2">
        <v>9.7344E-2</v>
      </c>
    </row>
    <row r="36" spans="1:26">
      <c r="A36" s="2">
        <v>47</v>
      </c>
      <c r="B36" s="2">
        <v>0.99907999999999997</v>
      </c>
      <c r="C36" s="2">
        <v>98874</v>
      </c>
      <c r="D36" s="2">
        <v>17.518889999999999</v>
      </c>
      <c r="E36" s="2">
        <v>8.0684199999999997</v>
      </c>
      <c r="F36" s="2">
        <v>12.90701</v>
      </c>
      <c r="G36" s="2">
        <v>17.056439999999998</v>
      </c>
      <c r="H36" s="2">
        <v>7.8858199999999998</v>
      </c>
      <c r="I36" s="2">
        <v>12.60938</v>
      </c>
      <c r="J36" s="2">
        <v>0.16577</v>
      </c>
      <c r="K36" s="2">
        <v>0.16950000000000001</v>
      </c>
      <c r="L36" s="2">
        <v>0.60497999999999996</v>
      </c>
      <c r="M36" s="2">
        <v>0.35600999999999999</v>
      </c>
      <c r="N36" s="2">
        <v>47</v>
      </c>
      <c r="O36" s="2">
        <v>10.320774</v>
      </c>
      <c r="P36" s="2">
        <v>4.0472000000000001E-2</v>
      </c>
      <c r="Q36" s="2">
        <v>97761.67</v>
      </c>
      <c r="R36" s="2">
        <v>16.4374</v>
      </c>
      <c r="S36" s="2">
        <v>0.21726999999999999</v>
      </c>
      <c r="T36" s="2">
        <v>10.04978</v>
      </c>
      <c r="U36" s="2">
        <v>6.5667000000000003E-2</v>
      </c>
      <c r="V36" s="2">
        <v>96338.535799999998</v>
      </c>
      <c r="W36" s="2">
        <v>15.038461399999999</v>
      </c>
      <c r="X36" s="2">
        <v>0.28388000000000002</v>
      </c>
      <c r="Y36" s="2">
        <v>9.6311099999999996</v>
      </c>
      <c r="Z36" s="2">
        <v>0.104591</v>
      </c>
    </row>
    <row r="37" spans="1:26">
      <c r="A37" s="2">
        <v>48</v>
      </c>
      <c r="B37" s="2">
        <v>0.999</v>
      </c>
      <c r="C37" s="2">
        <v>98784</v>
      </c>
      <c r="D37" s="2">
        <v>17.36074</v>
      </c>
      <c r="E37" s="2">
        <v>8.0644600000000004</v>
      </c>
      <c r="F37" s="2">
        <v>12.887980000000001</v>
      </c>
      <c r="G37" s="2">
        <v>16.898289999999999</v>
      </c>
      <c r="H37" s="2">
        <v>7.8814299999999999</v>
      </c>
      <c r="I37" s="2">
        <v>12.5893</v>
      </c>
      <c r="J37" s="2">
        <v>0.17330000000000001</v>
      </c>
      <c r="K37" s="2">
        <v>0.1772</v>
      </c>
      <c r="L37" s="2">
        <v>0.60404000000000002</v>
      </c>
      <c r="M37" s="2">
        <v>0.35370000000000001</v>
      </c>
      <c r="N37" s="2">
        <v>48</v>
      </c>
      <c r="O37" s="2">
        <v>10.285577</v>
      </c>
      <c r="P37" s="2">
        <v>4.3744999999999999E-2</v>
      </c>
      <c r="Q37" s="2">
        <v>97582.61</v>
      </c>
      <c r="R37" s="2">
        <v>16.239000000000001</v>
      </c>
      <c r="S37" s="2">
        <v>0.22670999999999999</v>
      </c>
      <c r="T37" s="2">
        <v>9.9956899999999997</v>
      </c>
      <c r="U37" s="2">
        <v>7.0695999999999995E-2</v>
      </c>
      <c r="V37" s="2">
        <v>96013.572499999995</v>
      </c>
      <c r="W37" s="2">
        <v>14.7902741</v>
      </c>
      <c r="X37" s="2">
        <v>0.29570000000000002</v>
      </c>
      <c r="Y37" s="2">
        <v>9.548</v>
      </c>
      <c r="Z37" s="2">
        <v>0.112317</v>
      </c>
    </row>
    <row r="38" spans="1:26">
      <c r="A38" s="2">
        <v>49</v>
      </c>
      <c r="B38" s="2">
        <v>0.99890000000000001</v>
      </c>
      <c r="C38" s="2">
        <v>98685</v>
      </c>
      <c r="D38" s="2">
        <v>17.196020000000001</v>
      </c>
      <c r="E38" s="2">
        <v>8.06</v>
      </c>
      <c r="F38" s="2">
        <v>12.86666</v>
      </c>
      <c r="G38" s="2">
        <v>16.733560000000001</v>
      </c>
      <c r="H38" s="2">
        <v>7.8765000000000001</v>
      </c>
      <c r="I38" s="2">
        <v>12.56681</v>
      </c>
      <c r="J38" s="2">
        <v>0.18114</v>
      </c>
      <c r="K38" s="2">
        <v>0.18522</v>
      </c>
      <c r="L38" s="2">
        <v>0.60299000000000003</v>
      </c>
      <c r="M38" s="2">
        <v>0.35111999999999999</v>
      </c>
      <c r="N38" s="2">
        <v>49</v>
      </c>
      <c r="O38" s="2">
        <v>10.247622</v>
      </c>
      <c r="P38" s="2">
        <v>4.7273000000000003E-2</v>
      </c>
      <c r="Q38" s="2">
        <v>97387.05</v>
      </c>
      <c r="R38" s="2">
        <v>16.033100000000001</v>
      </c>
      <c r="S38" s="2">
        <v>0.23652000000000001</v>
      </c>
      <c r="T38" s="2">
        <v>9.9376599999999993</v>
      </c>
      <c r="U38" s="2">
        <v>7.6090000000000005E-2</v>
      </c>
      <c r="V38" s="2">
        <v>95654.840800000005</v>
      </c>
      <c r="W38" s="2">
        <v>14.534090900000001</v>
      </c>
      <c r="X38" s="2">
        <v>0.30790000000000001</v>
      </c>
      <c r="Y38" s="2">
        <v>9.4595199999999995</v>
      </c>
      <c r="Z38" s="2">
        <v>0.120544</v>
      </c>
    </row>
    <row r="39" spans="1:26">
      <c r="A39" s="11">
        <v>50</v>
      </c>
      <c r="B39" s="12">
        <v>0.99878999999999996</v>
      </c>
      <c r="C39" s="12">
        <v>98576</v>
      </c>
      <c r="D39" s="12">
        <v>17.024529999999999</v>
      </c>
      <c r="E39" s="12">
        <v>8.0549999999999997</v>
      </c>
      <c r="F39" s="12">
        <v>12.842790000000001</v>
      </c>
      <c r="G39" s="12">
        <v>16.562069999999999</v>
      </c>
      <c r="H39" s="12">
        <v>7.8709600000000002</v>
      </c>
      <c r="I39" s="12">
        <v>12.54162</v>
      </c>
      <c r="J39" s="12">
        <v>0.18931000000000001</v>
      </c>
      <c r="K39" s="12">
        <v>0.19356999999999999</v>
      </c>
      <c r="L39" s="12">
        <v>0.60182000000000002</v>
      </c>
      <c r="M39" s="12">
        <v>0.34823999999999999</v>
      </c>
      <c r="N39" s="12">
        <v>50</v>
      </c>
      <c r="O39" s="2">
        <v>10.206726</v>
      </c>
      <c r="P39" s="2">
        <v>5.1075000000000002E-2</v>
      </c>
      <c r="Q39" s="2">
        <v>97173.01</v>
      </c>
      <c r="R39" s="2">
        <v>15.8195</v>
      </c>
      <c r="S39" s="2">
        <v>0.24668999999999999</v>
      </c>
      <c r="T39" s="2">
        <v>9.8754799999999996</v>
      </c>
      <c r="U39" s="2">
        <v>8.1872E-2</v>
      </c>
      <c r="V39" s="2">
        <v>95258.423200000005</v>
      </c>
      <c r="W39" s="2">
        <v>14.269933699999999</v>
      </c>
      <c r="X39" s="2">
        <v>0.32047999999999999</v>
      </c>
      <c r="Y39" s="2">
        <v>9.3654299999999999</v>
      </c>
      <c r="Z39" s="2">
        <v>0.12929099999999999</v>
      </c>
    </row>
    <row r="40" spans="1:26">
      <c r="A40" s="2">
        <v>51</v>
      </c>
      <c r="B40" s="2">
        <v>0.99866999999999995</v>
      </c>
      <c r="C40" s="2">
        <v>98457</v>
      </c>
      <c r="D40" s="2">
        <v>16.846119999999999</v>
      </c>
      <c r="E40" s="2">
        <v>8.0493900000000007</v>
      </c>
      <c r="F40" s="2">
        <v>12.81607</v>
      </c>
      <c r="G40" s="2">
        <v>16.38364</v>
      </c>
      <c r="H40" s="2">
        <v>7.8647499999999999</v>
      </c>
      <c r="I40" s="2">
        <v>12.513439999999999</v>
      </c>
      <c r="J40" s="2">
        <v>0.1978</v>
      </c>
      <c r="K40" s="2">
        <v>0.20226</v>
      </c>
      <c r="L40" s="2">
        <v>0.60050000000000003</v>
      </c>
      <c r="M40" s="2">
        <v>0.34503</v>
      </c>
      <c r="N40" s="2">
        <v>51</v>
      </c>
      <c r="O40" s="2">
        <v>10.162697</v>
      </c>
      <c r="P40" s="2">
        <v>5.5169000000000003E-2</v>
      </c>
      <c r="Q40" s="2">
        <v>96938.28</v>
      </c>
      <c r="R40" s="2">
        <v>15.5982</v>
      </c>
      <c r="S40" s="2">
        <v>0.25723000000000001</v>
      </c>
      <c r="T40" s="2">
        <v>9.8089099999999991</v>
      </c>
      <c r="U40" s="2">
        <v>8.8061E-2</v>
      </c>
      <c r="V40" s="2">
        <v>94819.983699999997</v>
      </c>
      <c r="W40" s="2">
        <v>13.9978573</v>
      </c>
      <c r="X40" s="2">
        <v>0.33344000000000001</v>
      </c>
      <c r="Y40" s="2">
        <v>9.26553</v>
      </c>
      <c r="Z40" s="2">
        <v>0.13857900000000001</v>
      </c>
    </row>
    <row r="41" spans="1:26">
      <c r="A41" s="2">
        <v>52</v>
      </c>
      <c r="B41" s="2">
        <v>0.99853000000000003</v>
      </c>
      <c r="C41" s="2">
        <v>98326</v>
      </c>
      <c r="D41" s="2">
        <v>16.660599999999999</v>
      </c>
      <c r="E41" s="2">
        <v>8.0430899999999994</v>
      </c>
      <c r="F41" s="2">
        <v>12.78617</v>
      </c>
      <c r="G41" s="2">
        <v>16.198119999999999</v>
      </c>
      <c r="H41" s="2">
        <v>7.8577700000000004</v>
      </c>
      <c r="I41" s="2">
        <v>12.481909999999999</v>
      </c>
      <c r="J41" s="2">
        <v>0.20663999999999999</v>
      </c>
      <c r="K41" s="2">
        <v>0.21129999999999999</v>
      </c>
      <c r="L41" s="2">
        <v>0.59902</v>
      </c>
      <c r="M41" s="2">
        <v>0.34145999999999999</v>
      </c>
      <c r="N41" s="2">
        <v>52</v>
      </c>
      <c r="O41" s="2">
        <v>10.115337999999999</v>
      </c>
      <c r="P41" s="2">
        <v>5.9572E-2</v>
      </c>
      <c r="Q41" s="2">
        <v>96680.39</v>
      </c>
      <c r="R41" s="2">
        <v>15.369</v>
      </c>
      <c r="S41" s="2">
        <v>0.26813999999999999</v>
      </c>
      <c r="T41" s="2">
        <v>9.7377300000000009</v>
      </c>
      <c r="U41" s="2">
        <v>9.4677999999999998E-2</v>
      </c>
      <c r="V41" s="2">
        <v>94334.732900000003</v>
      </c>
      <c r="W41" s="2">
        <v>13.7179532</v>
      </c>
      <c r="X41" s="2">
        <v>0.34676000000000001</v>
      </c>
      <c r="Y41" s="2">
        <v>9.1596299999999999</v>
      </c>
      <c r="Z41" s="2">
        <v>0.148425</v>
      </c>
    </row>
    <row r="42" spans="1:26">
      <c r="A42" s="2">
        <v>53</v>
      </c>
      <c r="B42" s="2">
        <v>0.99838000000000005</v>
      </c>
      <c r="C42" s="2">
        <v>98182</v>
      </c>
      <c r="D42" s="2">
        <v>16.46782</v>
      </c>
      <c r="E42" s="2">
        <v>8.0360099999999992</v>
      </c>
      <c r="F42" s="2">
        <v>12.752739999999999</v>
      </c>
      <c r="G42" s="2">
        <v>16.005320000000001</v>
      </c>
      <c r="H42" s="2">
        <v>7.8499400000000001</v>
      </c>
      <c r="I42" s="2">
        <v>12.446669999999999</v>
      </c>
      <c r="J42" s="2">
        <v>0.21582000000000001</v>
      </c>
      <c r="K42" s="2">
        <v>0.22067999999999999</v>
      </c>
      <c r="L42" s="2">
        <v>0.59736</v>
      </c>
      <c r="M42" s="2">
        <v>0.33749000000000001</v>
      </c>
      <c r="N42" s="2">
        <v>53</v>
      </c>
      <c r="O42" s="2">
        <v>10.064442</v>
      </c>
      <c r="P42" s="2">
        <v>6.4304E-2</v>
      </c>
      <c r="Q42" s="2">
        <v>96396.6</v>
      </c>
      <c r="R42" s="2">
        <v>15.1318</v>
      </c>
      <c r="S42" s="2">
        <v>0.27944000000000002</v>
      </c>
      <c r="T42" s="2">
        <v>9.6616999999999997</v>
      </c>
      <c r="U42" s="2">
        <v>0.101746</v>
      </c>
      <c r="V42" s="2">
        <v>93797.392099999997</v>
      </c>
      <c r="W42" s="2">
        <v>13.4303516</v>
      </c>
      <c r="X42" s="2">
        <v>0.36046</v>
      </c>
      <c r="Y42" s="2">
        <v>9.0475200000000005</v>
      </c>
      <c r="Z42" s="2">
        <v>0.15884699999999999</v>
      </c>
    </row>
    <row r="43" spans="1:26">
      <c r="A43" s="2">
        <v>54</v>
      </c>
      <c r="B43" s="2">
        <v>0.99819999999999998</v>
      </c>
      <c r="C43" s="2">
        <v>98022</v>
      </c>
      <c r="D43" s="2">
        <v>16.267620000000001</v>
      </c>
      <c r="E43" s="2">
        <v>8.0280799999999992</v>
      </c>
      <c r="F43" s="2">
        <v>12.71538</v>
      </c>
      <c r="G43" s="2">
        <v>15.805110000000001</v>
      </c>
      <c r="H43" s="2">
        <v>7.8411499999999998</v>
      </c>
      <c r="I43" s="2">
        <v>12.407299999999999</v>
      </c>
      <c r="J43" s="2">
        <v>0.22534999999999999</v>
      </c>
      <c r="K43" s="2">
        <v>0.23043</v>
      </c>
      <c r="L43" s="2">
        <v>0.59550000000000003</v>
      </c>
      <c r="M43" s="2">
        <v>0.33307999999999999</v>
      </c>
      <c r="N43" s="2">
        <v>54</v>
      </c>
      <c r="O43" s="2">
        <v>10.009797000000001</v>
      </c>
      <c r="P43" s="2">
        <v>6.9384000000000001E-2</v>
      </c>
      <c r="Q43" s="2">
        <v>96083.87</v>
      </c>
      <c r="R43" s="2">
        <v>14.886699999999999</v>
      </c>
      <c r="S43" s="2">
        <v>0.29110999999999998</v>
      </c>
      <c r="T43" s="2">
        <v>9.5806100000000001</v>
      </c>
      <c r="U43" s="2">
        <v>0.10928599999999999</v>
      </c>
      <c r="V43" s="2">
        <v>93202.1587</v>
      </c>
      <c r="W43" s="2">
        <v>13.135224600000001</v>
      </c>
      <c r="X43" s="2">
        <v>0.37451000000000001</v>
      </c>
      <c r="Y43" s="2">
        <v>8.9290599999999998</v>
      </c>
      <c r="Z43" s="2">
        <v>0.16986100000000001</v>
      </c>
    </row>
    <row r="44" spans="1:26">
      <c r="A44" s="2">
        <v>55</v>
      </c>
      <c r="B44" s="2">
        <v>0.99800999999999995</v>
      </c>
      <c r="C44" s="2">
        <v>97846</v>
      </c>
      <c r="D44" s="2">
        <v>16.05987</v>
      </c>
      <c r="E44" s="2">
        <v>8.0191700000000008</v>
      </c>
      <c r="F44" s="2">
        <v>12.67366</v>
      </c>
      <c r="G44" s="2">
        <v>15.597340000000001</v>
      </c>
      <c r="H44" s="2">
        <v>7.8312999999999997</v>
      </c>
      <c r="I44" s="2">
        <v>12.363350000000001</v>
      </c>
      <c r="J44" s="2">
        <v>0.23524</v>
      </c>
      <c r="K44" s="2">
        <v>0.24055000000000001</v>
      </c>
      <c r="L44" s="2">
        <v>0.59341999999999995</v>
      </c>
      <c r="M44" s="2">
        <v>0.32818999999999998</v>
      </c>
      <c r="N44" s="2">
        <v>55</v>
      </c>
      <c r="O44" s="2">
        <v>9.9511880000000001</v>
      </c>
      <c r="P44" s="2">
        <v>7.4832999999999997E-2</v>
      </c>
      <c r="Q44" s="2">
        <v>95738.78</v>
      </c>
      <c r="R44" s="2">
        <v>14.633599999999999</v>
      </c>
      <c r="S44" s="2">
        <v>0.30315999999999999</v>
      </c>
      <c r="T44" s="2">
        <v>9.4942200000000003</v>
      </c>
      <c r="U44" s="2">
        <v>0.117317</v>
      </c>
      <c r="V44" s="2">
        <v>92542.673200000005</v>
      </c>
      <c r="W44" s="2">
        <v>12.832788900000001</v>
      </c>
      <c r="X44" s="2">
        <v>0.38890999999999998</v>
      </c>
      <c r="Y44" s="2">
        <v>8.8040800000000008</v>
      </c>
      <c r="Z44" s="2">
        <v>0.18148</v>
      </c>
    </row>
    <row r="45" spans="1:26">
      <c r="A45" s="2">
        <v>56</v>
      </c>
      <c r="B45" s="2">
        <v>0.99778999999999995</v>
      </c>
      <c r="C45" s="2">
        <v>97651</v>
      </c>
      <c r="D45" s="2">
        <v>15.844429999999999</v>
      </c>
      <c r="E45" s="2">
        <v>8.0091800000000006</v>
      </c>
      <c r="F45" s="2">
        <v>12.6271</v>
      </c>
      <c r="G45" s="2">
        <v>15.38189</v>
      </c>
      <c r="H45" s="2">
        <v>7.8202400000000001</v>
      </c>
      <c r="I45" s="2">
        <v>12.31433</v>
      </c>
      <c r="J45" s="2">
        <v>0.2455</v>
      </c>
      <c r="K45" s="2">
        <v>0.25103999999999999</v>
      </c>
      <c r="L45" s="2">
        <v>0.59109</v>
      </c>
      <c r="M45" s="2">
        <v>0.32279000000000002</v>
      </c>
      <c r="N45" s="2">
        <v>56</v>
      </c>
      <c r="O45" s="2">
        <v>9.8883899999999993</v>
      </c>
      <c r="P45" s="2">
        <v>8.0671000000000007E-2</v>
      </c>
      <c r="Q45" s="2">
        <v>95357.59</v>
      </c>
      <c r="R45" s="2">
        <v>14.3725</v>
      </c>
      <c r="S45" s="2">
        <v>0.31558999999999998</v>
      </c>
      <c r="T45" s="2">
        <v>9.4023199999999996</v>
      </c>
      <c r="U45" s="2">
        <v>0.125862</v>
      </c>
      <c r="V45" s="2">
        <v>91811.989199999996</v>
      </c>
      <c r="W45" s="2">
        <v>12.523307900000001</v>
      </c>
      <c r="X45" s="2">
        <v>0.40365000000000001</v>
      </c>
      <c r="Y45" s="2">
        <v>8.6724800000000002</v>
      </c>
      <c r="Z45" s="2">
        <v>0.193715</v>
      </c>
    </row>
    <row r="46" spans="1:26">
      <c r="A46" s="2">
        <v>57</v>
      </c>
      <c r="B46" s="2">
        <v>0.99753999999999998</v>
      </c>
      <c r="C46" s="2">
        <v>97435</v>
      </c>
      <c r="D46" s="2">
        <v>15.621219999999999</v>
      </c>
      <c r="E46" s="2">
        <v>7.9979699999999996</v>
      </c>
      <c r="F46" s="2">
        <v>12.57521</v>
      </c>
      <c r="G46" s="2">
        <v>15.15865</v>
      </c>
      <c r="H46" s="2">
        <v>7.8078399999999997</v>
      </c>
      <c r="I46" s="2">
        <v>12.25971</v>
      </c>
      <c r="J46" s="2">
        <v>0.25613000000000002</v>
      </c>
      <c r="K46" s="2">
        <v>0.26190999999999998</v>
      </c>
      <c r="L46" s="2">
        <v>0.58848</v>
      </c>
      <c r="M46" s="2">
        <v>0.31680999999999998</v>
      </c>
      <c r="N46" s="2">
        <v>57</v>
      </c>
      <c r="O46" s="2">
        <v>9.8211779999999997</v>
      </c>
      <c r="P46" s="2">
        <v>8.6919999999999997E-2</v>
      </c>
      <c r="Q46" s="2">
        <v>94936.12</v>
      </c>
      <c r="R46" s="2">
        <v>14.1035</v>
      </c>
      <c r="S46" s="2">
        <v>0.32840000000000003</v>
      </c>
      <c r="T46" s="2">
        <v>9.3046799999999994</v>
      </c>
      <c r="U46" s="2">
        <v>0.134939</v>
      </c>
      <c r="V46" s="2">
        <v>91002.549799999993</v>
      </c>
      <c r="W46" s="2">
        <v>12.207094400000001</v>
      </c>
      <c r="X46" s="2">
        <v>0.41871000000000003</v>
      </c>
      <c r="Y46" s="2">
        <v>8.5341400000000007</v>
      </c>
      <c r="Z46" s="2">
        <v>0.20657600000000001</v>
      </c>
    </row>
    <row r="47" spans="1:26">
      <c r="A47" s="2">
        <v>58</v>
      </c>
      <c r="B47" s="2">
        <v>0.99726000000000004</v>
      </c>
      <c r="C47" s="2">
        <v>97196</v>
      </c>
      <c r="D47" s="2">
        <v>15.39012</v>
      </c>
      <c r="E47" s="2">
        <v>7.9854099999999999</v>
      </c>
      <c r="F47" s="2">
        <v>12.5174</v>
      </c>
      <c r="G47" s="2">
        <v>14.92754</v>
      </c>
      <c r="H47" s="2">
        <v>7.7939499999999997</v>
      </c>
      <c r="I47" s="2">
        <v>12.1989</v>
      </c>
      <c r="J47" s="2">
        <v>0.26713999999999999</v>
      </c>
      <c r="K47" s="2">
        <v>0.27316000000000001</v>
      </c>
      <c r="L47" s="2">
        <v>0.58555999999999997</v>
      </c>
      <c r="M47" s="2">
        <v>0.31024000000000002</v>
      </c>
      <c r="N47" s="2">
        <v>58</v>
      </c>
      <c r="O47" s="2">
        <v>9.7493239999999997</v>
      </c>
      <c r="P47" s="2">
        <v>9.3600000000000003E-2</v>
      </c>
      <c r="Q47" s="2">
        <v>94469.77</v>
      </c>
      <c r="R47" s="2">
        <v>13.826599999999999</v>
      </c>
      <c r="S47" s="2">
        <v>0.34159</v>
      </c>
      <c r="T47" s="2">
        <v>9.2011099999999999</v>
      </c>
      <c r="U47" s="2">
        <v>0.144568</v>
      </c>
      <c r="V47" s="2">
        <v>90106.171199999997</v>
      </c>
      <c r="W47" s="2">
        <v>11.884512000000001</v>
      </c>
      <c r="X47" s="2">
        <v>0.43407000000000001</v>
      </c>
      <c r="Y47" s="2">
        <v>8.38903</v>
      </c>
      <c r="Z47" s="2">
        <v>0.22006800000000001</v>
      </c>
    </row>
    <row r="48" spans="1:26">
      <c r="A48" s="2">
        <v>59</v>
      </c>
      <c r="B48" s="2">
        <v>0.99695</v>
      </c>
      <c r="C48" s="2">
        <v>96930</v>
      </c>
      <c r="D48" s="2">
        <v>15.15109</v>
      </c>
      <c r="E48" s="2">
        <v>7.97133</v>
      </c>
      <c r="F48" s="2">
        <v>12.453099999999999</v>
      </c>
      <c r="G48" s="2">
        <v>14.68848</v>
      </c>
      <c r="H48" s="2">
        <v>7.7783800000000003</v>
      </c>
      <c r="I48" s="2">
        <v>12.13129</v>
      </c>
      <c r="J48" s="2">
        <v>0.27851999999999999</v>
      </c>
      <c r="K48" s="2">
        <v>0.2848</v>
      </c>
      <c r="L48" s="2">
        <v>0.58228999999999997</v>
      </c>
      <c r="M48" s="2">
        <v>0.30299999999999999</v>
      </c>
      <c r="N48" s="2">
        <v>59</v>
      </c>
      <c r="O48" s="2">
        <v>9.6725980000000007</v>
      </c>
      <c r="P48" s="2">
        <v>0.100733</v>
      </c>
      <c r="Q48" s="2">
        <v>93953.45</v>
      </c>
      <c r="R48" s="2">
        <v>13.5419</v>
      </c>
      <c r="S48" s="2">
        <v>0.35515000000000002</v>
      </c>
      <c r="T48" s="2">
        <v>9.0914099999999998</v>
      </c>
      <c r="U48" s="2">
        <v>0.15476699999999999</v>
      </c>
      <c r="V48" s="2">
        <v>89114.0389</v>
      </c>
      <c r="W48" s="2">
        <v>11.555977</v>
      </c>
      <c r="X48" s="2">
        <v>0.44972000000000001</v>
      </c>
      <c r="Y48" s="2">
        <v>8.2370999999999999</v>
      </c>
      <c r="Z48" s="2">
        <v>0.23419300000000001</v>
      </c>
    </row>
    <row r="49" spans="1:26">
      <c r="A49" s="11">
        <v>60</v>
      </c>
      <c r="B49" s="12">
        <v>0.99660000000000004</v>
      </c>
      <c r="C49" s="12">
        <v>96634</v>
      </c>
      <c r="D49" s="12">
        <v>14.904070000000001</v>
      </c>
      <c r="E49" s="12">
        <v>7.9555499999999997</v>
      </c>
      <c r="F49" s="12">
        <v>12.38165</v>
      </c>
      <c r="G49" s="12">
        <v>14.44144</v>
      </c>
      <c r="H49" s="12">
        <v>7.7609300000000001</v>
      </c>
      <c r="I49" s="12">
        <v>12.05621</v>
      </c>
      <c r="J49" s="12">
        <v>0.29027999999999998</v>
      </c>
      <c r="K49" s="12">
        <v>0.29682999999999998</v>
      </c>
      <c r="L49" s="12">
        <v>0.57864000000000004</v>
      </c>
      <c r="M49" s="12">
        <v>0.29508000000000001</v>
      </c>
      <c r="N49" s="12">
        <v>60</v>
      </c>
      <c r="O49" s="2">
        <v>9.5907730000000004</v>
      </c>
      <c r="P49" s="2">
        <v>0.10834100000000001</v>
      </c>
      <c r="Q49" s="2">
        <v>93381.56</v>
      </c>
      <c r="R49" s="2">
        <v>13.249700000000001</v>
      </c>
      <c r="S49" s="2">
        <v>0.36906</v>
      </c>
      <c r="T49" s="2">
        <v>8.9754100000000001</v>
      </c>
      <c r="U49" s="2">
        <v>0.165551</v>
      </c>
      <c r="V49" s="2">
        <v>88016.718099999998</v>
      </c>
      <c r="W49" s="2">
        <v>11.221959399999999</v>
      </c>
      <c r="X49" s="2">
        <v>0.46561999999999998</v>
      </c>
      <c r="Y49" s="2">
        <v>8.0783699999999996</v>
      </c>
      <c r="Z49" s="2">
        <v>0.248949</v>
      </c>
    </row>
    <row r="50" spans="1:26">
      <c r="A50" s="2">
        <v>61</v>
      </c>
      <c r="B50" s="2">
        <v>0.99621000000000004</v>
      </c>
      <c r="C50" s="2">
        <v>96306</v>
      </c>
      <c r="D50" s="2">
        <v>14.64906</v>
      </c>
      <c r="E50" s="2">
        <v>7.9378799999999998</v>
      </c>
      <c r="F50" s="2">
        <v>12.30237</v>
      </c>
      <c r="G50" s="2">
        <v>14.186389999999999</v>
      </c>
      <c r="H50" s="2">
        <v>7.7413999999999996</v>
      </c>
      <c r="I50" s="2">
        <v>11.97296</v>
      </c>
      <c r="J50" s="2">
        <v>0.30242999999999998</v>
      </c>
      <c r="K50" s="2">
        <v>0.30925000000000002</v>
      </c>
      <c r="L50" s="2">
        <v>0.57457000000000003</v>
      </c>
      <c r="M50" s="2">
        <v>0.28641</v>
      </c>
      <c r="N50" s="2">
        <v>61</v>
      </c>
      <c r="O50" s="2">
        <v>9.5036229999999993</v>
      </c>
      <c r="P50" s="2">
        <v>0.116443</v>
      </c>
      <c r="Q50" s="2">
        <v>92747.98</v>
      </c>
      <c r="R50" s="2">
        <v>12.95</v>
      </c>
      <c r="S50" s="2">
        <v>0.38333</v>
      </c>
      <c r="T50" s="2">
        <v>8.8529599999999995</v>
      </c>
      <c r="U50" s="2">
        <v>0.17693600000000001</v>
      </c>
      <c r="V50" s="2">
        <v>86804.186499999996</v>
      </c>
      <c r="W50" s="2">
        <v>10.8829829</v>
      </c>
      <c r="X50" s="2">
        <v>0.48176000000000002</v>
      </c>
      <c r="Y50" s="2">
        <v>7.9129199999999997</v>
      </c>
      <c r="Z50" s="2">
        <v>0.26433200000000001</v>
      </c>
    </row>
    <row r="51" spans="1:26">
      <c r="A51" s="2">
        <v>62</v>
      </c>
      <c r="B51" s="2">
        <v>0.99577000000000004</v>
      </c>
      <c r="C51" s="2">
        <v>95941</v>
      </c>
      <c r="D51" s="2">
        <v>14.386060000000001</v>
      </c>
      <c r="E51" s="2">
        <v>7.9180900000000003</v>
      </c>
      <c r="F51" s="2">
        <v>12.21453</v>
      </c>
      <c r="G51" s="2">
        <v>13.923349999999999</v>
      </c>
      <c r="H51" s="2">
        <v>7.7195400000000003</v>
      </c>
      <c r="I51" s="2">
        <v>11.880800000000001</v>
      </c>
      <c r="J51" s="2">
        <v>0.31495000000000001</v>
      </c>
      <c r="K51" s="2">
        <v>0.32206000000000001</v>
      </c>
      <c r="L51" s="2">
        <v>0.57003000000000004</v>
      </c>
      <c r="M51" s="2">
        <v>0.27698</v>
      </c>
      <c r="N51" s="2">
        <v>62</v>
      </c>
      <c r="O51" s="2">
        <v>9.4109269999999992</v>
      </c>
      <c r="P51" s="2">
        <v>0.12506100000000001</v>
      </c>
      <c r="Q51" s="2">
        <v>92045.99</v>
      </c>
      <c r="R51" s="2">
        <v>12.6432</v>
      </c>
      <c r="S51" s="2">
        <v>0.39794000000000002</v>
      </c>
      <c r="T51" s="2">
        <v>8.7239199999999997</v>
      </c>
      <c r="U51" s="2">
        <v>0.18893299999999999</v>
      </c>
      <c r="V51" s="2">
        <v>85465.891799999998</v>
      </c>
      <c r="W51" s="2">
        <v>10.5396257</v>
      </c>
      <c r="X51" s="2">
        <v>0.49811</v>
      </c>
      <c r="Y51" s="2">
        <v>7.7408299999999999</v>
      </c>
      <c r="Z51" s="2">
        <v>0.280331</v>
      </c>
    </row>
    <row r="52" spans="1:26">
      <c r="A52" s="2">
        <v>63</v>
      </c>
      <c r="B52" s="2">
        <v>0.99526999999999999</v>
      </c>
      <c r="C52" s="2">
        <v>95534</v>
      </c>
      <c r="D52" s="2">
        <v>14.115119999999999</v>
      </c>
      <c r="E52" s="2">
        <v>7.89595</v>
      </c>
      <c r="F52" s="2">
        <v>12.117380000000001</v>
      </c>
      <c r="G52" s="2">
        <v>13.652380000000001</v>
      </c>
      <c r="H52" s="2">
        <v>7.6950799999999999</v>
      </c>
      <c r="I52" s="2">
        <v>11.77895</v>
      </c>
      <c r="J52" s="2">
        <v>0.32784999999999997</v>
      </c>
      <c r="K52" s="2">
        <v>0.33524999999999999</v>
      </c>
      <c r="L52" s="2">
        <v>0.56496000000000002</v>
      </c>
      <c r="M52" s="2">
        <v>0.26673999999999998</v>
      </c>
      <c r="N52" s="2">
        <v>63</v>
      </c>
      <c r="O52" s="2">
        <v>9.3124719999999996</v>
      </c>
      <c r="P52" s="2">
        <v>0.134215</v>
      </c>
      <c r="Q52" s="2">
        <v>91268.26</v>
      </c>
      <c r="R52" s="2">
        <v>12.329599999999999</v>
      </c>
      <c r="S52" s="2">
        <v>0.41288000000000002</v>
      </c>
      <c r="T52" s="2">
        <v>8.5881799999999995</v>
      </c>
      <c r="U52" s="2">
        <v>0.20155200000000001</v>
      </c>
      <c r="V52" s="2">
        <v>83990.844700000001</v>
      </c>
      <c r="W52" s="2">
        <v>10.1925186</v>
      </c>
      <c r="X52" s="2">
        <v>0.51463999999999999</v>
      </c>
      <c r="Y52" s="2">
        <v>7.56229</v>
      </c>
      <c r="Z52" s="2">
        <v>0.29693000000000003</v>
      </c>
    </row>
    <row r="53" spans="1:26">
      <c r="A53" s="2">
        <v>64</v>
      </c>
      <c r="B53" s="2">
        <v>0.99470999999999998</v>
      </c>
      <c r="C53" s="2">
        <v>95083</v>
      </c>
      <c r="D53" s="2">
        <v>13.836320000000001</v>
      </c>
      <c r="E53" s="2">
        <v>7.8711900000000004</v>
      </c>
      <c r="F53" s="2">
        <v>12.01014</v>
      </c>
      <c r="G53" s="2">
        <v>13.37354</v>
      </c>
      <c r="H53" s="2">
        <v>7.6677400000000002</v>
      </c>
      <c r="I53" s="2">
        <v>11.666639999999999</v>
      </c>
      <c r="J53" s="2">
        <v>0.34112999999999999</v>
      </c>
      <c r="K53" s="2">
        <v>0.34882999999999997</v>
      </c>
      <c r="L53" s="2">
        <v>0.55932000000000004</v>
      </c>
      <c r="M53" s="2">
        <v>0.25568999999999997</v>
      </c>
      <c r="N53" s="2">
        <v>64</v>
      </c>
      <c r="O53" s="2">
        <v>9.2080559999999991</v>
      </c>
      <c r="P53" s="2">
        <v>0.14392199999999999</v>
      </c>
      <c r="Q53" s="2">
        <v>90406.88</v>
      </c>
      <c r="R53" s="2">
        <v>12.009399999999999</v>
      </c>
      <c r="S53" s="2">
        <v>0.42812</v>
      </c>
      <c r="T53" s="2">
        <v>8.4456799999999994</v>
      </c>
      <c r="U53" s="2">
        <v>0.21480099999999999</v>
      </c>
      <c r="V53" s="2">
        <v>82367.752299999993</v>
      </c>
      <c r="W53" s="2">
        <v>9.8423442600000008</v>
      </c>
      <c r="X53" s="2">
        <v>0.53132000000000001</v>
      </c>
      <c r="Y53" s="2">
        <v>7.3774899999999999</v>
      </c>
      <c r="Z53" s="2">
        <v>0.31411099999999997</v>
      </c>
    </row>
    <row r="54" spans="1:26">
      <c r="A54" s="2">
        <v>65</v>
      </c>
      <c r="B54" s="2">
        <v>0.99409000000000003</v>
      </c>
      <c r="C54" s="2">
        <v>94580</v>
      </c>
      <c r="D54" s="2">
        <v>13.54979</v>
      </c>
      <c r="E54" s="2">
        <v>7.8435199999999998</v>
      </c>
      <c r="F54" s="2">
        <v>11.892010000000001</v>
      </c>
      <c r="G54" s="2">
        <v>13.086959999999999</v>
      </c>
      <c r="H54" s="2">
        <v>7.6372</v>
      </c>
      <c r="I54" s="2">
        <v>11.54304</v>
      </c>
      <c r="J54" s="2">
        <v>0.35476999999999997</v>
      </c>
      <c r="K54" s="2">
        <v>0.36277999999999999</v>
      </c>
      <c r="L54" s="2">
        <v>0.55305000000000004</v>
      </c>
      <c r="M54" s="2">
        <v>0.24381</v>
      </c>
      <c r="N54" s="2">
        <v>65</v>
      </c>
      <c r="O54" s="2">
        <v>9.0974889999999995</v>
      </c>
      <c r="P54" s="2">
        <v>0.15420200000000001</v>
      </c>
      <c r="Q54" s="2">
        <v>89453.26</v>
      </c>
      <c r="R54" s="2">
        <v>11.6831</v>
      </c>
      <c r="S54" s="2">
        <v>0.44366</v>
      </c>
      <c r="T54" s="2">
        <v>8.2963699999999996</v>
      </c>
      <c r="U54" s="2">
        <v>0.228682</v>
      </c>
      <c r="V54" s="2">
        <v>80585.203800000003</v>
      </c>
      <c r="W54" s="2">
        <v>9.4898341899999998</v>
      </c>
      <c r="X54" s="2">
        <v>0.54810000000000003</v>
      </c>
      <c r="Y54" s="2">
        <v>7.1867099999999997</v>
      </c>
      <c r="Z54" s="2">
        <v>0.33184799999999998</v>
      </c>
    </row>
    <row r="55" spans="1:26">
      <c r="A55" s="2">
        <v>66</v>
      </c>
      <c r="B55" s="2">
        <v>0.99338000000000004</v>
      </c>
      <c r="C55" s="2">
        <v>94020</v>
      </c>
      <c r="D55" s="2">
        <v>13.25568</v>
      </c>
      <c r="E55" s="2">
        <v>7.8126100000000003</v>
      </c>
      <c r="F55" s="2">
        <v>11.76219</v>
      </c>
      <c r="G55" s="2">
        <v>12.79279</v>
      </c>
      <c r="H55" s="2">
        <v>7.6031000000000004</v>
      </c>
      <c r="I55" s="2">
        <v>11.407360000000001</v>
      </c>
      <c r="J55" s="2">
        <v>0.36878</v>
      </c>
      <c r="K55" s="2">
        <v>0.37709999999999999</v>
      </c>
      <c r="L55" s="2">
        <v>0.54608999999999996</v>
      </c>
      <c r="M55" s="2">
        <v>0.23111999999999999</v>
      </c>
      <c r="N55" s="2">
        <v>66</v>
      </c>
      <c r="O55" s="2">
        <v>8.9805989999999998</v>
      </c>
      <c r="P55" s="2">
        <v>0.16506899999999999</v>
      </c>
      <c r="Q55" s="2">
        <v>88398.22</v>
      </c>
      <c r="R55" s="2">
        <v>11.351100000000001</v>
      </c>
      <c r="S55" s="2">
        <v>0.45946999999999999</v>
      </c>
      <c r="T55" s="2">
        <v>8.1402599999999996</v>
      </c>
      <c r="U55" s="2">
        <v>0.243196</v>
      </c>
      <c r="V55" s="2">
        <v>78631.916700000002</v>
      </c>
      <c r="W55" s="2">
        <v>9.1357657400000001</v>
      </c>
      <c r="X55" s="2">
        <v>0.56496000000000002</v>
      </c>
      <c r="Y55" s="2">
        <v>6.9902899999999999</v>
      </c>
      <c r="Z55" s="2">
        <v>0.35010999999999998</v>
      </c>
    </row>
    <row r="56" spans="1:26">
      <c r="A56" s="2">
        <v>67</v>
      </c>
      <c r="B56" s="2">
        <v>0.99258999999999997</v>
      </c>
      <c r="C56" s="2">
        <v>93398</v>
      </c>
      <c r="D56" s="2">
        <v>12.9542</v>
      </c>
      <c r="E56" s="2">
        <v>7.7781099999999999</v>
      </c>
      <c r="F56" s="2">
        <v>11.61988</v>
      </c>
      <c r="G56" s="2">
        <v>12.491250000000001</v>
      </c>
      <c r="H56" s="2">
        <v>7.5650599999999999</v>
      </c>
      <c r="I56" s="2">
        <v>11.25883</v>
      </c>
      <c r="J56" s="2">
        <v>0.38313000000000003</v>
      </c>
      <c r="K56" s="2">
        <v>0.39179000000000003</v>
      </c>
      <c r="L56" s="2">
        <v>0.53835999999999995</v>
      </c>
      <c r="M56" s="2">
        <v>0.21764</v>
      </c>
      <c r="N56" s="2">
        <v>67</v>
      </c>
      <c r="O56" s="2">
        <v>8.8572319999999998</v>
      </c>
      <c r="P56" s="2">
        <v>0.176539</v>
      </c>
      <c r="Q56" s="2">
        <v>87231.96</v>
      </c>
      <c r="R56" s="2">
        <v>11.013999999999999</v>
      </c>
      <c r="S56" s="2">
        <v>0.47552</v>
      </c>
      <c r="T56" s="2">
        <v>7.9773899999999998</v>
      </c>
      <c r="U56" s="2">
        <v>0.25833800000000001</v>
      </c>
      <c r="V56" s="2">
        <v>76497.054000000004</v>
      </c>
      <c r="W56" s="2">
        <v>8.7809577099999991</v>
      </c>
      <c r="X56" s="2">
        <v>0.58186000000000004</v>
      </c>
      <c r="Y56" s="2">
        <v>6.7885999999999997</v>
      </c>
      <c r="Z56" s="2">
        <v>0.36886000000000002</v>
      </c>
    </row>
    <row r="57" spans="1:26">
      <c r="A57" s="2">
        <v>68</v>
      </c>
      <c r="B57" s="2">
        <v>0.99170000000000003</v>
      </c>
      <c r="C57" s="2">
        <v>92706</v>
      </c>
      <c r="D57" s="2">
        <v>12.64561</v>
      </c>
      <c r="E57" s="2">
        <v>7.7396399999999996</v>
      </c>
      <c r="F57" s="2">
        <v>11.46434</v>
      </c>
      <c r="G57" s="2">
        <v>12.18258</v>
      </c>
      <c r="H57" s="2">
        <v>7.5226800000000003</v>
      </c>
      <c r="I57" s="2">
        <v>11.096719999999999</v>
      </c>
      <c r="J57" s="2">
        <v>0.39783000000000002</v>
      </c>
      <c r="K57" s="2">
        <v>0.40682000000000001</v>
      </c>
      <c r="L57" s="2">
        <v>0.52981</v>
      </c>
      <c r="M57" s="2">
        <v>0.20343</v>
      </c>
      <c r="N57" s="2">
        <v>68</v>
      </c>
      <c r="O57" s="2">
        <v>8.7272590000000001</v>
      </c>
      <c r="P57" s="2">
        <v>0.18862200000000001</v>
      </c>
      <c r="Q57" s="2">
        <v>85944.13</v>
      </c>
      <c r="R57" s="2">
        <v>10.6722</v>
      </c>
      <c r="S57" s="2">
        <v>0.49180000000000001</v>
      </c>
      <c r="T57" s="2">
        <v>7.8078399999999997</v>
      </c>
      <c r="U57" s="2">
        <v>0.27410099999999998</v>
      </c>
      <c r="V57" s="2">
        <v>74170.625100000005</v>
      </c>
      <c r="W57" s="2">
        <v>8.4262652300000003</v>
      </c>
      <c r="X57" s="2">
        <v>0.59875</v>
      </c>
      <c r="Y57" s="2">
        <v>6.5821100000000001</v>
      </c>
      <c r="Z57" s="2">
        <v>0.38805800000000001</v>
      </c>
    </row>
    <row r="58" spans="1:26">
      <c r="A58" s="2">
        <v>69</v>
      </c>
      <c r="B58" s="2">
        <v>0.99070999999999998</v>
      </c>
      <c r="C58" s="2">
        <v>91937</v>
      </c>
      <c r="D58" s="2">
        <v>12.33019</v>
      </c>
      <c r="E58" s="2">
        <v>7.6967800000000004</v>
      </c>
      <c r="F58" s="2">
        <v>11.29487</v>
      </c>
      <c r="G58" s="2">
        <v>11.867089999999999</v>
      </c>
      <c r="H58" s="2">
        <v>7.4754899999999997</v>
      </c>
      <c r="I58" s="2">
        <v>10.920349999999999</v>
      </c>
      <c r="J58" s="2">
        <v>0.41284999999999999</v>
      </c>
      <c r="K58" s="2">
        <v>0.42218</v>
      </c>
      <c r="L58" s="2">
        <v>0.52036000000000004</v>
      </c>
      <c r="M58" s="2">
        <v>0.18856000000000001</v>
      </c>
      <c r="N58" s="2">
        <v>69</v>
      </c>
      <c r="O58" s="2">
        <v>8.590579</v>
      </c>
      <c r="P58" s="2">
        <v>0.20132900000000001</v>
      </c>
      <c r="Q58" s="2">
        <v>84523.9</v>
      </c>
      <c r="R58" s="2">
        <v>10.326499999999999</v>
      </c>
      <c r="S58" s="2">
        <v>0.50826000000000005</v>
      </c>
      <c r="T58" s="2">
        <v>7.6317500000000003</v>
      </c>
      <c r="U58" s="2">
        <v>0.29047200000000001</v>
      </c>
      <c r="V58" s="2">
        <v>71643.975999999995</v>
      </c>
      <c r="W58" s="2">
        <v>8.07257362</v>
      </c>
      <c r="X58" s="2">
        <v>0.61558999999999997</v>
      </c>
      <c r="Y58" s="2">
        <v>6.3713100000000003</v>
      </c>
      <c r="Z58" s="2">
        <v>0.40765600000000002</v>
      </c>
    </row>
    <row r="59" spans="1:26">
      <c r="A59" s="11">
        <v>70</v>
      </c>
      <c r="B59" s="12">
        <v>0.98958999999999997</v>
      </c>
      <c r="C59" s="12">
        <v>91082</v>
      </c>
      <c r="D59" s="12">
        <v>12.0083</v>
      </c>
      <c r="E59" s="12">
        <v>7.6490999999999998</v>
      </c>
      <c r="F59" s="12">
        <v>11.110860000000001</v>
      </c>
      <c r="G59" s="12">
        <v>11.545109999999999</v>
      </c>
      <c r="H59" s="12">
        <v>7.4230099999999997</v>
      </c>
      <c r="I59" s="12">
        <v>10.72916</v>
      </c>
      <c r="J59" s="12">
        <v>0.42818000000000001</v>
      </c>
      <c r="K59" s="12">
        <v>0.43786000000000003</v>
      </c>
      <c r="L59" s="12">
        <v>0.50993999999999995</v>
      </c>
      <c r="M59" s="12">
        <v>0.17313000000000001</v>
      </c>
      <c r="N59" s="12">
        <v>70</v>
      </c>
      <c r="O59" s="2">
        <v>8.44712</v>
      </c>
      <c r="P59" s="2">
        <v>0.214667</v>
      </c>
      <c r="Q59" s="2">
        <v>82960.09</v>
      </c>
      <c r="R59" s="2">
        <v>9.9773999999999994</v>
      </c>
      <c r="S59" s="2">
        <v>0.52488000000000001</v>
      </c>
      <c r="T59" s="2">
        <v>7.4493299999999998</v>
      </c>
      <c r="U59" s="2">
        <v>0.30743199999999998</v>
      </c>
      <c r="V59" s="2">
        <v>68910.378400000001</v>
      </c>
      <c r="W59" s="2">
        <v>7.7207914400000002</v>
      </c>
      <c r="X59" s="2">
        <v>0.63234000000000001</v>
      </c>
      <c r="Y59" s="2">
        <v>6.15679</v>
      </c>
      <c r="Z59" s="2">
        <v>0.42759999999999998</v>
      </c>
    </row>
    <row r="60" spans="1:26">
      <c r="A60" s="2">
        <v>71</v>
      </c>
      <c r="B60" s="2">
        <v>0.98833000000000004</v>
      </c>
      <c r="C60" s="2">
        <v>90134</v>
      </c>
      <c r="D60" s="2">
        <v>11.680350000000001</v>
      </c>
      <c r="E60" s="2">
        <v>7.5960900000000002</v>
      </c>
      <c r="F60" s="2">
        <v>10.911820000000001</v>
      </c>
      <c r="G60" s="2">
        <v>11.21706</v>
      </c>
      <c r="H60" s="2">
        <v>7.3647400000000003</v>
      </c>
      <c r="I60" s="2">
        <v>10.522729999999999</v>
      </c>
      <c r="J60" s="2">
        <v>0.44379000000000002</v>
      </c>
      <c r="K60" s="2">
        <v>0.45383000000000001</v>
      </c>
      <c r="L60" s="2">
        <v>0.49847999999999998</v>
      </c>
      <c r="M60" s="2">
        <v>0.1573</v>
      </c>
      <c r="N60" s="2">
        <v>71</v>
      </c>
      <c r="O60" s="2">
        <v>8.2968480000000007</v>
      </c>
      <c r="P60" s="2">
        <v>0.22863800000000001</v>
      </c>
      <c r="Q60" s="2">
        <v>81241.3</v>
      </c>
      <c r="R60" s="2">
        <v>9.6257000000000001</v>
      </c>
      <c r="S60" s="2">
        <v>0.54162999999999994</v>
      </c>
      <c r="T60" s="2">
        <v>7.2608199999999998</v>
      </c>
      <c r="U60" s="2">
        <v>0.32495800000000002</v>
      </c>
      <c r="V60" s="2">
        <v>65965.718900000007</v>
      </c>
      <c r="W60" s="2">
        <v>7.37184258</v>
      </c>
      <c r="X60" s="2">
        <v>0.64895999999999998</v>
      </c>
      <c r="Y60" s="2">
        <v>5.9391499999999997</v>
      </c>
      <c r="Z60" s="2">
        <v>0.44783400000000001</v>
      </c>
    </row>
    <row r="61" spans="1:26">
      <c r="A61" s="2">
        <v>72</v>
      </c>
      <c r="B61" s="2">
        <v>0.98692000000000002</v>
      </c>
      <c r="C61" s="2">
        <v>89082</v>
      </c>
      <c r="D61" s="2">
        <v>11.346780000000001</v>
      </c>
      <c r="E61" s="2">
        <v>7.5372599999999998</v>
      </c>
      <c r="F61" s="2">
        <v>10.697419999999999</v>
      </c>
      <c r="G61" s="2">
        <v>10.88339</v>
      </c>
      <c r="H61" s="2">
        <v>7.3001199999999997</v>
      </c>
      <c r="I61" s="2">
        <v>10.300800000000001</v>
      </c>
      <c r="J61" s="2">
        <v>0.45967999999999998</v>
      </c>
      <c r="K61" s="2">
        <v>0.47008</v>
      </c>
      <c r="L61" s="2">
        <v>0.4859</v>
      </c>
      <c r="M61" s="2">
        <v>0.14122000000000001</v>
      </c>
      <c r="N61" s="2">
        <v>72</v>
      </c>
      <c r="O61" s="2">
        <v>8.1397659999999998</v>
      </c>
      <c r="P61" s="2">
        <v>0.24324200000000001</v>
      </c>
      <c r="Q61" s="2">
        <v>79356.19</v>
      </c>
      <c r="R61" s="2">
        <v>9.2721999999999998</v>
      </c>
      <c r="S61" s="2">
        <v>0.55847000000000002</v>
      </c>
      <c r="T61" s="2">
        <v>7.0665300000000002</v>
      </c>
      <c r="U61" s="2">
        <v>0.34302100000000002</v>
      </c>
      <c r="V61" s="2">
        <v>62809.282700000003</v>
      </c>
      <c r="W61" s="2">
        <v>7.0266577799999999</v>
      </c>
      <c r="X61" s="2">
        <v>0.66539999999999999</v>
      </c>
      <c r="Y61" s="2">
        <v>5.7190700000000003</v>
      </c>
      <c r="Z61" s="2">
        <v>0.46829500000000002</v>
      </c>
    </row>
    <row r="62" spans="1:26">
      <c r="A62" s="2">
        <v>73</v>
      </c>
      <c r="B62" s="2">
        <v>0.98533999999999999</v>
      </c>
      <c r="C62" s="2">
        <v>87917</v>
      </c>
      <c r="D62" s="2">
        <v>11.00812</v>
      </c>
      <c r="E62" s="2">
        <v>7.4720599999999999</v>
      </c>
      <c r="F62" s="2">
        <v>10.467499999999999</v>
      </c>
      <c r="G62" s="2">
        <v>10.544589999999999</v>
      </c>
      <c r="H62" s="2">
        <v>7.22858</v>
      </c>
      <c r="I62" s="2">
        <v>10.06329</v>
      </c>
      <c r="J62" s="2">
        <v>0.4758</v>
      </c>
      <c r="K62" s="2">
        <v>0.48657</v>
      </c>
      <c r="L62" s="2">
        <v>0.47215000000000001</v>
      </c>
      <c r="M62" s="2">
        <v>0.12511</v>
      </c>
      <c r="N62" s="2">
        <v>73</v>
      </c>
      <c r="O62" s="2">
        <v>7.9759229999999999</v>
      </c>
      <c r="P62" s="2">
        <v>0.25847399999999998</v>
      </c>
      <c r="Q62" s="2">
        <v>77293.7</v>
      </c>
      <c r="R62" s="2">
        <v>8.9175000000000004</v>
      </c>
      <c r="S62" s="2">
        <v>0.57535999999999998</v>
      </c>
      <c r="T62" s="2">
        <v>6.8668100000000001</v>
      </c>
      <c r="U62" s="2">
        <v>0.36158899999999999</v>
      </c>
      <c r="V62" s="2">
        <v>59444.619200000001</v>
      </c>
      <c r="W62" s="2">
        <v>6.6861653800000003</v>
      </c>
      <c r="X62" s="2">
        <v>0.68161000000000005</v>
      </c>
      <c r="Y62" s="2">
        <v>5.4972599999999998</v>
      </c>
      <c r="Z62" s="2">
        <v>0.48891699999999999</v>
      </c>
    </row>
    <row r="63" spans="1:26">
      <c r="A63" s="2">
        <v>74</v>
      </c>
      <c r="B63" s="2">
        <v>0.98355999999999999</v>
      </c>
      <c r="C63" s="2">
        <v>86628</v>
      </c>
      <c r="D63" s="2">
        <v>10.664910000000001</v>
      </c>
      <c r="E63" s="2">
        <v>7.3999300000000003</v>
      </c>
      <c r="F63" s="2">
        <v>10.22213</v>
      </c>
      <c r="G63" s="2">
        <v>10.20125</v>
      </c>
      <c r="H63" s="2">
        <v>7.1495199999999999</v>
      </c>
      <c r="I63" s="2">
        <v>9.8103899999999999</v>
      </c>
      <c r="J63" s="2">
        <v>0.49214999999999998</v>
      </c>
      <c r="K63" s="2">
        <v>0.50329000000000002</v>
      </c>
      <c r="L63" s="2">
        <v>0.45715</v>
      </c>
      <c r="M63" s="2">
        <v>0.10918</v>
      </c>
      <c r="N63" s="2">
        <v>74</v>
      </c>
      <c r="O63" s="2">
        <v>7.8054119999999996</v>
      </c>
      <c r="P63" s="2">
        <v>0.27432699999999999</v>
      </c>
      <c r="Q63" s="2">
        <v>75043.48</v>
      </c>
      <c r="R63" s="2">
        <v>8.5626999999999995</v>
      </c>
      <c r="S63" s="2">
        <v>0.59225000000000005</v>
      </c>
      <c r="T63" s="2">
        <v>6.6621100000000002</v>
      </c>
      <c r="U63" s="2">
        <v>0.38062000000000001</v>
      </c>
      <c r="V63" s="2">
        <v>55880.458500000001</v>
      </c>
      <c r="W63" s="2">
        <v>6.3512816799999996</v>
      </c>
      <c r="X63" s="2">
        <v>0.69755999999999996</v>
      </c>
      <c r="Y63" s="2">
        <v>5.27447</v>
      </c>
      <c r="Z63" s="2">
        <v>0.50963000000000003</v>
      </c>
    </row>
    <row r="64" spans="1:26">
      <c r="A64" s="2">
        <v>75</v>
      </c>
      <c r="B64" s="2">
        <v>0.98157000000000005</v>
      </c>
      <c r="C64" s="2">
        <v>85203</v>
      </c>
      <c r="D64" s="2">
        <v>10.317780000000001</v>
      </c>
      <c r="E64" s="2">
        <v>7.3202800000000003</v>
      </c>
      <c r="F64" s="2">
        <v>9.9616399999999992</v>
      </c>
      <c r="G64" s="2">
        <v>9.8539600000000007</v>
      </c>
      <c r="H64" s="2">
        <v>7.0623300000000002</v>
      </c>
      <c r="I64" s="2">
        <v>9.5425299999999993</v>
      </c>
      <c r="J64" s="2">
        <v>0.50868000000000002</v>
      </c>
      <c r="K64" s="2">
        <v>0.5202</v>
      </c>
      <c r="L64" s="2">
        <v>0.44085000000000002</v>
      </c>
      <c r="M64" s="2">
        <v>9.3679999999999999E-2</v>
      </c>
      <c r="N64" s="2">
        <v>75</v>
      </c>
      <c r="O64" s="2">
        <v>7.6283789999999998</v>
      </c>
      <c r="P64" s="2">
        <v>0.29078599999999999</v>
      </c>
      <c r="Q64" s="2">
        <v>72596.289999999994</v>
      </c>
      <c r="R64" s="2">
        <v>8.2085000000000008</v>
      </c>
      <c r="S64" s="2">
        <v>0.60911999999999999</v>
      </c>
      <c r="T64" s="2">
        <v>6.4529100000000001</v>
      </c>
      <c r="U64" s="2">
        <v>0.40006900000000001</v>
      </c>
      <c r="V64" s="2">
        <v>52131.6351</v>
      </c>
      <c r="W64" s="2">
        <v>6.02290101</v>
      </c>
      <c r="X64" s="2">
        <v>0.71319999999999995</v>
      </c>
      <c r="Y64" s="2">
        <v>5.0514900000000003</v>
      </c>
      <c r="Z64" s="2">
        <v>0.53036000000000005</v>
      </c>
    </row>
    <row r="65" spans="1:26">
      <c r="A65" s="2">
        <v>76</v>
      </c>
      <c r="B65" s="2">
        <v>0.97933000000000003</v>
      </c>
      <c r="C65" s="2">
        <v>83633</v>
      </c>
      <c r="D65" s="2">
        <v>9.9673999999999996</v>
      </c>
      <c r="E65" s="2">
        <v>7.2324999999999999</v>
      </c>
      <c r="F65" s="2">
        <v>9.6866500000000002</v>
      </c>
      <c r="G65" s="2">
        <v>9.5033999999999992</v>
      </c>
      <c r="H65" s="2">
        <v>6.9664000000000001</v>
      </c>
      <c r="I65" s="2">
        <v>9.2604299999999995</v>
      </c>
      <c r="J65" s="2">
        <v>0.52536000000000005</v>
      </c>
      <c r="K65" s="2">
        <v>0.53727000000000003</v>
      </c>
      <c r="L65" s="2">
        <v>0.42323</v>
      </c>
      <c r="M65" s="2">
        <v>7.8869999999999996E-2</v>
      </c>
      <c r="N65" s="2">
        <v>76</v>
      </c>
      <c r="O65" s="2">
        <v>7.4450229999999999</v>
      </c>
      <c r="P65" s="2">
        <v>0.30783199999999999</v>
      </c>
      <c r="Q65" s="2">
        <v>69944.600000000006</v>
      </c>
      <c r="R65" s="2">
        <v>7.8559000000000001</v>
      </c>
      <c r="S65" s="2">
        <v>0.62590999999999997</v>
      </c>
      <c r="T65" s="2">
        <v>6.2397499999999999</v>
      </c>
      <c r="U65" s="2">
        <v>0.41988700000000001</v>
      </c>
      <c r="V65" s="2">
        <v>48219.950400000002</v>
      </c>
      <c r="W65" s="2">
        <v>5.7018856700000002</v>
      </c>
      <c r="X65" s="2">
        <v>0.72848000000000002</v>
      </c>
      <c r="Y65" s="2">
        <v>4.8291199999999996</v>
      </c>
      <c r="Z65" s="2">
        <v>0.55103400000000002</v>
      </c>
    </row>
    <row r="66" spans="1:26">
      <c r="A66" s="2">
        <v>77</v>
      </c>
      <c r="B66" s="2">
        <v>0.97682999999999998</v>
      </c>
      <c r="C66" s="2">
        <v>81904</v>
      </c>
      <c r="D66" s="2">
        <v>9.61449</v>
      </c>
      <c r="E66" s="2">
        <v>7.1360099999999997</v>
      </c>
      <c r="F66" s="2">
        <v>9.3980300000000003</v>
      </c>
      <c r="G66" s="2">
        <v>9.15029</v>
      </c>
      <c r="H66" s="2">
        <v>6.8611000000000004</v>
      </c>
      <c r="I66" s="2">
        <v>8.9651099999999992</v>
      </c>
      <c r="J66" s="2">
        <v>0.54217000000000004</v>
      </c>
      <c r="K66" s="2">
        <v>0.55445999999999995</v>
      </c>
      <c r="L66" s="2">
        <v>0.40427000000000002</v>
      </c>
      <c r="M66" s="2">
        <v>6.5000000000000002E-2</v>
      </c>
      <c r="N66" s="2">
        <v>77</v>
      </c>
      <c r="O66" s="2">
        <v>7.2555990000000001</v>
      </c>
      <c r="P66" s="2">
        <v>0.32544299999999998</v>
      </c>
      <c r="Q66" s="2">
        <v>67083.199999999997</v>
      </c>
      <c r="R66" s="2">
        <v>7.5057</v>
      </c>
      <c r="S66" s="2">
        <v>0.64258000000000004</v>
      </c>
      <c r="T66" s="2">
        <v>6.0232400000000004</v>
      </c>
      <c r="U66" s="2">
        <v>0.44001699999999999</v>
      </c>
      <c r="V66" s="2">
        <v>44174.884100000003</v>
      </c>
      <c r="W66" s="2">
        <v>5.3890561100000003</v>
      </c>
      <c r="X66" s="2">
        <v>0.74338000000000004</v>
      </c>
      <c r="Y66" s="2">
        <v>4.6081799999999999</v>
      </c>
      <c r="Z66" s="2">
        <v>0.57157500000000006</v>
      </c>
    </row>
    <row r="67" spans="1:26">
      <c r="A67" s="2">
        <v>78</v>
      </c>
      <c r="B67" s="2">
        <v>0.97402</v>
      </c>
      <c r="C67" s="2">
        <v>80006</v>
      </c>
      <c r="D67" s="2">
        <v>9.2598099999999999</v>
      </c>
      <c r="E67" s="2">
        <v>7.0302199999999999</v>
      </c>
      <c r="F67" s="2">
        <v>9.0970099999999992</v>
      </c>
      <c r="G67" s="2">
        <v>8.7953799999999998</v>
      </c>
      <c r="H67" s="2">
        <v>6.7458499999999999</v>
      </c>
      <c r="I67" s="2">
        <v>8.6578700000000008</v>
      </c>
      <c r="J67" s="2">
        <v>0.55906</v>
      </c>
      <c r="K67" s="2">
        <v>0.57174000000000003</v>
      </c>
      <c r="L67" s="2">
        <v>0.38396000000000002</v>
      </c>
      <c r="M67" s="2">
        <v>5.2299999999999999E-2</v>
      </c>
      <c r="N67" s="2">
        <v>78</v>
      </c>
      <c r="O67" s="2">
        <v>7.0604209999999998</v>
      </c>
      <c r="P67" s="2">
        <v>0.34358899999999998</v>
      </c>
      <c r="Q67" s="2">
        <v>64009.97</v>
      </c>
      <c r="R67" s="2">
        <v>7.1589999999999998</v>
      </c>
      <c r="S67" s="2">
        <v>0.65910000000000002</v>
      </c>
      <c r="T67" s="2">
        <v>5.8040099999999999</v>
      </c>
      <c r="U67" s="2">
        <v>0.46039799999999997</v>
      </c>
      <c r="V67" s="2">
        <v>40034.038800000002</v>
      </c>
      <c r="W67" s="2">
        <v>5.0851813300000002</v>
      </c>
      <c r="X67" s="2">
        <v>0.75785000000000002</v>
      </c>
      <c r="Y67" s="2">
        <v>4.3894700000000002</v>
      </c>
      <c r="Z67" s="2">
        <v>0.59190799999999999</v>
      </c>
    </row>
    <row r="68" spans="1:26">
      <c r="A68" s="2">
        <v>79</v>
      </c>
      <c r="B68" s="2">
        <v>0.97087000000000001</v>
      </c>
      <c r="C68" s="2">
        <v>77927</v>
      </c>
      <c r="D68" s="2">
        <v>8.9041599999999992</v>
      </c>
      <c r="E68" s="2">
        <v>6.9145599999999998</v>
      </c>
      <c r="F68" s="2">
        <v>8.78505</v>
      </c>
      <c r="G68" s="2">
        <v>8.4394899999999993</v>
      </c>
      <c r="H68" s="2">
        <v>6.6200999999999999</v>
      </c>
      <c r="I68" s="2">
        <v>8.3402799999999999</v>
      </c>
      <c r="J68" s="2">
        <v>0.57599</v>
      </c>
      <c r="K68" s="2">
        <v>0.58906999999999998</v>
      </c>
      <c r="L68" s="2">
        <v>0.36235000000000001</v>
      </c>
      <c r="M68" s="2">
        <v>4.0960000000000003E-2</v>
      </c>
      <c r="N68" s="2">
        <v>79</v>
      </c>
      <c r="O68" s="2">
        <v>6.8598610000000004</v>
      </c>
      <c r="P68" s="2">
        <v>0.36223499999999997</v>
      </c>
      <c r="Q68" s="2">
        <v>60726.720000000001</v>
      </c>
      <c r="R68" s="2">
        <v>6.8166000000000002</v>
      </c>
      <c r="S68" s="2">
        <v>0.6754</v>
      </c>
      <c r="T68" s="2">
        <v>5.5827799999999996</v>
      </c>
      <c r="U68" s="2">
        <v>0.480966</v>
      </c>
      <c r="V68" s="2">
        <v>35843.184200000003</v>
      </c>
      <c r="W68" s="2">
        <v>4.7909701</v>
      </c>
      <c r="X68" s="2">
        <v>0.77185999999999999</v>
      </c>
      <c r="Y68" s="2">
        <v>4.1738200000000001</v>
      </c>
      <c r="Z68" s="2">
        <v>0.611958</v>
      </c>
    </row>
    <row r="69" spans="1:26">
      <c r="A69" s="11">
        <v>80</v>
      </c>
      <c r="B69" s="12">
        <v>0.96733999999999998</v>
      </c>
      <c r="C69" s="12">
        <v>75657</v>
      </c>
      <c r="D69" s="12">
        <v>8.5484100000000005</v>
      </c>
      <c r="E69" s="12">
        <v>6.7885200000000001</v>
      </c>
      <c r="F69" s="12">
        <v>8.4638799999999996</v>
      </c>
      <c r="G69" s="12">
        <v>8.0834399999999995</v>
      </c>
      <c r="H69" s="12">
        <v>6.4833600000000002</v>
      </c>
      <c r="I69" s="12">
        <v>8.0141399999999994</v>
      </c>
      <c r="J69" s="12">
        <v>0.59292999999999996</v>
      </c>
      <c r="K69" s="12">
        <v>0.60641</v>
      </c>
      <c r="L69" s="12">
        <v>0.33951999999999999</v>
      </c>
      <c r="M69" s="12">
        <v>3.1130000000000001E-2</v>
      </c>
      <c r="N69" s="12">
        <v>80</v>
      </c>
      <c r="O69" s="2">
        <v>6.6543520000000003</v>
      </c>
      <c r="P69" s="2">
        <v>0.38134099999999999</v>
      </c>
      <c r="Q69" s="2">
        <v>57240.06</v>
      </c>
      <c r="R69" s="2">
        <v>6.4794</v>
      </c>
      <c r="S69" s="2">
        <v>0.69145999999999996</v>
      </c>
      <c r="T69" s="2">
        <v>5.3602800000000004</v>
      </c>
      <c r="U69" s="2">
        <v>0.50165199999999999</v>
      </c>
      <c r="V69" s="2">
        <v>31655.7513</v>
      </c>
      <c r="W69" s="2">
        <v>4.5070628700000004</v>
      </c>
      <c r="X69" s="2">
        <v>0.78537999999999997</v>
      </c>
      <c r="Y69" s="2">
        <v>3.9620000000000002</v>
      </c>
      <c r="Z69" s="2">
        <v>0.63165099999999996</v>
      </c>
    </row>
    <row r="70" spans="1:26">
      <c r="A70" s="2">
        <v>81</v>
      </c>
      <c r="B70" s="2">
        <v>0.96338999999999997</v>
      </c>
      <c r="C70" s="2">
        <v>73186</v>
      </c>
      <c r="D70" s="2">
        <v>8.1934100000000001</v>
      </c>
      <c r="E70" s="2">
        <v>6.6516700000000002</v>
      </c>
      <c r="F70" s="2">
        <v>8.1354500000000005</v>
      </c>
      <c r="G70" s="2">
        <v>7.7281300000000002</v>
      </c>
      <c r="H70" s="2">
        <v>6.3352399999999998</v>
      </c>
      <c r="I70" s="2">
        <v>7.6814200000000001</v>
      </c>
      <c r="J70" s="2">
        <v>0.60984000000000005</v>
      </c>
      <c r="K70" s="2">
        <v>0.62370999999999999</v>
      </c>
      <c r="L70" s="2">
        <v>0.31556000000000001</v>
      </c>
      <c r="M70" s="2">
        <v>2.2859999999999998E-2</v>
      </c>
      <c r="N70" s="2">
        <v>81</v>
      </c>
      <c r="O70" s="2">
        <v>6.4443869999999999</v>
      </c>
      <c r="P70" s="2">
        <v>0.400862</v>
      </c>
      <c r="Q70" s="2">
        <v>53562.36</v>
      </c>
      <c r="R70" s="2">
        <v>6.1485000000000003</v>
      </c>
      <c r="S70" s="2">
        <v>0.70721999999999996</v>
      </c>
      <c r="T70" s="2">
        <v>5.1372799999999996</v>
      </c>
      <c r="U70" s="2">
        <v>0.52238499999999999</v>
      </c>
      <c r="V70" s="2">
        <v>27531.6394</v>
      </c>
      <c r="W70" s="2">
        <v>4.2340248599999999</v>
      </c>
      <c r="X70" s="2">
        <v>0.79837999999999998</v>
      </c>
      <c r="Y70" s="2">
        <v>3.7547799999999998</v>
      </c>
      <c r="Z70" s="2">
        <v>0.65091600000000005</v>
      </c>
    </row>
    <row r="71" spans="1:26">
      <c r="A71" s="2">
        <v>82</v>
      </c>
      <c r="B71" s="2">
        <v>0.95896999999999999</v>
      </c>
      <c r="C71" s="2">
        <v>70507</v>
      </c>
      <c r="D71" s="2">
        <v>7.8400800000000004</v>
      </c>
      <c r="E71" s="2">
        <v>6.5036699999999996</v>
      </c>
      <c r="F71" s="2">
        <v>7.8018200000000002</v>
      </c>
      <c r="G71" s="2">
        <v>7.3744399999999999</v>
      </c>
      <c r="H71" s="2">
        <v>6.1754600000000002</v>
      </c>
      <c r="I71" s="2">
        <v>7.3441999999999998</v>
      </c>
      <c r="J71" s="2">
        <v>0.62665999999999999</v>
      </c>
      <c r="K71" s="2">
        <v>0.64093</v>
      </c>
      <c r="L71" s="2">
        <v>0.29064000000000001</v>
      </c>
      <c r="M71" s="2">
        <v>1.6160000000000001E-2</v>
      </c>
      <c r="N71" s="2">
        <v>82</v>
      </c>
      <c r="O71" s="2">
        <v>6.2305159999999997</v>
      </c>
      <c r="P71" s="2">
        <v>0.42074600000000001</v>
      </c>
      <c r="Q71" s="2">
        <v>49712.639999999999</v>
      </c>
      <c r="R71" s="2">
        <v>5.8244999999999996</v>
      </c>
      <c r="S71" s="2">
        <v>0.72263999999999995</v>
      </c>
      <c r="T71" s="2">
        <v>4.9145799999999999</v>
      </c>
      <c r="U71" s="2">
        <v>0.54308900000000004</v>
      </c>
      <c r="V71" s="2">
        <v>23535.2202</v>
      </c>
      <c r="W71" s="2">
        <v>3.9723404200000001</v>
      </c>
      <c r="X71" s="2">
        <v>0.81084000000000001</v>
      </c>
      <c r="Y71" s="2">
        <v>3.55287</v>
      </c>
      <c r="Z71" s="2">
        <v>0.66968799999999995</v>
      </c>
    </row>
    <row r="72" spans="1:26">
      <c r="A72" s="2">
        <v>83</v>
      </c>
      <c r="B72" s="2">
        <v>0.95403000000000004</v>
      </c>
      <c r="C72" s="2">
        <v>67615</v>
      </c>
      <c r="D72" s="2">
        <v>7.4893400000000003</v>
      </c>
      <c r="E72" s="2">
        <v>6.3443100000000001</v>
      </c>
      <c r="F72" s="2">
        <v>7.4651399999999999</v>
      </c>
      <c r="G72" s="2">
        <v>7.0232999999999999</v>
      </c>
      <c r="H72" s="2">
        <v>6.0038999999999998</v>
      </c>
      <c r="I72" s="2">
        <v>7.0045700000000002</v>
      </c>
      <c r="J72" s="2">
        <v>0.64336000000000004</v>
      </c>
      <c r="K72" s="2">
        <v>0.65803</v>
      </c>
      <c r="L72" s="2">
        <v>0.26497999999999999</v>
      </c>
      <c r="M72" s="2">
        <v>1.094E-2</v>
      </c>
      <c r="N72" s="2">
        <v>83</v>
      </c>
      <c r="O72" s="2">
        <v>6.013344</v>
      </c>
      <c r="P72" s="2">
        <v>0.44093599999999999</v>
      </c>
      <c r="Q72" s="2">
        <v>45717.34</v>
      </c>
      <c r="R72" s="2">
        <v>5.5084</v>
      </c>
      <c r="S72" s="2">
        <v>0.73768999999999996</v>
      </c>
      <c r="T72" s="2">
        <v>4.69299</v>
      </c>
      <c r="U72" s="2">
        <v>0.56369100000000005</v>
      </c>
      <c r="V72" s="2">
        <v>19732.496899999998</v>
      </c>
      <c r="W72" s="2">
        <v>3.72240883</v>
      </c>
      <c r="X72" s="2">
        <v>0.82274000000000003</v>
      </c>
      <c r="Y72" s="2">
        <v>3.3569399999999998</v>
      </c>
      <c r="Z72" s="2">
        <v>0.68790399999999996</v>
      </c>
    </row>
    <row r="73" spans="1:26">
      <c r="A73" s="2">
        <v>84</v>
      </c>
      <c r="B73" s="2">
        <v>0.94850999999999996</v>
      </c>
      <c r="C73" s="2">
        <v>64507</v>
      </c>
      <c r="D73" s="2">
        <v>7.1421099999999997</v>
      </c>
      <c r="E73" s="2">
        <v>6.1735300000000004</v>
      </c>
      <c r="F73" s="2">
        <v>7.1275199999999996</v>
      </c>
      <c r="G73" s="2">
        <v>6.6756200000000003</v>
      </c>
      <c r="H73" s="2">
        <v>5.8206199999999999</v>
      </c>
      <c r="I73" s="2">
        <v>6.6645799999999999</v>
      </c>
      <c r="J73" s="2">
        <v>0.65990000000000004</v>
      </c>
      <c r="K73" s="2">
        <v>0.67496</v>
      </c>
      <c r="L73" s="2">
        <v>0.23882</v>
      </c>
      <c r="M73" s="2">
        <v>7.0600000000000003E-3</v>
      </c>
      <c r="N73" s="2">
        <v>84</v>
      </c>
      <c r="O73" s="2">
        <v>5.7935280000000002</v>
      </c>
      <c r="P73" s="2">
        <v>0.46137299999999998</v>
      </c>
      <c r="Q73" s="2">
        <v>41610.89</v>
      </c>
      <c r="R73" s="2">
        <v>5.2009999999999996</v>
      </c>
      <c r="S73" s="2">
        <v>0.75233000000000005</v>
      </c>
      <c r="T73" s="2">
        <v>4.4733200000000002</v>
      </c>
      <c r="U73" s="2">
        <v>0.58411299999999999</v>
      </c>
      <c r="V73" s="2">
        <v>16187.4717</v>
      </c>
      <c r="W73" s="2">
        <v>3.48454168</v>
      </c>
      <c r="X73" s="2">
        <v>0.83406999999999998</v>
      </c>
      <c r="Y73" s="2">
        <v>3.1676000000000002</v>
      </c>
      <c r="Z73" s="2">
        <v>0.705507</v>
      </c>
    </row>
    <row r="74" spans="1:26">
      <c r="A74" s="2">
        <v>85</v>
      </c>
      <c r="B74" s="2">
        <v>0.94233999999999996</v>
      </c>
      <c r="C74" s="2">
        <v>61185</v>
      </c>
      <c r="D74" s="2">
        <v>6.7993399999999999</v>
      </c>
      <c r="E74" s="2">
        <v>5.9914899999999998</v>
      </c>
      <c r="F74" s="2">
        <v>6.7909899999999999</v>
      </c>
      <c r="G74" s="2">
        <v>6.3323299999999998</v>
      </c>
      <c r="H74" s="2">
        <v>5.6258999999999997</v>
      </c>
      <c r="I74" s="2">
        <v>6.3261799999999999</v>
      </c>
      <c r="J74" s="2">
        <v>0.67622000000000004</v>
      </c>
      <c r="K74" s="2">
        <v>0.69167000000000001</v>
      </c>
      <c r="L74" s="2">
        <v>0.21249999999999999</v>
      </c>
      <c r="M74" s="2">
        <v>4.3099999999999996E-3</v>
      </c>
      <c r="N74" s="2">
        <v>85</v>
      </c>
      <c r="O74" s="2">
        <v>5.571771</v>
      </c>
      <c r="P74" s="2">
        <v>0.48198999999999997</v>
      </c>
      <c r="Q74" s="2">
        <v>37435.9</v>
      </c>
      <c r="R74" s="2">
        <v>4.9029999999999996</v>
      </c>
      <c r="S74" s="2">
        <v>0.76651999999999998</v>
      </c>
      <c r="T74" s="2">
        <v>4.2564000000000002</v>
      </c>
      <c r="U74" s="2">
        <v>0.60428000000000004</v>
      </c>
      <c r="V74" s="2">
        <v>12957.9208</v>
      </c>
      <c r="W74" s="2">
        <v>3.25896192</v>
      </c>
      <c r="X74" s="2">
        <v>0.84480999999999995</v>
      </c>
      <c r="Y74" s="2">
        <v>2.9853900000000002</v>
      </c>
      <c r="Z74" s="2">
        <v>0.72244699999999995</v>
      </c>
    </row>
    <row r="75" spans="1:26">
      <c r="A75" s="2">
        <v>86</v>
      </c>
      <c r="B75" s="2">
        <v>0.93545</v>
      </c>
      <c r="C75" s="2">
        <v>57657</v>
      </c>
      <c r="D75" s="2">
        <v>6.4619299999999997</v>
      </c>
      <c r="E75" s="2">
        <v>5.7985600000000002</v>
      </c>
      <c r="F75" s="2">
        <v>6.4574299999999996</v>
      </c>
      <c r="G75" s="2">
        <v>5.9943499999999998</v>
      </c>
      <c r="H75" s="2">
        <v>5.4202599999999999</v>
      </c>
      <c r="I75" s="2">
        <v>5.9911300000000001</v>
      </c>
      <c r="J75" s="2">
        <v>0.69228999999999996</v>
      </c>
      <c r="K75" s="2">
        <v>0.70813000000000004</v>
      </c>
      <c r="L75" s="2">
        <v>0.18634999999999999</v>
      </c>
      <c r="M75" s="2">
        <v>2.48E-3</v>
      </c>
      <c r="N75" s="2">
        <v>86</v>
      </c>
      <c r="O75" s="2">
        <v>5.348814</v>
      </c>
      <c r="P75" s="2">
        <v>0.502718</v>
      </c>
      <c r="Q75" s="2">
        <v>33242.93</v>
      </c>
      <c r="R75" s="2">
        <v>4.6151</v>
      </c>
      <c r="S75" s="2">
        <v>0.78022999999999998</v>
      </c>
      <c r="T75" s="2">
        <v>4.0430200000000003</v>
      </c>
      <c r="U75" s="2">
        <v>0.62411899999999998</v>
      </c>
      <c r="V75" s="2">
        <v>10090.937099999999</v>
      </c>
      <c r="W75" s="2">
        <v>3.0458045600000001</v>
      </c>
      <c r="X75" s="2">
        <v>0.85496000000000005</v>
      </c>
      <c r="Y75" s="2">
        <v>2.8107799999999998</v>
      </c>
      <c r="Z75" s="2">
        <v>0.73868</v>
      </c>
    </row>
    <row r="76" spans="1:26">
      <c r="A76" s="2">
        <v>87</v>
      </c>
      <c r="B76" s="2">
        <v>0.92776000000000003</v>
      </c>
      <c r="C76" s="2">
        <v>53935</v>
      </c>
      <c r="D76" s="2">
        <v>6.1307900000000002</v>
      </c>
      <c r="E76" s="2">
        <v>5.5953600000000003</v>
      </c>
      <c r="F76" s="2">
        <v>6.12852</v>
      </c>
      <c r="G76" s="2">
        <v>5.6625699999999997</v>
      </c>
      <c r="H76" s="2">
        <v>5.20451</v>
      </c>
      <c r="I76" s="2">
        <v>5.6609999999999996</v>
      </c>
      <c r="J76" s="2">
        <v>0.70806000000000002</v>
      </c>
      <c r="K76" s="2">
        <v>0.72428000000000003</v>
      </c>
      <c r="L76" s="2">
        <v>0.16078999999999999</v>
      </c>
      <c r="M76" s="2">
        <v>1.33E-3</v>
      </c>
      <c r="N76" s="2">
        <v>87</v>
      </c>
      <c r="O76" s="2">
        <v>5.1254340000000003</v>
      </c>
      <c r="P76" s="2">
        <v>0.52348600000000001</v>
      </c>
      <c r="Q76" s="2">
        <v>29089.55</v>
      </c>
      <c r="R76" s="2">
        <v>4.3377999999999997</v>
      </c>
      <c r="S76" s="2">
        <v>0.79344000000000003</v>
      </c>
      <c r="T76" s="2">
        <v>3.8339400000000001</v>
      </c>
      <c r="U76" s="2">
        <v>0.64355700000000005</v>
      </c>
      <c r="V76" s="2">
        <v>7618.7635799999998</v>
      </c>
      <c r="W76" s="2">
        <v>2.8451190500000001</v>
      </c>
      <c r="X76" s="2">
        <v>0.86451999999999996</v>
      </c>
      <c r="Y76" s="2">
        <v>2.64419</v>
      </c>
      <c r="Z76" s="2">
        <v>0.75416799999999995</v>
      </c>
    </row>
    <row r="77" spans="1:26">
      <c r="A77" s="2">
        <v>88</v>
      </c>
      <c r="B77" s="2">
        <v>0.91920000000000002</v>
      </c>
      <c r="C77" s="2">
        <v>50039</v>
      </c>
      <c r="D77" s="2">
        <v>5.8067900000000003</v>
      </c>
      <c r="E77" s="2">
        <v>5.38279</v>
      </c>
      <c r="F77" s="2">
        <v>5.8057299999999996</v>
      </c>
      <c r="G77" s="2">
        <v>5.3378500000000004</v>
      </c>
      <c r="H77" s="2">
        <v>4.9797099999999999</v>
      </c>
      <c r="I77" s="2">
        <v>5.3371399999999998</v>
      </c>
      <c r="J77" s="2">
        <v>0.72348999999999997</v>
      </c>
      <c r="K77" s="2">
        <v>0.74009000000000003</v>
      </c>
      <c r="L77" s="2">
        <v>0.13621</v>
      </c>
      <c r="M77" s="2">
        <v>6.6E-4</v>
      </c>
      <c r="N77" s="2">
        <v>88</v>
      </c>
      <c r="O77" s="2">
        <v>4.9024270000000003</v>
      </c>
      <c r="P77" s="2">
        <v>0.54421900000000001</v>
      </c>
      <c r="Q77" s="2">
        <v>25038.66</v>
      </c>
      <c r="R77" s="2">
        <v>4.0716999999999999</v>
      </c>
      <c r="S77" s="2">
        <v>0.80610999999999999</v>
      </c>
      <c r="T77" s="2">
        <v>3.6299000000000001</v>
      </c>
      <c r="U77" s="2">
        <v>0.66252599999999995</v>
      </c>
      <c r="V77" s="2">
        <v>5555.5538500000002</v>
      </c>
      <c r="W77" s="2">
        <v>2.6568732000000002</v>
      </c>
      <c r="X77" s="2">
        <v>0.87348000000000003</v>
      </c>
      <c r="Y77" s="2">
        <v>2.4859200000000001</v>
      </c>
      <c r="Z77" s="2">
        <v>0.76888299999999998</v>
      </c>
    </row>
    <row r="78" spans="1:26">
      <c r="A78" s="2">
        <v>89</v>
      </c>
      <c r="B78" s="2">
        <v>0.90966999999999998</v>
      </c>
      <c r="C78" s="2">
        <v>45996</v>
      </c>
      <c r="D78" s="2">
        <v>5.4907700000000004</v>
      </c>
      <c r="E78" s="2">
        <v>5.1620400000000002</v>
      </c>
      <c r="F78" s="2">
        <v>5.4903199999999996</v>
      </c>
      <c r="G78" s="2">
        <v>5.02102</v>
      </c>
      <c r="H78" s="2">
        <v>4.7472399999999997</v>
      </c>
      <c r="I78" s="2">
        <v>5.0207199999999998</v>
      </c>
      <c r="J78" s="2">
        <v>0.73853000000000002</v>
      </c>
      <c r="K78" s="2">
        <v>0.75551999999999997</v>
      </c>
      <c r="L78" s="2">
        <v>0.11305</v>
      </c>
      <c r="M78" s="2">
        <v>2.9999999999999997E-4</v>
      </c>
      <c r="N78" s="2">
        <v>89</v>
      </c>
      <c r="O78" s="2">
        <v>4.6806080000000003</v>
      </c>
      <c r="P78" s="2">
        <v>0.56484100000000004</v>
      </c>
      <c r="Q78" s="2">
        <v>21155.99</v>
      </c>
      <c r="R78" s="2">
        <v>3.8172000000000001</v>
      </c>
      <c r="S78" s="2">
        <v>0.81823000000000001</v>
      </c>
      <c r="T78" s="2">
        <v>3.4315899999999999</v>
      </c>
      <c r="U78" s="2">
        <v>0.68096299999999998</v>
      </c>
      <c r="V78" s="2">
        <v>3895.7083499999999</v>
      </c>
      <c r="W78" s="2">
        <v>2.48095848</v>
      </c>
      <c r="X78" s="2">
        <v>0.88185999999999998</v>
      </c>
      <c r="Y78" s="2">
        <v>2.33623</v>
      </c>
      <c r="Z78" s="2">
        <v>0.78280000000000005</v>
      </c>
    </row>
    <row r="79" spans="1:26">
      <c r="A79" s="11">
        <v>90</v>
      </c>
      <c r="B79" s="12">
        <v>0.89907999999999999</v>
      </c>
      <c r="C79" s="12">
        <v>41841</v>
      </c>
      <c r="D79" s="12">
        <v>5.1835199999999997</v>
      </c>
      <c r="E79" s="12">
        <v>4.9345600000000003</v>
      </c>
      <c r="F79" s="12">
        <v>5.1833400000000003</v>
      </c>
      <c r="G79" s="12">
        <v>4.7128500000000004</v>
      </c>
      <c r="H79" s="12">
        <v>4.5087200000000003</v>
      </c>
      <c r="I79" s="12">
        <v>4.7127400000000002</v>
      </c>
      <c r="J79" s="12">
        <v>0.75317000000000001</v>
      </c>
      <c r="K79" s="12">
        <v>0.77053000000000005</v>
      </c>
      <c r="L79" s="12">
        <v>9.1679999999999998E-2</v>
      </c>
      <c r="M79" s="12">
        <v>1.2E-4</v>
      </c>
      <c r="N79" s="12">
        <v>90</v>
      </c>
      <c r="O79" s="2">
        <v>4.4607950000000001</v>
      </c>
      <c r="P79" s="2">
        <v>0.58527799999999996</v>
      </c>
      <c r="Q79" s="2">
        <v>17506.740000000002</v>
      </c>
      <c r="R79" s="2">
        <v>3.5746000000000002</v>
      </c>
      <c r="S79" s="2">
        <v>0.82977999999999996</v>
      </c>
      <c r="T79" s="2">
        <v>3.2396500000000001</v>
      </c>
      <c r="U79" s="2">
        <v>0.69880799999999998</v>
      </c>
      <c r="V79" s="2">
        <v>2614.30186</v>
      </c>
      <c r="W79" s="2">
        <v>2.3171966199999998</v>
      </c>
      <c r="X79" s="2">
        <v>0.88966000000000001</v>
      </c>
      <c r="Y79" s="2">
        <v>2.1952799999999999</v>
      </c>
      <c r="Z79" s="2">
        <v>0.79590399999999994</v>
      </c>
    </row>
    <row r="80" spans="1:26">
      <c r="A80" s="2">
        <v>91</v>
      </c>
      <c r="B80" s="2">
        <v>0.88732</v>
      </c>
      <c r="C80" s="2">
        <v>37619</v>
      </c>
      <c r="D80" s="2">
        <v>4.8857499999999998</v>
      </c>
      <c r="E80" s="2">
        <v>4.70207</v>
      </c>
      <c r="F80" s="2">
        <v>4.8856900000000003</v>
      </c>
      <c r="G80" s="2">
        <v>4.4140499999999996</v>
      </c>
      <c r="H80" s="2">
        <v>4.2660299999999998</v>
      </c>
      <c r="I80" s="2">
        <v>4.4140199999999998</v>
      </c>
      <c r="J80" s="2">
        <v>0.76734999999999998</v>
      </c>
      <c r="K80" s="2">
        <v>0.78507000000000005</v>
      </c>
      <c r="L80" s="2">
        <v>7.2440000000000004E-2</v>
      </c>
      <c r="M80" s="2">
        <v>5.0000000000000002E-5</v>
      </c>
      <c r="N80" s="2">
        <v>91</v>
      </c>
      <c r="O80" s="2">
        <v>4.2438000000000002</v>
      </c>
      <c r="P80" s="2">
        <v>0.60545199999999999</v>
      </c>
      <c r="Q80" s="2">
        <v>14151.56</v>
      </c>
      <c r="R80" s="2">
        <v>3.3443000000000001</v>
      </c>
      <c r="S80" s="2">
        <v>0.84075</v>
      </c>
      <c r="T80" s="2">
        <v>3.05463</v>
      </c>
      <c r="U80" s="2">
        <v>0.71600900000000001</v>
      </c>
      <c r="V80" s="2">
        <v>1669.8140599999999</v>
      </c>
      <c r="W80" s="2">
        <v>2.1653471099999999</v>
      </c>
      <c r="X80" s="2">
        <v>0.89688999999999997</v>
      </c>
      <c r="Y80" s="2">
        <v>2.06318</v>
      </c>
      <c r="Z80" s="2">
        <v>0.80818500000000004</v>
      </c>
    </row>
    <row r="81" spans="1:26">
      <c r="A81" s="2">
        <v>92</v>
      </c>
      <c r="B81" s="2">
        <v>0.87429000000000001</v>
      </c>
      <c r="C81" s="2">
        <v>33380</v>
      </c>
      <c r="D81" s="2">
        <v>4.5980999999999996</v>
      </c>
      <c r="E81" s="2">
        <v>4.4664900000000003</v>
      </c>
      <c r="F81" s="2">
        <v>4.5981199999999998</v>
      </c>
      <c r="G81" s="2">
        <v>4.1252800000000001</v>
      </c>
      <c r="H81" s="2">
        <v>4.0212199999999996</v>
      </c>
      <c r="I81" s="2">
        <v>4.1252700000000004</v>
      </c>
      <c r="J81" s="2">
        <v>0.78103999999999996</v>
      </c>
      <c r="K81" s="2">
        <v>0.79913999999999996</v>
      </c>
      <c r="L81" s="2">
        <v>5.5590000000000001E-2</v>
      </c>
      <c r="M81" s="2">
        <v>2.0000000000000002E-5</v>
      </c>
      <c r="N81" s="2">
        <v>92</v>
      </c>
      <c r="O81" s="2">
        <v>4.0304169999999999</v>
      </c>
      <c r="P81" s="2">
        <v>0.62529000000000001</v>
      </c>
      <c r="Q81" s="2">
        <v>11142.17</v>
      </c>
      <c r="R81" s="2">
        <v>3.1263999999999998</v>
      </c>
      <c r="S81" s="2">
        <v>0.85113000000000005</v>
      </c>
      <c r="T81" s="2">
        <v>2.8770500000000001</v>
      </c>
      <c r="U81" s="2">
        <v>0.73251900000000003</v>
      </c>
      <c r="V81" s="2">
        <v>1008.9344</v>
      </c>
      <c r="W81" s="2">
        <v>2.0251154599999999</v>
      </c>
      <c r="X81" s="2">
        <v>0.90356999999999998</v>
      </c>
      <c r="Y81" s="2">
        <v>1.93994</v>
      </c>
      <c r="Z81" s="2">
        <v>0.81964300000000001</v>
      </c>
    </row>
    <row r="82" spans="1:26">
      <c r="A82" s="2">
        <v>93</v>
      </c>
      <c r="B82" s="2">
        <v>0.85987000000000002</v>
      </c>
      <c r="C82" s="2">
        <v>29184</v>
      </c>
      <c r="D82" s="2">
        <v>4.3212999999999999</v>
      </c>
      <c r="E82" s="2">
        <v>4.2299199999999999</v>
      </c>
      <c r="F82" s="2">
        <v>4.32125</v>
      </c>
      <c r="G82" s="2">
        <v>3.8471099999999998</v>
      </c>
      <c r="H82" s="2">
        <v>3.7764199999999999</v>
      </c>
      <c r="I82" s="2">
        <v>3.8471000000000002</v>
      </c>
      <c r="J82" s="2">
        <v>0.79422999999999999</v>
      </c>
      <c r="K82" s="2">
        <v>0.81267999999999996</v>
      </c>
      <c r="L82" s="2">
        <v>4.1279999999999997E-2</v>
      </c>
      <c r="M82" s="2">
        <v>0</v>
      </c>
      <c r="N82" s="2">
        <v>93</v>
      </c>
      <c r="O82" s="2">
        <v>3.8214160000000001</v>
      </c>
      <c r="P82" s="2">
        <v>0.64472099999999999</v>
      </c>
      <c r="Q82" s="2">
        <v>8516.93</v>
      </c>
      <c r="R82" s="2">
        <v>2.9209000000000001</v>
      </c>
      <c r="S82" s="2">
        <v>0.86090999999999995</v>
      </c>
      <c r="T82" s="2">
        <v>2.7073299999999998</v>
      </c>
      <c r="U82" s="2">
        <v>0.74829800000000002</v>
      </c>
      <c r="V82" s="2">
        <v>572.72955300000001</v>
      </c>
      <c r="W82" s="2">
        <v>1.89616191</v>
      </c>
      <c r="X82" s="2">
        <v>0.90971000000000002</v>
      </c>
      <c r="Y82" s="2">
        <v>1.82555</v>
      </c>
      <c r="Z82" s="2">
        <v>0.83027799999999996</v>
      </c>
    </row>
    <row r="83" spans="1:26">
      <c r="A83" s="2">
        <v>94</v>
      </c>
      <c r="B83" s="2">
        <v>0.84394999999999998</v>
      </c>
      <c r="C83" s="2">
        <v>25094</v>
      </c>
      <c r="D83" s="2">
        <v>4.0556000000000001</v>
      </c>
      <c r="E83" s="2">
        <v>3.99451</v>
      </c>
      <c r="F83" s="2">
        <v>4.0556200000000002</v>
      </c>
      <c r="G83" s="2">
        <v>3.5800200000000002</v>
      </c>
      <c r="H83" s="2">
        <v>3.53382</v>
      </c>
      <c r="I83" s="2">
        <v>3.5800200000000002</v>
      </c>
      <c r="J83" s="2">
        <v>0.80688000000000004</v>
      </c>
      <c r="K83" s="2">
        <v>0.82569000000000004</v>
      </c>
      <c r="L83" s="2">
        <v>2.955E-2</v>
      </c>
      <c r="M83" s="2">
        <v>0</v>
      </c>
      <c r="N83" s="2">
        <v>94</v>
      </c>
      <c r="O83" s="2">
        <v>3.6175269999999999</v>
      </c>
      <c r="P83" s="2">
        <v>0.66367699999999996</v>
      </c>
      <c r="Q83" s="2">
        <v>6297.2520000000004</v>
      </c>
      <c r="R83" s="2">
        <v>2.7279</v>
      </c>
      <c r="S83" s="2">
        <v>0.87009999999999998</v>
      </c>
      <c r="T83" s="2">
        <v>2.54583</v>
      </c>
      <c r="U83" s="2">
        <v>0.76331300000000002</v>
      </c>
      <c r="V83" s="2">
        <v>303.08657599999998</v>
      </c>
      <c r="W83" s="2">
        <v>1.77811019</v>
      </c>
      <c r="X83" s="2">
        <v>0.91532999999999998</v>
      </c>
      <c r="Y83" s="2">
        <v>1.7199</v>
      </c>
      <c r="Z83" s="2">
        <v>0.84009999999999996</v>
      </c>
    </row>
    <row r="84" spans="1:26">
      <c r="A84" s="2">
        <v>95</v>
      </c>
      <c r="B84" s="2">
        <v>0.82640000000000002</v>
      </c>
      <c r="C84" s="2">
        <v>21178</v>
      </c>
      <c r="D84" s="2">
        <v>3.8016999999999999</v>
      </c>
      <c r="E84" s="2">
        <v>3.7623899999999999</v>
      </c>
      <c r="F84" s="2">
        <v>3.80166</v>
      </c>
      <c r="G84" s="2">
        <v>3.3244199999999999</v>
      </c>
      <c r="H84" s="2">
        <v>3.29549</v>
      </c>
      <c r="I84" s="2">
        <v>3.3244199999999999</v>
      </c>
      <c r="J84" s="2">
        <v>0.81896999999999998</v>
      </c>
      <c r="K84" s="2">
        <v>0.83813000000000004</v>
      </c>
      <c r="L84" s="2">
        <v>2.0289999999999999E-2</v>
      </c>
      <c r="M84" s="2">
        <v>0</v>
      </c>
      <c r="N84" s="2">
        <v>95</v>
      </c>
      <c r="O84" s="2">
        <v>3.419432</v>
      </c>
      <c r="P84" s="2">
        <v>0.68209399999999998</v>
      </c>
      <c r="Q84" s="2">
        <v>4485.2060000000001</v>
      </c>
      <c r="R84" s="2">
        <v>2.5472000000000001</v>
      </c>
      <c r="S84" s="2">
        <v>0.87870000000000004</v>
      </c>
      <c r="T84" s="2">
        <v>2.3928099999999999</v>
      </c>
      <c r="U84" s="2">
        <v>0.77753899999999998</v>
      </c>
      <c r="V84" s="2">
        <v>148.22997100000001</v>
      </c>
      <c r="W84" s="2">
        <v>1.6705561600000001</v>
      </c>
      <c r="X84" s="2">
        <v>0.92044999999999999</v>
      </c>
      <c r="Y84" s="2">
        <v>1.62287</v>
      </c>
      <c r="Z84" s="2">
        <v>0.84912100000000001</v>
      </c>
    </row>
    <row r="85" spans="1:26">
      <c r="A85" s="2">
        <v>96</v>
      </c>
      <c r="B85" s="2">
        <v>0.80710999999999999</v>
      </c>
      <c r="C85" s="2">
        <v>17502</v>
      </c>
      <c r="D85" s="2">
        <v>3.5596999999999999</v>
      </c>
      <c r="E85" s="2">
        <v>3.5355799999999999</v>
      </c>
      <c r="F85" s="2">
        <v>3.5597099999999999</v>
      </c>
      <c r="G85" s="2">
        <v>3.0806200000000001</v>
      </c>
      <c r="H85" s="2">
        <v>3.0633599999999999</v>
      </c>
      <c r="I85" s="2">
        <v>3.0806200000000001</v>
      </c>
      <c r="J85" s="2">
        <v>0.83048999999999995</v>
      </c>
      <c r="K85" s="2">
        <v>0.85</v>
      </c>
      <c r="L85" s="2">
        <v>1.3299999999999999E-2</v>
      </c>
      <c r="M85" s="2">
        <v>0</v>
      </c>
      <c r="N85" s="2">
        <v>96</v>
      </c>
      <c r="O85" s="2">
        <v>3.2277619999999998</v>
      </c>
      <c r="P85" s="2">
        <v>0.69991300000000001</v>
      </c>
      <c r="Q85" s="2">
        <v>3063.1179999999999</v>
      </c>
      <c r="R85" s="2">
        <v>2.3788</v>
      </c>
      <c r="S85" s="2">
        <v>0.88671999999999995</v>
      </c>
      <c r="T85" s="2">
        <v>2.2484799999999998</v>
      </c>
      <c r="U85" s="2">
        <v>0.79095700000000002</v>
      </c>
      <c r="V85" s="2">
        <v>66.345403399999995</v>
      </c>
      <c r="W85" s="2">
        <v>1.57307576</v>
      </c>
      <c r="X85" s="2">
        <v>0.92508999999999997</v>
      </c>
      <c r="Y85" s="2">
        <v>1.53426</v>
      </c>
      <c r="Z85" s="2">
        <v>0.85735899999999998</v>
      </c>
    </row>
    <row r="86" spans="1:26">
      <c r="A86" s="2">
        <v>97</v>
      </c>
      <c r="B86" s="2">
        <v>0.78596999999999995</v>
      </c>
      <c r="C86" s="2">
        <v>14126</v>
      </c>
      <c r="D86" s="2">
        <v>3.33</v>
      </c>
      <c r="E86" s="2">
        <v>3.3159200000000002</v>
      </c>
      <c r="F86" s="2">
        <v>3.3300100000000001</v>
      </c>
      <c r="G86" s="2">
        <v>2.8488500000000001</v>
      </c>
      <c r="H86" s="2">
        <v>2.8390900000000001</v>
      </c>
      <c r="I86" s="2">
        <v>2.8488500000000001</v>
      </c>
      <c r="J86" s="2">
        <v>0.84143000000000001</v>
      </c>
      <c r="K86" s="2">
        <v>0.86129</v>
      </c>
      <c r="L86" s="2">
        <v>8.2699999999999996E-3</v>
      </c>
      <c r="M86" s="2">
        <v>0</v>
      </c>
      <c r="N86" s="2">
        <v>97</v>
      </c>
      <c r="O86" s="2">
        <v>3.0430790000000001</v>
      </c>
      <c r="P86" s="2">
        <v>0.71708300000000003</v>
      </c>
      <c r="Q86" s="2">
        <v>1995.4090000000001</v>
      </c>
      <c r="R86" s="2">
        <v>2.2223999999999999</v>
      </c>
      <c r="S86" s="2">
        <v>0.89417000000000002</v>
      </c>
      <c r="T86" s="2">
        <v>2.1129699999999998</v>
      </c>
      <c r="U86" s="2">
        <v>0.80355600000000005</v>
      </c>
      <c r="V86" s="2">
        <v>26.879292100000001</v>
      </c>
      <c r="W86" s="2">
        <v>1.4852322</v>
      </c>
      <c r="X86" s="2">
        <v>0.92927000000000004</v>
      </c>
      <c r="Y86" s="2">
        <v>1.4538599999999999</v>
      </c>
      <c r="Z86" s="2">
        <v>0.86483399999999999</v>
      </c>
    </row>
    <row r="87" spans="1:26">
      <c r="A87" s="2">
        <v>98</v>
      </c>
      <c r="B87" s="2">
        <v>0.76287000000000005</v>
      </c>
      <c r="C87" s="2">
        <v>11103</v>
      </c>
      <c r="D87" s="2">
        <v>3.1126999999999998</v>
      </c>
      <c r="E87" s="2">
        <v>3.1049600000000002</v>
      </c>
      <c r="F87" s="2">
        <v>3.11273</v>
      </c>
      <c r="G87" s="2">
        <v>2.6292399999999998</v>
      </c>
      <c r="H87" s="2">
        <v>2.6240399999999999</v>
      </c>
      <c r="I87" s="2">
        <v>2.6292399999999998</v>
      </c>
      <c r="J87" s="2">
        <v>0.85177000000000003</v>
      </c>
      <c r="K87" s="2">
        <v>0.87197999999999998</v>
      </c>
      <c r="L87" s="2">
        <v>4.8500000000000001E-3</v>
      </c>
      <c r="M87" s="2">
        <v>0</v>
      </c>
      <c r="N87" s="2">
        <v>98</v>
      </c>
      <c r="O87" s="2">
        <v>2.8658790000000001</v>
      </c>
      <c r="P87" s="2">
        <v>0.73355800000000004</v>
      </c>
      <c r="Q87" s="2">
        <v>1232.6610000000001</v>
      </c>
      <c r="R87" s="2">
        <v>2.0777000000000001</v>
      </c>
      <c r="S87" s="2">
        <v>0.90105999999999997</v>
      </c>
      <c r="T87" s="2">
        <v>1.9863200000000001</v>
      </c>
      <c r="U87" s="2">
        <v>0.81533100000000003</v>
      </c>
      <c r="V87" s="2">
        <v>9.7362512999999993</v>
      </c>
      <c r="W87" s="2">
        <v>1.4065816900000001</v>
      </c>
      <c r="X87" s="2">
        <v>0.93301999999999996</v>
      </c>
      <c r="Y87" s="2">
        <v>1.3814299999999999</v>
      </c>
      <c r="Z87" s="2">
        <v>0.87156800000000001</v>
      </c>
    </row>
    <row r="88" spans="1:26">
      <c r="A88" s="2">
        <v>99</v>
      </c>
      <c r="B88" s="2">
        <v>0.73770999999999998</v>
      </c>
      <c r="C88" s="2">
        <v>8470</v>
      </c>
      <c r="D88" s="2">
        <v>2.9079000000000002</v>
      </c>
      <c r="E88" s="2">
        <v>2.9039199999999998</v>
      </c>
      <c r="F88" s="2">
        <v>2.90794</v>
      </c>
      <c r="G88" s="2">
        <v>2.42184</v>
      </c>
      <c r="H88" s="2">
        <v>2.4192499999999999</v>
      </c>
      <c r="I88" s="2">
        <v>2.42184</v>
      </c>
      <c r="J88" s="2">
        <v>0.86153000000000002</v>
      </c>
      <c r="K88" s="2">
        <v>0.88207999999999998</v>
      </c>
      <c r="L88" s="2">
        <v>2.66E-3</v>
      </c>
      <c r="M88" s="2">
        <v>0</v>
      </c>
      <c r="N88" s="2">
        <v>99</v>
      </c>
      <c r="O88" s="2">
        <v>2.6965849999999998</v>
      </c>
      <c r="P88" s="2">
        <v>0.74929699999999999</v>
      </c>
      <c r="Q88" s="2">
        <v>717.36389999999994</v>
      </c>
      <c r="R88" s="2">
        <v>1.9444999999999999</v>
      </c>
      <c r="S88" s="2">
        <v>0.90741000000000005</v>
      </c>
      <c r="T88" s="2">
        <v>1.86853</v>
      </c>
      <c r="U88" s="2">
        <v>0.82628199999999996</v>
      </c>
      <c r="V88" s="2">
        <v>3.10958325</v>
      </c>
      <c r="W88" s="2">
        <v>1.3366776899999999</v>
      </c>
      <c r="X88" s="2">
        <v>0.93635000000000002</v>
      </c>
      <c r="Y88" s="2">
        <v>1.3166899999999999</v>
      </c>
      <c r="Z88" s="2">
        <v>0.87758599999999998</v>
      </c>
    </row>
    <row r="89" spans="1:26">
      <c r="A89" s="11">
        <v>100</v>
      </c>
      <c r="B89" s="12">
        <v>0.71042000000000005</v>
      </c>
      <c r="C89" s="12">
        <v>6248</v>
      </c>
      <c r="D89" s="12">
        <v>2.7155999999999998</v>
      </c>
      <c r="E89" s="12">
        <v>2.7136900000000002</v>
      </c>
      <c r="F89" s="12">
        <v>2.71563</v>
      </c>
      <c r="G89" s="12">
        <v>2.2265899999999998</v>
      </c>
      <c r="H89" s="12">
        <v>2.22539</v>
      </c>
      <c r="I89" s="12">
        <v>2.2265899999999998</v>
      </c>
      <c r="J89" s="12">
        <v>0.87068000000000001</v>
      </c>
      <c r="K89" s="12">
        <v>0.89158000000000004</v>
      </c>
      <c r="L89" s="12">
        <v>1.3600000000000001E-3</v>
      </c>
      <c r="M89" s="12">
        <v>0</v>
      </c>
      <c r="N89" s="12">
        <v>100</v>
      </c>
      <c r="O89" s="2">
        <v>2.5355430000000001</v>
      </c>
      <c r="P89" s="2">
        <v>0.76426899999999998</v>
      </c>
      <c r="Q89" s="2">
        <v>390.39679999999998</v>
      </c>
      <c r="R89" s="2">
        <v>1.8223</v>
      </c>
      <c r="S89" s="2">
        <v>0.91322000000000003</v>
      </c>
      <c r="T89" s="2">
        <v>1.75953</v>
      </c>
      <c r="U89" s="2">
        <v>0.83641500000000002</v>
      </c>
      <c r="V89" s="2">
        <v>0.86212608999999996</v>
      </c>
      <c r="W89" s="2">
        <v>1.27507298</v>
      </c>
      <c r="X89" s="2">
        <v>0.93928</v>
      </c>
      <c r="Y89" s="2">
        <v>1.25935</v>
      </c>
      <c r="Z89" s="2">
        <v>0.88291699999999995</v>
      </c>
    </row>
    <row r="90" spans="1:26">
      <c r="A90" s="2">
        <v>101</v>
      </c>
      <c r="B90" s="2">
        <v>0.68095000000000006</v>
      </c>
      <c r="C90" s="2">
        <v>4439</v>
      </c>
      <c r="D90" s="2">
        <v>2.5356999999999998</v>
      </c>
      <c r="E90" s="2">
        <v>2.5348600000000001</v>
      </c>
      <c r="F90" s="2">
        <v>2.53572</v>
      </c>
      <c r="G90" s="2">
        <v>2.0433699999999999</v>
      </c>
      <c r="H90" s="2">
        <v>2.0428600000000001</v>
      </c>
      <c r="I90" s="2">
        <v>2.0433699999999999</v>
      </c>
      <c r="J90" s="2">
        <v>0.87924999999999998</v>
      </c>
      <c r="K90" s="2">
        <v>0.90051000000000003</v>
      </c>
      <c r="L90" s="2">
        <v>6.4000000000000005E-4</v>
      </c>
      <c r="M90" s="2">
        <v>0</v>
      </c>
      <c r="N90" s="2">
        <v>101</v>
      </c>
      <c r="O90" s="2">
        <v>2.3830200000000001</v>
      </c>
      <c r="P90" s="2">
        <v>0.77844899999999995</v>
      </c>
      <c r="Q90" s="2">
        <v>197.02969999999999</v>
      </c>
      <c r="R90" s="2">
        <v>1.7107000000000001</v>
      </c>
      <c r="S90" s="2">
        <v>0.91854000000000002</v>
      </c>
      <c r="T90" s="2">
        <v>1.6592</v>
      </c>
      <c r="U90" s="2">
        <v>0.84574300000000002</v>
      </c>
      <c r="V90" s="2">
        <v>0.20388195000000001</v>
      </c>
      <c r="W90" s="2">
        <v>1.22131934</v>
      </c>
      <c r="X90" s="2">
        <v>0.94184000000000001</v>
      </c>
      <c r="Y90" s="2">
        <v>1.2091000000000001</v>
      </c>
      <c r="Z90" s="2">
        <v>0.88758899999999996</v>
      </c>
    </row>
    <row r="91" spans="1:26">
      <c r="A91" s="2">
        <v>102</v>
      </c>
      <c r="B91" s="2">
        <v>0.64927999999999997</v>
      </c>
      <c r="C91" s="2">
        <v>3023</v>
      </c>
      <c r="D91" s="2">
        <v>2.3679999999999999</v>
      </c>
      <c r="E91" s="2">
        <v>2.3676900000000001</v>
      </c>
      <c r="F91" s="2">
        <v>2.3680400000000001</v>
      </c>
      <c r="G91" s="2">
        <v>1.8719699999999999</v>
      </c>
      <c r="H91" s="2">
        <v>1.87178</v>
      </c>
      <c r="I91" s="2">
        <v>1.8719699999999999</v>
      </c>
      <c r="J91" s="2">
        <v>0.88724000000000003</v>
      </c>
      <c r="K91" s="2">
        <v>0.90885000000000005</v>
      </c>
      <c r="L91" s="2">
        <v>2.7E-4</v>
      </c>
      <c r="M91" s="2">
        <v>0</v>
      </c>
      <c r="N91" s="2">
        <v>102</v>
      </c>
      <c r="O91" s="2">
        <v>2.2392110000000001</v>
      </c>
      <c r="P91" s="2">
        <v>0.79181900000000005</v>
      </c>
      <c r="Q91" s="2">
        <v>91.360020000000006</v>
      </c>
      <c r="R91" s="2">
        <v>1.6093999999999999</v>
      </c>
      <c r="S91" s="2">
        <v>0.92335999999999996</v>
      </c>
      <c r="T91" s="2">
        <v>1.56738</v>
      </c>
      <c r="U91" s="2">
        <v>0.85428000000000004</v>
      </c>
      <c r="V91" s="2">
        <v>4.0323909999999998E-2</v>
      </c>
      <c r="W91" s="2">
        <v>1.17496457</v>
      </c>
      <c r="X91" s="2">
        <v>0.94404999999999994</v>
      </c>
      <c r="Y91" s="2">
        <v>1.1656</v>
      </c>
      <c r="Z91" s="2">
        <v>0.89163400000000004</v>
      </c>
    </row>
    <row r="92" spans="1:26">
      <c r="A92" s="2">
        <v>103</v>
      </c>
      <c r="B92" s="2">
        <v>0.61543999999999999</v>
      </c>
      <c r="C92" s="2">
        <v>1962</v>
      </c>
      <c r="D92" s="2">
        <v>2.2124000000000001</v>
      </c>
      <c r="E92" s="2">
        <v>2.21224</v>
      </c>
      <c r="F92" s="2">
        <v>2.2123699999999999</v>
      </c>
      <c r="G92" s="2">
        <v>1.7121299999999999</v>
      </c>
      <c r="H92" s="2">
        <v>1.7120599999999999</v>
      </c>
      <c r="I92" s="2">
        <v>1.7121299999999999</v>
      </c>
      <c r="J92" s="2">
        <v>0.89464999999999995</v>
      </c>
      <c r="K92" s="2">
        <v>0.91662999999999994</v>
      </c>
      <c r="L92" s="2">
        <v>1E-4</v>
      </c>
      <c r="M92" s="2">
        <v>0</v>
      </c>
      <c r="N92" s="2">
        <v>103</v>
      </c>
      <c r="O92" s="2">
        <v>2.1042329999999998</v>
      </c>
      <c r="P92" s="2">
        <v>0.80436799999999997</v>
      </c>
      <c r="Q92" s="2">
        <v>38.513779999999997</v>
      </c>
      <c r="R92" s="2">
        <v>1.5179</v>
      </c>
      <c r="S92" s="2">
        <v>0.92771999999999999</v>
      </c>
      <c r="T92" s="2">
        <v>1.4838499999999999</v>
      </c>
      <c r="U92" s="2">
        <v>0.86204599999999998</v>
      </c>
      <c r="V92" s="2">
        <v>6.52375E-3</v>
      </c>
      <c r="W92" s="2">
        <v>1.13554676</v>
      </c>
      <c r="X92" s="2">
        <v>0.94593000000000005</v>
      </c>
      <c r="Y92" s="2">
        <v>1.1284799999999999</v>
      </c>
      <c r="Z92" s="2">
        <v>0.89508500000000002</v>
      </c>
    </row>
    <row r="93" spans="1:26">
      <c r="A93" s="2">
        <v>104</v>
      </c>
      <c r="B93" s="2">
        <v>0.57950000000000002</v>
      </c>
      <c r="C93" s="2">
        <v>1208</v>
      </c>
      <c r="D93" s="2">
        <v>2.0684</v>
      </c>
      <c r="E93" s="2">
        <v>2.06839</v>
      </c>
      <c r="F93" s="2">
        <v>2.0684300000000002</v>
      </c>
      <c r="G93" s="2">
        <v>1.56349</v>
      </c>
      <c r="H93" s="2">
        <v>1.5634699999999999</v>
      </c>
      <c r="I93" s="2">
        <v>1.56349</v>
      </c>
      <c r="J93" s="2">
        <v>0.90149999999999997</v>
      </c>
      <c r="K93" s="2">
        <v>0.92386999999999997</v>
      </c>
      <c r="L93" s="2">
        <v>4.0000000000000003E-5</v>
      </c>
      <c r="M93" s="2">
        <v>0</v>
      </c>
      <c r="N93" s="2">
        <v>104</v>
      </c>
      <c r="O93" s="2">
        <v>1.9781359999999999</v>
      </c>
      <c r="P93" s="2">
        <v>0.81609200000000004</v>
      </c>
      <c r="Q93" s="2">
        <v>14.58755</v>
      </c>
      <c r="R93" s="2">
        <v>1.4358</v>
      </c>
      <c r="S93" s="2">
        <v>0.93162999999999996</v>
      </c>
      <c r="T93" s="2">
        <v>1.40838</v>
      </c>
      <c r="U93" s="2">
        <v>0.869062</v>
      </c>
      <c r="V93" s="2">
        <v>8.4210000000000003E-4</v>
      </c>
      <c r="W93" s="2">
        <v>1.10258608</v>
      </c>
      <c r="X93" s="2">
        <v>0.94750000000000001</v>
      </c>
      <c r="Y93" s="2">
        <v>1.0973599999999999</v>
      </c>
      <c r="Z93" s="2">
        <v>0.89797800000000005</v>
      </c>
    </row>
    <row r="94" spans="1:26">
      <c r="A94" s="2">
        <v>105</v>
      </c>
      <c r="B94" s="2">
        <v>0.54161000000000004</v>
      </c>
      <c r="C94" s="2">
        <v>700</v>
      </c>
      <c r="D94" s="2">
        <v>1.9359</v>
      </c>
      <c r="E94" s="2">
        <v>1.93588</v>
      </c>
      <c r="F94" s="2">
        <v>1.9358900000000001</v>
      </c>
      <c r="G94" s="2">
        <v>1.4256800000000001</v>
      </c>
      <c r="H94" s="2">
        <v>1.4256800000000001</v>
      </c>
      <c r="I94" s="2">
        <v>1.4256800000000001</v>
      </c>
      <c r="J94" s="2">
        <v>0.90781000000000001</v>
      </c>
      <c r="K94" s="2">
        <v>0.93057999999999996</v>
      </c>
      <c r="L94" s="2">
        <v>1.0000000000000001E-5</v>
      </c>
      <c r="M94" s="2">
        <v>0</v>
      </c>
      <c r="N94" s="2">
        <v>105</v>
      </c>
      <c r="O94" s="2">
        <v>1.8609039999999999</v>
      </c>
      <c r="P94" s="2">
        <v>0.82699100000000003</v>
      </c>
      <c r="Q94" s="2">
        <v>4.8987990000000003</v>
      </c>
      <c r="R94" s="2">
        <v>1.3626</v>
      </c>
      <c r="S94" s="2">
        <v>0.93511999999999995</v>
      </c>
      <c r="T94" s="2">
        <v>1.3407100000000001</v>
      </c>
      <c r="U94" s="2">
        <v>0.87535300000000005</v>
      </c>
      <c r="V94" s="13">
        <v>8.4332999999999994E-5</v>
      </c>
      <c r="W94" s="2">
        <v>1.0755750100000001</v>
      </c>
      <c r="X94" s="2">
        <v>0.94877999999999996</v>
      </c>
      <c r="Y94" s="2">
        <v>1.07179</v>
      </c>
      <c r="Z94" s="2">
        <v>0.90035500000000002</v>
      </c>
    </row>
    <row r="95" spans="1:26">
      <c r="A95" s="2">
        <v>106</v>
      </c>
      <c r="B95" s="2">
        <v>0.50195999999999996</v>
      </c>
      <c r="C95" s="2">
        <v>379</v>
      </c>
      <c r="D95" s="2">
        <v>1.8144</v>
      </c>
      <c r="E95" s="2">
        <v>1.8143899999999999</v>
      </c>
      <c r="F95" s="2">
        <v>1.8143899999999999</v>
      </c>
      <c r="G95" s="2">
        <v>1.2982499999999999</v>
      </c>
      <c r="H95" s="2">
        <v>1.2982499999999999</v>
      </c>
      <c r="I95" s="2">
        <v>1.2982499999999999</v>
      </c>
      <c r="J95" s="2">
        <v>0.91359999999999997</v>
      </c>
      <c r="K95" s="2">
        <v>0.93679000000000001</v>
      </c>
      <c r="L95" s="2">
        <v>0</v>
      </c>
      <c r="M95" s="2">
        <v>0</v>
      </c>
      <c r="N95" s="2">
        <v>106</v>
      </c>
      <c r="O95" s="2">
        <v>1.752464</v>
      </c>
      <c r="P95" s="2">
        <v>0.83707200000000004</v>
      </c>
      <c r="Q95" s="2">
        <v>1.4370039999999999</v>
      </c>
      <c r="R95" s="2">
        <v>1.2978000000000001</v>
      </c>
      <c r="S95" s="2">
        <v>0.93820000000000003</v>
      </c>
      <c r="T95" s="2">
        <v>1.2805599999999999</v>
      </c>
      <c r="U95" s="2">
        <v>0.88094499999999998</v>
      </c>
      <c r="V95" s="13">
        <v>6.3494999999999999E-6</v>
      </c>
      <c r="W95" s="2">
        <v>1.0539689299999999</v>
      </c>
      <c r="X95" s="2">
        <v>0.94981000000000004</v>
      </c>
      <c r="Y95" s="2">
        <v>1.05131</v>
      </c>
      <c r="Z95" s="2">
        <v>0.90225900000000003</v>
      </c>
    </row>
    <row r="96" spans="1:26">
      <c r="A96" s="2">
        <v>107</v>
      </c>
      <c r="B96" s="2">
        <v>0.46085999999999999</v>
      </c>
      <c r="C96" s="2">
        <v>190</v>
      </c>
      <c r="D96" s="2">
        <v>1.7035</v>
      </c>
      <c r="E96" s="2">
        <v>1.7035199999999999</v>
      </c>
      <c r="F96" s="2">
        <v>1.7035199999999999</v>
      </c>
      <c r="G96" s="2">
        <v>1.18072</v>
      </c>
      <c r="H96" s="2">
        <v>1.18072</v>
      </c>
      <c r="I96" s="2">
        <v>1.18072</v>
      </c>
      <c r="J96" s="2">
        <v>0.91888000000000003</v>
      </c>
      <c r="K96" s="2">
        <v>0.94250999999999996</v>
      </c>
      <c r="L96" s="2">
        <v>0</v>
      </c>
      <c r="M96" s="2">
        <v>0</v>
      </c>
      <c r="N96" s="2">
        <v>107</v>
      </c>
      <c r="O96" s="2">
        <v>1.6526909999999999</v>
      </c>
      <c r="P96" s="2">
        <v>0.84634799999999999</v>
      </c>
      <c r="Q96" s="2">
        <v>0.36207899999999998</v>
      </c>
      <c r="R96" s="2">
        <v>1.2411000000000001</v>
      </c>
      <c r="S96" s="2">
        <v>0.94089999999999996</v>
      </c>
      <c r="T96" s="2">
        <v>1.2276199999999999</v>
      </c>
      <c r="U96" s="2">
        <v>0.88586699999999996</v>
      </c>
      <c r="V96" s="13">
        <v>3.4690999999999997E-7</v>
      </c>
      <c r="W96" s="2">
        <v>1.0371796099999999</v>
      </c>
      <c r="X96" s="2">
        <v>0.95060999999999996</v>
      </c>
      <c r="Y96" s="2">
        <v>1.0353699999999999</v>
      </c>
      <c r="Z96" s="2">
        <v>0.90374100000000002</v>
      </c>
    </row>
    <row r="97" spans="1:26">
      <c r="A97" s="2">
        <v>108</v>
      </c>
      <c r="B97" s="2">
        <v>0.41865999999999998</v>
      </c>
      <c r="C97" s="2">
        <v>88</v>
      </c>
      <c r="D97" s="2">
        <v>1.6029</v>
      </c>
      <c r="E97" s="2">
        <v>1.6028800000000001</v>
      </c>
      <c r="F97" s="2">
        <v>1.6028800000000001</v>
      </c>
      <c r="G97" s="2">
        <v>1.0725800000000001</v>
      </c>
      <c r="H97" s="2">
        <v>1.0725800000000001</v>
      </c>
      <c r="I97" s="2">
        <v>1.0725800000000001</v>
      </c>
      <c r="J97" s="2">
        <v>0.92366999999999999</v>
      </c>
      <c r="K97" s="2">
        <v>0.94777</v>
      </c>
      <c r="L97" s="2">
        <v>0</v>
      </c>
      <c r="M97" s="2">
        <v>0</v>
      </c>
      <c r="N97" s="2">
        <v>108</v>
      </c>
      <c r="O97" s="2">
        <v>1.561415</v>
      </c>
      <c r="P97" s="2">
        <v>0.85483399999999998</v>
      </c>
      <c r="Q97" s="2">
        <v>7.6901999999999998E-2</v>
      </c>
      <c r="R97" s="2">
        <v>1.1919999999999999</v>
      </c>
      <c r="S97" s="2">
        <v>0.94323999999999997</v>
      </c>
      <c r="T97" s="2">
        <v>1.1815599999999999</v>
      </c>
      <c r="U97" s="2">
        <v>0.89015</v>
      </c>
      <c r="V97" s="13">
        <v>1.3218E-8</v>
      </c>
      <c r="W97" s="2">
        <v>1.0245752699999999</v>
      </c>
      <c r="X97" s="2">
        <v>0.95121</v>
      </c>
      <c r="Y97" s="2">
        <v>1.02339</v>
      </c>
      <c r="Z97" s="2">
        <v>0.90485499999999996</v>
      </c>
    </row>
    <row r="98" spans="1:26">
      <c r="A98" s="2">
        <v>109</v>
      </c>
      <c r="B98" s="2">
        <v>0.37581999999999999</v>
      </c>
      <c r="C98" s="2">
        <v>37</v>
      </c>
      <c r="D98" s="2">
        <v>1.512</v>
      </c>
      <c r="E98" s="2">
        <v>1.5120100000000001</v>
      </c>
      <c r="F98" s="2">
        <v>1.5120100000000001</v>
      </c>
      <c r="G98" s="2">
        <v>0.97328999999999999</v>
      </c>
      <c r="H98" s="2">
        <v>0.97328999999999999</v>
      </c>
      <c r="I98" s="2">
        <v>0.97328999999999999</v>
      </c>
      <c r="J98" s="2">
        <v>0.92800000000000005</v>
      </c>
      <c r="K98" s="2">
        <v>0.95260999999999996</v>
      </c>
      <c r="L98" s="2">
        <v>0</v>
      </c>
      <c r="M98" s="2">
        <v>0</v>
      </c>
      <c r="N98" s="2">
        <v>109</v>
      </c>
      <c r="O98" s="2">
        <v>1.4784269999999999</v>
      </c>
      <c r="P98" s="2">
        <v>0.86255000000000004</v>
      </c>
      <c r="Q98" s="2">
        <v>1.3479E-2</v>
      </c>
      <c r="R98" s="2">
        <v>1.1498999999999999</v>
      </c>
      <c r="S98" s="2">
        <v>0.94523999999999997</v>
      </c>
      <c r="T98" s="2">
        <v>1.1420300000000001</v>
      </c>
      <c r="U98" s="2">
        <v>0.89382499999999998</v>
      </c>
      <c r="V98" s="13">
        <v>3.3587999999999998E-10</v>
      </c>
      <c r="W98" s="2">
        <v>1.0154905000000001</v>
      </c>
      <c r="X98" s="2">
        <v>0.95164000000000004</v>
      </c>
      <c r="Y98" s="2">
        <v>1.01475</v>
      </c>
      <c r="Z98" s="2">
        <v>0.90565799999999996</v>
      </c>
    </row>
    <row r="99" spans="1:26">
      <c r="A99" s="2">
        <v>110</v>
      </c>
      <c r="B99" s="2">
        <v>0.33289000000000002</v>
      </c>
      <c r="C99" s="2">
        <v>14</v>
      </c>
      <c r="D99" s="2">
        <v>1.4305000000000001</v>
      </c>
      <c r="E99" s="2">
        <v>1.43049</v>
      </c>
      <c r="F99" s="2">
        <v>1.43049</v>
      </c>
      <c r="G99" s="2">
        <v>0.88229999999999997</v>
      </c>
      <c r="H99" s="2">
        <v>0.88229999999999997</v>
      </c>
      <c r="I99" s="2">
        <v>0.88229999999999997</v>
      </c>
      <c r="J99" s="2">
        <v>0.93188000000000004</v>
      </c>
      <c r="K99" s="2">
        <v>0.95704</v>
      </c>
      <c r="L99" s="2">
        <v>0</v>
      </c>
      <c r="M99" s="2">
        <v>0</v>
      </c>
      <c r="N99" s="2">
        <v>110</v>
      </c>
      <c r="O99" s="2">
        <v>1.4034899999999999</v>
      </c>
      <c r="P99" s="2">
        <v>0.86951699999999998</v>
      </c>
      <c r="Q99" s="2">
        <v>1.9040000000000001E-3</v>
      </c>
      <c r="R99" s="2">
        <v>1.1145</v>
      </c>
      <c r="S99" s="2">
        <v>0.94693000000000005</v>
      </c>
      <c r="T99" s="2">
        <v>1.1086499999999999</v>
      </c>
      <c r="U99" s="2">
        <v>0.89692799999999995</v>
      </c>
      <c r="V99" s="13">
        <v>5.4129999999999997E-12</v>
      </c>
      <c r="W99" s="2">
        <v>1.00924781</v>
      </c>
      <c r="X99" s="2">
        <v>0.95194000000000001</v>
      </c>
      <c r="Y99" s="2">
        <v>1.00881</v>
      </c>
      <c r="Z99" s="2">
        <v>0.90621099999999999</v>
      </c>
    </row>
    <row r="100" spans="1:26">
      <c r="A100" s="2">
        <v>111</v>
      </c>
      <c r="B100" s="2">
        <v>0.29044999999999999</v>
      </c>
      <c r="C100" s="2">
        <v>5</v>
      </c>
      <c r="D100" s="2">
        <v>1.3579000000000001</v>
      </c>
      <c r="E100" s="2">
        <v>1.35785</v>
      </c>
      <c r="F100" s="2">
        <v>1.35785</v>
      </c>
      <c r="G100" s="2">
        <v>0.79903000000000002</v>
      </c>
      <c r="H100" s="2">
        <v>0.79903000000000002</v>
      </c>
      <c r="I100" s="2">
        <v>0.79903000000000002</v>
      </c>
      <c r="J100" s="2">
        <v>0.93533999999999995</v>
      </c>
      <c r="K100" s="2">
        <v>0.96109</v>
      </c>
      <c r="L100" s="2">
        <v>0</v>
      </c>
      <c r="M100" s="2">
        <v>0</v>
      </c>
      <c r="N100" s="2">
        <v>111</v>
      </c>
      <c r="O100" s="2">
        <v>1.3363389999999999</v>
      </c>
      <c r="P100" s="2">
        <v>0.87575999999999998</v>
      </c>
      <c r="Q100" s="2">
        <v>2.1100000000000001E-4</v>
      </c>
      <c r="R100" s="2">
        <v>1.0852999999999999</v>
      </c>
      <c r="S100" s="2">
        <v>0.94832000000000005</v>
      </c>
      <c r="T100" s="2">
        <v>1.081</v>
      </c>
      <c r="U100" s="2">
        <v>0.89949800000000002</v>
      </c>
      <c r="V100" s="13">
        <v>5.2289999999999997E-14</v>
      </c>
      <c r="W100" s="2">
        <v>1.0051895500000001</v>
      </c>
      <c r="X100" s="2">
        <v>0.95213000000000003</v>
      </c>
      <c r="Y100" s="2">
        <v>1.0049399999999999</v>
      </c>
      <c r="Z100" s="2">
        <v>0.90656999999999999</v>
      </c>
    </row>
    <row r="101" spans="1:26">
      <c r="A101" s="2">
        <v>112</v>
      </c>
      <c r="B101" s="2">
        <v>0.24917</v>
      </c>
      <c r="C101" s="2">
        <v>1</v>
      </c>
      <c r="D101" s="2">
        <v>1.2937000000000001</v>
      </c>
      <c r="E101" s="2">
        <v>1.29366</v>
      </c>
      <c r="F101" s="2">
        <v>1.29366</v>
      </c>
      <c r="G101" s="2">
        <v>0.72289000000000003</v>
      </c>
      <c r="H101" s="2">
        <v>0.72289000000000003</v>
      </c>
      <c r="I101" s="2">
        <v>0.72289000000000003</v>
      </c>
      <c r="J101" s="2">
        <v>0.93840000000000001</v>
      </c>
      <c r="K101" s="2">
        <v>0.96479999999999999</v>
      </c>
      <c r="L101" s="2">
        <v>0</v>
      </c>
      <c r="M101" s="2">
        <v>0</v>
      </c>
      <c r="N101" s="2">
        <v>112</v>
      </c>
      <c r="O101" s="2">
        <v>1.2766850000000001</v>
      </c>
      <c r="P101" s="2">
        <v>0.88130600000000003</v>
      </c>
      <c r="Q101" s="13">
        <v>1.7799999999999999E-5</v>
      </c>
      <c r="R101" s="2">
        <v>1.0617000000000001</v>
      </c>
      <c r="S101" s="2">
        <v>0.94943999999999995</v>
      </c>
      <c r="T101" s="2">
        <v>1.0586199999999999</v>
      </c>
      <c r="U101" s="2">
        <v>0.90157900000000002</v>
      </c>
      <c r="V101" s="13">
        <v>2.8416000000000002E-16</v>
      </c>
      <c r="W101" s="2">
        <v>1.0027145799999999</v>
      </c>
      <c r="X101" s="2">
        <v>0.95225000000000004</v>
      </c>
      <c r="Y101" s="2">
        <v>1.0025900000000001</v>
      </c>
      <c r="Z101" s="2">
        <v>0.90678899999999996</v>
      </c>
    </row>
    <row r="102" spans="1:26">
      <c r="A102" s="2">
        <v>113</v>
      </c>
      <c r="B102" s="2">
        <v>0.20974000000000001</v>
      </c>
      <c r="C102" s="2">
        <v>0</v>
      </c>
      <c r="D102" s="2">
        <v>1.2375</v>
      </c>
      <c r="E102" s="2">
        <v>1.2374700000000001</v>
      </c>
      <c r="F102" s="2">
        <v>1.2374700000000001</v>
      </c>
      <c r="G102" s="2">
        <v>0.65325</v>
      </c>
      <c r="H102" s="2">
        <v>0.65325</v>
      </c>
      <c r="I102" s="2">
        <v>0.65325</v>
      </c>
      <c r="J102" s="2">
        <v>0.94106999999999996</v>
      </c>
      <c r="K102" s="2">
        <v>0.96819</v>
      </c>
      <c r="L102" s="2">
        <v>0</v>
      </c>
      <c r="M102" s="2">
        <v>0</v>
      </c>
      <c r="N102" s="2">
        <v>113</v>
      </c>
      <c r="O102" s="2">
        <v>1.2242219999999999</v>
      </c>
      <c r="P102" s="2">
        <v>0.88618300000000005</v>
      </c>
      <c r="Q102" s="13">
        <v>1.11E-6</v>
      </c>
      <c r="R102" s="2">
        <v>1.0430999999999999</v>
      </c>
      <c r="S102" s="2">
        <v>0.95033000000000001</v>
      </c>
      <c r="T102" s="2">
        <v>1.0409999999999999</v>
      </c>
      <c r="U102" s="2">
        <v>0.90321799999999997</v>
      </c>
      <c r="V102" s="13">
        <v>8.0888000000000002E-19</v>
      </c>
      <c r="W102" s="2">
        <v>1.0013114299999999</v>
      </c>
      <c r="X102" s="2">
        <v>0.95232000000000006</v>
      </c>
      <c r="Y102" s="2">
        <v>1.00125</v>
      </c>
      <c r="Z102" s="2">
        <v>0.90691299999999997</v>
      </c>
    </row>
    <row r="103" spans="1:26">
      <c r="A103" s="2">
        <v>114</v>
      </c>
      <c r="B103" s="2">
        <v>0.17282</v>
      </c>
      <c r="C103" s="2">
        <v>0</v>
      </c>
      <c r="D103" s="2">
        <v>1.1888000000000001</v>
      </c>
      <c r="E103" s="2">
        <v>1.18882</v>
      </c>
      <c r="F103" s="2">
        <v>1.18882</v>
      </c>
      <c r="G103" s="2">
        <v>0.58950000000000002</v>
      </c>
      <c r="H103" s="2">
        <v>0.58950000000000002</v>
      </c>
      <c r="I103" s="2">
        <v>0.58950000000000002</v>
      </c>
      <c r="J103" s="2">
        <v>0.94338999999999995</v>
      </c>
      <c r="K103" s="2">
        <v>0.97130000000000005</v>
      </c>
      <c r="L103" s="2">
        <v>0</v>
      </c>
      <c r="M103" s="2">
        <v>0</v>
      </c>
      <c r="N103" s="2">
        <v>114</v>
      </c>
      <c r="O103" s="2">
        <v>1.1786190000000001</v>
      </c>
      <c r="P103" s="2">
        <v>0.89042299999999996</v>
      </c>
      <c r="Q103" s="13">
        <v>4.8599999999999998E-8</v>
      </c>
      <c r="R103" s="2">
        <v>1.0289999999999999</v>
      </c>
      <c r="S103" s="2">
        <v>0.95099999999999996</v>
      </c>
      <c r="T103" s="2">
        <v>1.0275700000000001</v>
      </c>
      <c r="U103" s="2">
        <v>0.90446599999999999</v>
      </c>
      <c r="V103" s="13">
        <v>1.1131999999999999E-21</v>
      </c>
      <c r="W103" s="2">
        <v>1.0005791799999999</v>
      </c>
      <c r="X103" s="2">
        <v>0.95235000000000003</v>
      </c>
      <c r="Y103" s="2">
        <v>1.0005500000000001</v>
      </c>
      <c r="Z103" s="2">
        <v>0.90697799999999995</v>
      </c>
    </row>
    <row r="104" spans="1:26">
      <c r="A104" s="2">
        <v>115</v>
      </c>
      <c r="B104" s="2">
        <v>0.13900999999999999</v>
      </c>
      <c r="C104" s="2">
        <v>0</v>
      </c>
      <c r="D104" s="2">
        <v>1.1473</v>
      </c>
      <c r="E104" s="2">
        <v>1.1472599999999999</v>
      </c>
      <c r="F104" s="2">
        <v>1.1472599999999999</v>
      </c>
      <c r="G104" s="2">
        <v>0.53095999999999999</v>
      </c>
      <c r="H104" s="2">
        <v>0.53095999999999999</v>
      </c>
      <c r="I104" s="2">
        <v>0.53095999999999999</v>
      </c>
      <c r="J104" s="2">
        <v>0.94537000000000004</v>
      </c>
      <c r="K104" s="2">
        <v>0.97414999999999996</v>
      </c>
      <c r="L104" s="2">
        <v>0</v>
      </c>
      <c r="M104" s="2">
        <v>0</v>
      </c>
      <c r="N104" s="2">
        <v>115</v>
      </c>
      <c r="O104" s="2">
        <v>1.139524</v>
      </c>
      <c r="P104" s="2">
        <v>0.89405800000000002</v>
      </c>
      <c r="Q104" s="13">
        <v>1.45E-9</v>
      </c>
      <c r="R104" s="2">
        <v>1.0185999999999999</v>
      </c>
      <c r="S104" s="2">
        <v>0.95148999999999995</v>
      </c>
      <c r="T104" s="2">
        <v>1.01772</v>
      </c>
      <c r="U104" s="2">
        <v>0.90538200000000002</v>
      </c>
      <c r="V104" s="13">
        <v>6.7681000000000004E-25</v>
      </c>
      <c r="W104" s="2">
        <v>1.00023119</v>
      </c>
      <c r="X104" s="2">
        <v>0.95237000000000005</v>
      </c>
      <c r="Y104" s="2">
        <v>1.0002200000000001</v>
      </c>
      <c r="Z104" s="2">
        <v>0.90700899999999995</v>
      </c>
    </row>
    <row r="105" spans="1:26">
      <c r="A105" s="2">
        <v>116</v>
      </c>
      <c r="B105" s="2">
        <v>0.10884000000000001</v>
      </c>
      <c r="C105" s="2">
        <v>0</v>
      </c>
      <c r="D105" s="2">
        <v>1.1123000000000001</v>
      </c>
      <c r="E105" s="2">
        <v>1.11232</v>
      </c>
      <c r="F105" s="2">
        <v>1.11232</v>
      </c>
      <c r="G105" s="2">
        <v>0.47693000000000002</v>
      </c>
      <c r="H105" s="2">
        <v>0.47693000000000002</v>
      </c>
      <c r="I105" s="2">
        <v>0.47693000000000002</v>
      </c>
      <c r="J105" s="2">
        <v>0.94703000000000004</v>
      </c>
      <c r="K105" s="2">
        <v>0.97677999999999998</v>
      </c>
      <c r="L105" s="2">
        <v>0</v>
      </c>
      <c r="M105" s="2">
        <v>0</v>
      </c>
      <c r="N105" s="2">
        <v>116</v>
      </c>
      <c r="O105" s="2">
        <v>1.106552</v>
      </c>
      <c r="P105" s="2">
        <v>0.897123</v>
      </c>
      <c r="Q105" s="13">
        <v>2.8099999999999999E-11</v>
      </c>
      <c r="R105" s="2">
        <v>1.0114000000000001</v>
      </c>
      <c r="S105" s="2">
        <v>0.95184000000000002</v>
      </c>
      <c r="T105" s="2">
        <v>1.01081</v>
      </c>
      <c r="U105" s="2">
        <v>0.90602400000000005</v>
      </c>
      <c r="V105" s="13">
        <v>1.6429E-28</v>
      </c>
      <c r="W105" s="2">
        <v>1.0000823599999999</v>
      </c>
      <c r="X105" s="2">
        <v>0.95238</v>
      </c>
      <c r="Y105" s="2">
        <v>1.0000800000000001</v>
      </c>
      <c r="Z105" s="2">
        <v>0.90702199999999999</v>
      </c>
    </row>
    <row r="106" spans="1:26">
      <c r="A106" s="2">
        <v>117</v>
      </c>
      <c r="B106" s="2">
        <v>8.2680000000000003E-2</v>
      </c>
      <c r="C106" s="2">
        <v>0</v>
      </c>
      <c r="D106" s="2">
        <v>1.0834999999999999</v>
      </c>
      <c r="E106" s="2">
        <v>1.08348</v>
      </c>
      <c r="F106" s="2">
        <v>1.08348</v>
      </c>
      <c r="G106" s="2">
        <v>0.42664000000000002</v>
      </c>
      <c r="H106" s="2">
        <v>0.42664000000000002</v>
      </c>
      <c r="I106" s="2">
        <v>0.42664000000000002</v>
      </c>
      <c r="J106" s="2">
        <v>0.94840999999999998</v>
      </c>
      <c r="K106" s="2">
        <v>0.97923000000000004</v>
      </c>
      <c r="L106" s="2">
        <v>0</v>
      </c>
      <c r="M106" s="2">
        <v>0</v>
      </c>
      <c r="N106" s="2">
        <v>117</v>
      </c>
      <c r="O106" s="2">
        <v>1.079283</v>
      </c>
      <c r="P106" s="2">
        <v>0.89965799999999996</v>
      </c>
      <c r="Q106" s="13">
        <v>3.32E-13</v>
      </c>
      <c r="R106" s="2">
        <v>1.0065</v>
      </c>
      <c r="S106" s="2">
        <v>0.95206999999999997</v>
      </c>
      <c r="T106" s="2">
        <v>1.0062199999999999</v>
      </c>
      <c r="U106" s="2">
        <v>0.90645100000000001</v>
      </c>
      <c r="V106" s="13">
        <v>1.4206999999999999E-32</v>
      </c>
      <c r="W106" s="2">
        <v>1.0000258200000001</v>
      </c>
      <c r="X106" s="2">
        <v>0.95238</v>
      </c>
      <c r="Y106" s="2">
        <v>1.0000199999999999</v>
      </c>
      <c r="Z106" s="2">
        <v>0.90702700000000003</v>
      </c>
    </row>
    <row r="107" spans="1:26">
      <c r="A107" s="2">
        <v>118</v>
      </c>
      <c r="B107" s="2">
        <v>6.0690000000000001E-2</v>
      </c>
      <c r="C107" s="2">
        <v>0</v>
      </c>
      <c r="D107" s="2">
        <v>1.0602</v>
      </c>
      <c r="E107" s="2">
        <v>1.06023</v>
      </c>
      <c r="F107" s="2">
        <v>1.06023</v>
      </c>
      <c r="G107" s="2">
        <v>0.37928000000000001</v>
      </c>
      <c r="H107" s="2">
        <v>0.37928000000000001</v>
      </c>
      <c r="I107" s="2">
        <v>0.37928000000000001</v>
      </c>
      <c r="J107" s="2">
        <v>0.94950999999999997</v>
      </c>
      <c r="K107" s="2">
        <v>0.98153000000000001</v>
      </c>
      <c r="L107" s="2">
        <v>0</v>
      </c>
      <c r="M107" s="2">
        <v>0</v>
      </c>
      <c r="N107" s="2">
        <v>118</v>
      </c>
      <c r="O107" s="2">
        <v>1.05725</v>
      </c>
      <c r="P107" s="2">
        <v>0.90170700000000004</v>
      </c>
      <c r="Q107" s="13">
        <v>2.2699999999999998E-15</v>
      </c>
      <c r="R107" s="2">
        <v>1.0035000000000001</v>
      </c>
      <c r="S107" s="2">
        <v>0.95221</v>
      </c>
      <c r="T107" s="2">
        <v>1.00335</v>
      </c>
      <c r="U107" s="2">
        <v>0.90671800000000002</v>
      </c>
      <c r="V107" s="13">
        <v>3.8513999999999997E-37</v>
      </c>
      <c r="W107" s="2">
        <v>1.00000701</v>
      </c>
      <c r="X107" s="2">
        <v>0.95238</v>
      </c>
      <c r="Y107" s="2">
        <v>1.0000100000000001</v>
      </c>
      <c r="Z107" s="2">
        <v>0.90702899999999997</v>
      </c>
    </row>
    <row r="108" spans="1:26">
      <c r="A108" s="2">
        <v>119</v>
      </c>
      <c r="B108" s="2">
        <v>4.2880000000000001E-2</v>
      </c>
      <c r="C108" s="2">
        <v>0</v>
      </c>
      <c r="D108" s="2">
        <v>1.042</v>
      </c>
      <c r="E108" s="2">
        <v>1.04199</v>
      </c>
      <c r="F108" s="2">
        <v>1.04199</v>
      </c>
      <c r="G108" s="2">
        <v>0.33393</v>
      </c>
      <c r="H108" s="2">
        <v>0.33393</v>
      </c>
      <c r="I108" s="2">
        <v>0.33393</v>
      </c>
      <c r="J108" s="2">
        <v>0.95038</v>
      </c>
      <c r="K108" s="2">
        <v>0.98373999999999995</v>
      </c>
      <c r="L108" s="2">
        <v>0</v>
      </c>
      <c r="M108" s="2">
        <v>0</v>
      </c>
      <c r="N108" s="2">
        <v>119</v>
      </c>
      <c r="O108" s="2">
        <v>1.039936</v>
      </c>
      <c r="P108" s="2">
        <v>0.90331700000000004</v>
      </c>
      <c r="Q108" s="13">
        <v>8.3699999999999994E-18</v>
      </c>
      <c r="R108" s="2">
        <v>1.0018</v>
      </c>
      <c r="S108" s="2">
        <v>0.95230000000000004</v>
      </c>
      <c r="T108" s="2">
        <v>1.0016700000000001</v>
      </c>
      <c r="U108" s="2">
        <v>0.90687399999999996</v>
      </c>
      <c r="V108" s="13">
        <v>2.8344E-42</v>
      </c>
      <c r="W108" s="2">
        <v>1.0000016199999999</v>
      </c>
      <c r="X108" s="2">
        <v>0.95238</v>
      </c>
      <c r="Y108" s="2">
        <v>1</v>
      </c>
      <c r="Z108" s="2">
        <v>0.90702899999999997</v>
      </c>
    </row>
    <row r="109" spans="1:26">
      <c r="A109" s="2">
        <v>120</v>
      </c>
      <c r="B109" s="2">
        <v>2.9020000000000001E-2</v>
      </c>
      <c r="C109" s="2">
        <v>0</v>
      </c>
      <c r="D109" s="2">
        <v>1.0281</v>
      </c>
      <c r="E109" s="2">
        <v>1.0281400000000001</v>
      </c>
      <c r="F109" s="2">
        <v>1.0281400000000001</v>
      </c>
      <c r="G109" s="2">
        <v>0.28961999999999999</v>
      </c>
      <c r="H109" s="2">
        <v>0.28961999999999999</v>
      </c>
      <c r="I109" s="2">
        <v>0.28961999999999999</v>
      </c>
      <c r="J109" s="2">
        <v>0.95104</v>
      </c>
      <c r="K109" s="2">
        <v>0.9859</v>
      </c>
      <c r="L109" s="2">
        <v>0</v>
      </c>
      <c r="M109" s="2">
        <v>0</v>
      </c>
      <c r="N109" s="2">
        <v>120</v>
      </c>
      <c r="O109" s="2">
        <v>1.0267729999999999</v>
      </c>
      <c r="P109" s="2">
        <v>0.90454000000000001</v>
      </c>
      <c r="Q109" s="13">
        <v>1.54E-20</v>
      </c>
      <c r="R109" s="2">
        <v>1.0007999999999999</v>
      </c>
      <c r="S109" s="2">
        <v>0.95233999999999996</v>
      </c>
      <c r="T109" s="2">
        <v>1.0007600000000001</v>
      </c>
      <c r="U109" s="2">
        <v>0.90695800000000004</v>
      </c>
      <c r="V109" s="13">
        <v>4.8174E-48</v>
      </c>
      <c r="W109" s="2">
        <v>1</v>
      </c>
      <c r="X109" s="2">
        <v>0.95238</v>
      </c>
      <c r="Y109" s="2">
        <v>1</v>
      </c>
      <c r="Z109" s="2">
        <v>0.90702899999999997</v>
      </c>
    </row>
    <row r="110" spans="1:26">
      <c r="A110" s="2">
        <v>121</v>
      </c>
      <c r="B110" s="2">
        <v>1.8710000000000001E-2</v>
      </c>
      <c r="C110" s="2">
        <v>0</v>
      </c>
      <c r="D110" s="2">
        <v>1.018</v>
      </c>
      <c r="E110" s="2"/>
      <c r="F110" s="2"/>
      <c r="G110" s="2"/>
      <c r="H110" s="2"/>
      <c r="I110" s="2"/>
      <c r="J110" s="2"/>
      <c r="K110" s="2">
        <v>1</v>
      </c>
      <c r="L110" s="2"/>
      <c r="M110" s="2"/>
      <c r="N110" s="2">
        <v>121</v>
      </c>
      <c r="O110" s="2">
        <v>1.017147</v>
      </c>
      <c r="P110" s="2">
        <v>0.90543499999999999</v>
      </c>
      <c r="Q110" s="13">
        <v>1.3E-23</v>
      </c>
      <c r="R110" s="2">
        <v>1.0003</v>
      </c>
      <c r="S110" s="2">
        <v>0.95237000000000005</v>
      </c>
      <c r="T110" s="2">
        <v>1.0003200000000001</v>
      </c>
      <c r="U110" s="2">
        <v>0.90700000000000003</v>
      </c>
      <c r="V110" s="2">
        <v>0</v>
      </c>
      <c r="W110" s="2"/>
      <c r="X110" s="2">
        <v>1</v>
      </c>
      <c r="Y110" s="2"/>
      <c r="Z110" s="2">
        <v>1</v>
      </c>
    </row>
    <row r="111" spans="1:26">
      <c r="A111" s="2">
        <v>122</v>
      </c>
      <c r="B111" s="2">
        <v>1.142E-2</v>
      </c>
      <c r="C111" s="2">
        <v>0</v>
      </c>
      <c r="D111" s="2">
        <v>1.0108999999999999</v>
      </c>
      <c r="E111" s="2"/>
      <c r="F111" s="2"/>
      <c r="G111" s="2"/>
      <c r="H111" s="2"/>
      <c r="I111" s="2"/>
      <c r="J111" s="2"/>
      <c r="K111" s="2">
        <v>1</v>
      </c>
      <c r="L111" s="2"/>
      <c r="M111" s="2"/>
      <c r="N111" s="2">
        <v>122</v>
      </c>
      <c r="O111" s="2">
        <v>1.010424</v>
      </c>
      <c r="P111" s="2">
        <v>0.90605999999999998</v>
      </c>
      <c r="Q111" s="13">
        <v>4.5399999999999998E-27</v>
      </c>
      <c r="R111" s="2">
        <v>1.0001</v>
      </c>
      <c r="S111" s="2">
        <v>0.95238</v>
      </c>
      <c r="T111" s="2">
        <v>1.0001199999999999</v>
      </c>
      <c r="U111" s="2">
        <v>0.90701799999999999</v>
      </c>
      <c r="V111" s="2">
        <v>0</v>
      </c>
      <c r="W111" s="2"/>
      <c r="X111" s="2">
        <v>1</v>
      </c>
      <c r="Y111" s="2"/>
      <c r="Z111" s="2">
        <v>1</v>
      </c>
    </row>
    <row r="112" spans="1:26">
      <c r="A112" s="2">
        <v>123</v>
      </c>
      <c r="B112" s="2">
        <v>6.5599999999999999E-3</v>
      </c>
      <c r="C112" s="2">
        <v>0</v>
      </c>
      <c r="D112" s="2">
        <v>1.0063</v>
      </c>
      <c r="E112" s="2"/>
      <c r="F112" s="2"/>
      <c r="G112" s="2"/>
      <c r="H112" s="2"/>
      <c r="I112" s="2"/>
      <c r="J112" s="2"/>
      <c r="K112" s="2">
        <v>1</v>
      </c>
      <c r="L112" s="2"/>
      <c r="M112" s="2"/>
      <c r="N112" s="2">
        <v>123</v>
      </c>
      <c r="O112" s="2">
        <v>1.00597</v>
      </c>
      <c r="P112" s="2">
        <v>0.906474</v>
      </c>
      <c r="Q112" s="13">
        <v>5.92E-31</v>
      </c>
      <c r="R112" s="2">
        <v>1</v>
      </c>
      <c r="S112" s="2">
        <v>0.95238</v>
      </c>
      <c r="T112" s="2">
        <v>1.00004</v>
      </c>
      <c r="U112" s="2">
        <v>0.907026</v>
      </c>
      <c r="V112" s="2">
        <v>0</v>
      </c>
      <c r="W112" s="2"/>
      <c r="X112" s="2">
        <v>1</v>
      </c>
      <c r="Y112" s="2"/>
      <c r="Z112" s="2">
        <v>1</v>
      </c>
    </row>
    <row r="113" spans="1:26">
      <c r="A113" s="2">
        <v>124</v>
      </c>
      <c r="B113" s="2">
        <v>3.5200000000000001E-3</v>
      </c>
      <c r="C113" s="2">
        <v>0</v>
      </c>
      <c r="D113" s="2">
        <v>1.0034000000000001</v>
      </c>
      <c r="E113" s="2"/>
      <c r="F113" s="2"/>
      <c r="G113" s="2"/>
      <c r="H113" s="2"/>
      <c r="I113" s="2"/>
      <c r="J113" s="2"/>
      <c r="K113" s="2">
        <v>1</v>
      </c>
      <c r="L113" s="2"/>
      <c r="M113" s="2"/>
      <c r="N113" s="2">
        <v>124</v>
      </c>
      <c r="O113" s="2">
        <v>1.003196</v>
      </c>
      <c r="P113" s="2">
        <v>0.90673199999999998</v>
      </c>
      <c r="Q113" s="13">
        <v>2.5499999999999999E-35</v>
      </c>
      <c r="R113" s="2">
        <v>1</v>
      </c>
      <c r="S113" s="2">
        <v>0.95238</v>
      </c>
      <c r="T113" s="2">
        <v>1.0000100000000001</v>
      </c>
      <c r="U113" s="2">
        <v>0.90702799999999995</v>
      </c>
      <c r="V113" s="2">
        <v>0</v>
      </c>
      <c r="W113" s="2"/>
      <c r="X113" s="2">
        <v>1</v>
      </c>
      <c r="Y113" s="2"/>
      <c r="Z113" s="2">
        <v>1</v>
      </c>
    </row>
    <row r="114" spans="1:26">
      <c r="A114" s="2">
        <v>125</v>
      </c>
      <c r="B114" s="2">
        <v>1.75E-3</v>
      </c>
      <c r="C114" s="2">
        <v>0</v>
      </c>
      <c r="D114" s="2">
        <v>1.0017</v>
      </c>
      <c r="E114" s="2"/>
      <c r="F114" s="2"/>
      <c r="G114" s="2"/>
      <c r="H114" s="2"/>
      <c r="I114" s="2"/>
      <c r="J114" s="2"/>
      <c r="K114" s="2">
        <v>1</v>
      </c>
      <c r="L114" s="2"/>
      <c r="M114" s="2"/>
      <c r="N114" s="2">
        <v>125</v>
      </c>
      <c r="O114" s="2">
        <v>1.0015849999999999</v>
      </c>
      <c r="P114" s="2">
        <v>0.90688199999999997</v>
      </c>
      <c r="Q114" s="13">
        <v>3.16E-40</v>
      </c>
      <c r="R114" s="2">
        <v>1</v>
      </c>
      <c r="S114" s="2">
        <v>0.95238</v>
      </c>
      <c r="T114" s="2">
        <v>1</v>
      </c>
      <c r="U114" s="2">
        <v>0.90702899999999997</v>
      </c>
      <c r="V114" s="2">
        <v>0</v>
      </c>
      <c r="W114" s="2"/>
      <c r="X114" s="2">
        <v>1</v>
      </c>
      <c r="Y114" s="2"/>
      <c r="Z114" s="2">
        <v>1</v>
      </c>
    </row>
    <row r="115" spans="1:26">
      <c r="A115" s="2">
        <v>126</v>
      </c>
      <c r="B115" s="2">
        <v>7.9000000000000001E-4</v>
      </c>
      <c r="C115" s="2">
        <v>0</v>
      </c>
      <c r="D115" s="2">
        <v>1.0007999999999999</v>
      </c>
      <c r="E115" s="2"/>
      <c r="F115" s="2"/>
      <c r="G115" s="2"/>
      <c r="H115" s="2"/>
      <c r="I115" s="2"/>
      <c r="J115" s="2"/>
      <c r="K115" s="2">
        <v>1</v>
      </c>
      <c r="L115" s="2"/>
      <c r="M115" s="2"/>
      <c r="N115" s="2">
        <v>126</v>
      </c>
      <c r="O115" s="2">
        <v>1.000721</v>
      </c>
      <c r="P115" s="2">
        <v>0.90696200000000005</v>
      </c>
      <c r="Q115" s="13">
        <v>9.6200000000000007E-46</v>
      </c>
      <c r="R115" s="2">
        <v>1</v>
      </c>
      <c r="S115" s="2">
        <v>0.95238</v>
      </c>
      <c r="T115" s="2">
        <v>1</v>
      </c>
      <c r="U115" s="2">
        <v>0.90702899999999997</v>
      </c>
      <c r="V115" s="2">
        <v>0</v>
      </c>
      <c r="W115" s="2"/>
      <c r="X115" s="2">
        <v>1</v>
      </c>
      <c r="Y115" s="2"/>
      <c r="Z115" s="2">
        <v>1</v>
      </c>
    </row>
    <row r="116" spans="1:26">
      <c r="A116" s="2">
        <v>127</v>
      </c>
      <c r="B116" s="2">
        <v>3.3E-4</v>
      </c>
      <c r="C116" s="2">
        <v>0</v>
      </c>
      <c r="D116" s="2">
        <v>1.0003</v>
      </c>
      <c r="E116" s="2"/>
      <c r="F116" s="2"/>
      <c r="G116" s="2"/>
      <c r="H116" s="2"/>
      <c r="I116" s="2"/>
      <c r="J116" s="2"/>
      <c r="K116" s="2">
        <v>1</v>
      </c>
      <c r="L116" s="2"/>
      <c r="M116" s="2"/>
      <c r="N116" s="2">
        <v>127</v>
      </c>
      <c r="O116" s="2">
        <v>1.000297</v>
      </c>
      <c r="P116" s="2">
        <v>0.90700199999999997</v>
      </c>
      <c r="Q116" s="13">
        <v>6.0699999999999999E-52</v>
      </c>
      <c r="R116" s="2">
        <v>1</v>
      </c>
      <c r="S116" s="2">
        <v>0.95238</v>
      </c>
      <c r="T116" s="2">
        <v>1</v>
      </c>
      <c r="U116" s="2">
        <v>0.90702899999999997</v>
      </c>
      <c r="V116" s="2">
        <v>0</v>
      </c>
      <c r="W116" s="2"/>
      <c r="X116" s="2">
        <v>1</v>
      </c>
      <c r="Y116" s="2"/>
      <c r="Z116" s="2">
        <v>1</v>
      </c>
    </row>
    <row r="117" spans="1:26">
      <c r="A117" s="2">
        <v>128</v>
      </c>
      <c r="B117" s="2">
        <v>1.2E-4</v>
      </c>
      <c r="C117" s="2">
        <v>0</v>
      </c>
      <c r="D117" s="2">
        <v>1.0001</v>
      </c>
      <c r="E117" s="2"/>
      <c r="F117" s="2"/>
      <c r="G117" s="2"/>
      <c r="H117" s="2"/>
      <c r="I117" s="2"/>
      <c r="J117" s="2"/>
      <c r="K117" s="2">
        <v>1</v>
      </c>
      <c r="L117" s="2"/>
      <c r="M117" s="2"/>
      <c r="N117" s="2">
        <v>128</v>
      </c>
      <c r="O117" s="2">
        <v>1.0001100000000001</v>
      </c>
      <c r="P117" s="2">
        <v>0.90701900000000002</v>
      </c>
      <c r="Q117" s="13">
        <v>6.5300000000000002E-59</v>
      </c>
      <c r="R117" s="2">
        <v>1</v>
      </c>
      <c r="S117" s="2">
        <v>0.95238</v>
      </c>
      <c r="T117" s="2">
        <v>1</v>
      </c>
      <c r="U117" s="2">
        <v>0.90702899999999997</v>
      </c>
      <c r="V117" s="2">
        <v>0</v>
      </c>
      <c r="W117" s="2"/>
      <c r="X117" s="2">
        <v>1</v>
      </c>
      <c r="Y117" s="2"/>
      <c r="Z117" s="2">
        <v>1</v>
      </c>
    </row>
    <row r="118" spans="1:26">
      <c r="A118" s="2">
        <v>129</v>
      </c>
      <c r="B118" s="2">
        <v>4.0000000000000003E-5</v>
      </c>
      <c r="C118" s="2">
        <v>0</v>
      </c>
      <c r="D118" s="2">
        <v>1</v>
      </c>
      <c r="E118" s="2"/>
      <c r="F118" s="2"/>
      <c r="G118" s="2"/>
      <c r="H118" s="2"/>
      <c r="I118" s="2"/>
      <c r="J118" s="2"/>
      <c r="K118" s="2">
        <v>1</v>
      </c>
      <c r="L118" s="2"/>
      <c r="M118" s="2"/>
      <c r="N118" s="2">
        <v>129</v>
      </c>
      <c r="O118" s="2">
        <v>1.0000359999999999</v>
      </c>
      <c r="P118" s="2">
        <v>0.907026</v>
      </c>
      <c r="Q118" s="13">
        <v>9.6E-67</v>
      </c>
      <c r="R118" s="2">
        <v>1</v>
      </c>
      <c r="S118" s="2">
        <v>0.95238</v>
      </c>
      <c r="T118" s="2">
        <v>1</v>
      </c>
      <c r="U118" s="2">
        <v>0.90702899999999997</v>
      </c>
      <c r="V118" s="2">
        <v>0</v>
      </c>
      <c r="W118" s="2"/>
      <c r="X118" s="2">
        <v>1</v>
      </c>
      <c r="Y118" s="2"/>
      <c r="Z118" s="2">
        <v>1</v>
      </c>
    </row>
    <row r="119" spans="1:26">
      <c r="A119" s="2">
        <v>130</v>
      </c>
      <c r="B119" s="2">
        <v>1.0000000000000001E-5</v>
      </c>
      <c r="C119" s="2">
        <v>0</v>
      </c>
      <c r="D119" s="2">
        <v>1</v>
      </c>
      <c r="E119" s="2"/>
      <c r="F119" s="2"/>
      <c r="G119" s="2"/>
      <c r="H119" s="2"/>
      <c r="I119" s="2"/>
      <c r="J119" s="2"/>
      <c r="K119" s="2">
        <v>1</v>
      </c>
      <c r="L119" s="2"/>
      <c r="M119" s="2"/>
      <c r="N119" s="2">
        <v>130</v>
      </c>
      <c r="O119" s="2">
        <v>1</v>
      </c>
      <c r="P119" s="2">
        <v>0.90702899999999997</v>
      </c>
      <c r="Q119" s="13">
        <v>1.51E-75</v>
      </c>
      <c r="R119" s="2">
        <v>1</v>
      </c>
      <c r="S119" s="2">
        <v>0.95238</v>
      </c>
      <c r="T119" s="2">
        <v>1</v>
      </c>
      <c r="U119" s="2">
        <v>0.90702899999999997</v>
      </c>
      <c r="V119" s="2">
        <v>0</v>
      </c>
      <c r="W119" s="2"/>
      <c r="X119" s="2">
        <v>1</v>
      </c>
      <c r="Y119" s="2"/>
      <c r="Z119" s="2">
        <v>1</v>
      </c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gammroh@gmail.com</dc:creator>
  <cp:keywords/>
  <dc:description/>
  <cp:lastModifiedBy/>
  <cp:revision/>
  <dcterms:created xsi:type="dcterms:W3CDTF">2023-11-26T22:29:42Z</dcterms:created>
  <dcterms:modified xsi:type="dcterms:W3CDTF">2023-11-29T21:35:21Z</dcterms:modified>
  <cp:category/>
  <cp:contentStatus/>
</cp:coreProperties>
</file>