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etu.keskinen\Downloads\eu-debt-sustainability-analysis-main\eu-debt-sustainability-analysis-main\DSA_blogi\"/>
    </mc:Choice>
  </mc:AlternateContent>
  <xr:revisionPtr revIDLastSave="0" documentId="8_{646E8F5A-E49B-4539-B138-49D9BD11A42F}" xr6:coauthVersionLast="47" xr6:coauthVersionMax="47" xr10:uidLastSave="{00000000-0000-0000-0000-000000000000}"/>
  <bookViews>
    <workbookView xWindow="0" yWindow="384" windowWidth="23040" windowHeight="12348" tabRatio="549" firstSheet="1" activeTab="2" xr2:uid="{E2096D8A-6941-4DBA-A85C-3E6460FF30A8}"/>
  </bookViews>
  <sheets>
    <sheet name="Taul1" sheetId="11" r:id="rId1"/>
    <sheet name="T+5" sheetId="3" r:id="rId2"/>
    <sheet name="COM" sheetId="2" r:id="rId3"/>
    <sheet name="STOCH" sheetId="13" r:id="rId4"/>
    <sheet name="OECD" sheetId="10" r:id="rId5"/>
    <sheet name="BBG" sheetId="4" r:id="rId6"/>
    <sheet name="ECB" sheetId="7" r:id="rId7"/>
    <sheet name="IMF" sheetId="9" r:id="rId8"/>
    <sheet name="DataSources" sheetId="8" r:id="rId9"/>
    <sheet name="taulukko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2" l="1"/>
  <c r="K53" i="2"/>
  <c r="E15" i="13"/>
  <c r="C4" i="13"/>
  <c r="D4" i="13"/>
  <c r="E4" i="13"/>
  <c r="F4" i="13"/>
  <c r="C5" i="13"/>
  <c r="D5" i="13"/>
  <c r="E5" i="13"/>
  <c r="F5" i="13"/>
  <c r="C6" i="13"/>
  <c r="D6" i="13"/>
  <c r="E6" i="13"/>
  <c r="F6" i="13"/>
  <c r="C7" i="13"/>
  <c r="D7" i="13"/>
  <c r="E7" i="13"/>
  <c r="F7" i="13"/>
  <c r="C8" i="13"/>
  <c r="D8" i="13"/>
  <c r="E8" i="13"/>
  <c r="F8" i="13"/>
  <c r="C9" i="13"/>
  <c r="D9" i="13"/>
  <c r="E9" i="13"/>
  <c r="F9" i="13"/>
  <c r="C10" i="13"/>
  <c r="D10" i="13"/>
  <c r="E10" i="13"/>
  <c r="F10" i="13"/>
  <c r="C11" i="13"/>
  <c r="D11" i="13"/>
  <c r="E11" i="13"/>
  <c r="F11" i="13"/>
  <c r="C12" i="13"/>
  <c r="D12" i="13"/>
  <c r="E12" i="13"/>
  <c r="F12" i="13"/>
  <c r="C13" i="13"/>
  <c r="D13" i="13"/>
  <c r="E13" i="13"/>
  <c r="F13" i="13"/>
  <c r="C14" i="13"/>
  <c r="D14" i="13"/>
  <c r="E14" i="13"/>
  <c r="F14" i="13"/>
  <c r="C15" i="13"/>
  <c r="D15" i="13"/>
  <c r="F15" i="13"/>
  <c r="C16" i="13"/>
  <c r="D16" i="13"/>
  <c r="E16" i="13"/>
  <c r="F16" i="13"/>
  <c r="C17" i="13"/>
  <c r="D17" i="13"/>
  <c r="E17" i="13"/>
  <c r="F17" i="13"/>
  <c r="C18" i="13"/>
  <c r="D18" i="13"/>
  <c r="E18" i="13"/>
  <c r="F18" i="13"/>
  <c r="C19" i="13"/>
  <c r="D19" i="13"/>
  <c r="E19" i="13"/>
  <c r="F19" i="13"/>
  <c r="C20" i="13"/>
  <c r="D20" i="13"/>
  <c r="E20" i="13"/>
  <c r="F20" i="13"/>
  <c r="C21" i="13"/>
  <c r="D21" i="13"/>
  <c r="E21" i="13"/>
  <c r="F21" i="13"/>
  <c r="C22" i="13"/>
  <c r="D22" i="13"/>
  <c r="E22" i="13"/>
  <c r="F22" i="13"/>
  <c r="C23" i="13"/>
  <c r="D23" i="13"/>
  <c r="E23" i="13"/>
  <c r="F23" i="13"/>
  <c r="C24" i="13"/>
  <c r="D24" i="13"/>
  <c r="E24" i="13"/>
  <c r="F24" i="13"/>
  <c r="C25" i="13"/>
  <c r="D25" i="13"/>
  <c r="E25" i="13"/>
  <c r="F25" i="13"/>
  <c r="C26" i="13"/>
  <c r="D26" i="13"/>
  <c r="E26" i="13"/>
  <c r="F26" i="13"/>
  <c r="C27" i="13"/>
  <c r="D27" i="13"/>
  <c r="E27" i="13"/>
  <c r="F27" i="13"/>
  <c r="C28" i="13"/>
  <c r="D28" i="13"/>
  <c r="E28" i="13"/>
  <c r="F28" i="13"/>
  <c r="C29" i="13"/>
  <c r="D29" i="13"/>
  <c r="E29" i="13"/>
  <c r="F29" i="13"/>
  <c r="C30" i="13"/>
  <c r="D30" i="13"/>
  <c r="E30" i="13"/>
  <c r="F30" i="13"/>
  <c r="C31" i="13"/>
  <c r="D31" i="13"/>
  <c r="E31" i="13"/>
  <c r="F31" i="13"/>
  <c r="C32" i="13"/>
  <c r="D32" i="13"/>
  <c r="E32" i="13"/>
  <c r="F32" i="13"/>
  <c r="C33" i="13"/>
  <c r="D33" i="13"/>
  <c r="E33" i="13"/>
  <c r="F33" i="13"/>
  <c r="C34" i="13"/>
  <c r="D34" i="13"/>
  <c r="E34" i="13"/>
  <c r="F34" i="13"/>
  <c r="C35" i="13"/>
  <c r="D35" i="13"/>
  <c r="E35" i="13"/>
  <c r="F35" i="13"/>
  <c r="C36" i="13"/>
  <c r="D36" i="13"/>
  <c r="E36" i="13"/>
  <c r="F36" i="13"/>
  <c r="C37" i="13"/>
  <c r="D37" i="13"/>
  <c r="E37" i="13"/>
  <c r="F37" i="13"/>
  <c r="C38" i="13"/>
  <c r="D38" i="13"/>
  <c r="E38" i="13"/>
  <c r="F38" i="13"/>
  <c r="C39" i="13"/>
  <c r="D39" i="13"/>
  <c r="E39" i="13"/>
  <c r="F39" i="13"/>
  <c r="C40" i="13"/>
  <c r="D40" i="13"/>
  <c r="E40" i="13"/>
  <c r="F40" i="13"/>
  <c r="C41" i="13"/>
  <c r="D41" i="13"/>
  <c r="E41" i="13"/>
  <c r="F41" i="13"/>
  <c r="C42" i="13"/>
  <c r="D42" i="13"/>
  <c r="E42" i="13"/>
  <c r="F42" i="13"/>
  <c r="C43" i="13"/>
  <c r="D43" i="13"/>
  <c r="E43" i="13"/>
  <c r="F43" i="13"/>
  <c r="C44" i="13"/>
  <c r="D44" i="13"/>
  <c r="E44" i="13"/>
  <c r="F44" i="13"/>
  <c r="C45" i="13"/>
  <c r="D45" i="13"/>
  <c r="E45" i="13"/>
  <c r="F45" i="13"/>
  <c r="C46" i="13"/>
  <c r="D46" i="13"/>
  <c r="E46" i="13"/>
  <c r="F46" i="13"/>
  <c r="C47" i="13"/>
  <c r="D47" i="13"/>
  <c r="E47" i="13"/>
  <c r="F47" i="13"/>
  <c r="C48" i="13"/>
  <c r="D48" i="13"/>
  <c r="E48" i="13"/>
  <c r="F48" i="13"/>
  <c r="C49" i="13"/>
  <c r="D49" i="13"/>
  <c r="E49" i="13"/>
  <c r="F49" i="13"/>
  <c r="D3" i="13"/>
  <c r="E3" i="13"/>
  <c r="F3" i="13"/>
  <c r="C3" i="13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3" i="2"/>
  <c r="M5" i="4" l="1"/>
  <c r="L5" i="4"/>
  <c r="B3" i="4"/>
  <c r="C3" i="4"/>
  <c r="L15" i="4" s="1"/>
  <c r="D3" i="4"/>
  <c r="F3" i="4"/>
  <c r="M4" i="4"/>
  <c r="G3" i="4"/>
  <c r="H3" i="4"/>
  <c r="L4" i="4"/>
  <c r="I4" i="4"/>
  <c r="O4" i="4"/>
  <c r="I3" i="4"/>
  <c r="O5" i="4" l="1"/>
  <c r="L6" i="4"/>
  <c r="O6" i="4" s="1"/>
  <c r="I7" i="4" l="1"/>
  <c r="K52" i="2" l="1"/>
  <c r="F4" i="3"/>
  <c r="F5" i="3"/>
  <c r="F6" i="3"/>
  <c r="F7" i="3"/>
  <c r="F8" i="3"/>
  <c r="F3" i="3"/>
  <c r="AC48" i="2"/>
  <c r="AC49" i="2"/>
  <c r="AC50" i="2"/>
  <c r="AC51" i="2"/>
  <c r="AC52" i="2"/>
  <c r="AC47" i="2"/>
  <c r="AF50" i="2"/>
  <c r="AF51" i="2"/>
  <c r="AF52" i="2"/>
  <c r="AF48" i="2"/>
  <c r="AF49" i="2"/>
  <c r="AF38" i="2"/>
  <c r="AF39" i="2"/>
  <c r="AF40" i="2"/>
  <c r="AF41" i="2"/>
  <c r="AF42" i="2"/>
  <c r="AF43" i="2"/>
  <c r="AF44" i="2"/>
  <c r="AF45" i="2"/>
  <c r="AF46" i="2"/>
  <c r="AF47" i="2"/>
  <c r="AF3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Q27" i="2" l="1"/>
  <c r="C3" i="7"/>
  <c r="O52" i="2"/>
  <c r="T66" i="2"/>
  <c r="H66" i="2" l="1"/>
  <c r="G65" i="2"/>
  <c r="G66" i="2"/>
  <c r="I66" i="2" s="1"/>
  <c r="E66" i="2"/>
  <c r="F57" i="2"/>
  <c r="F58" i="2"/>
  <c r="F59" i="2"/>
  <c r="F60" i="2"/>
  <c r="F61" i="2"/>
  <c r="F62" i="2"/>
  <c r="F63" i="2"/>
  <c r="F64" i="2"/>
  <c r="F65" i="2"/>
  <c r="F66" i="2"/>
  <c r="F56" i="2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B10" i="10"/>
  <c r="E56" i="2"/>
  <c r="M15" i="4" l="1"/>
  <c r="K54" i="2"/>
  <c r="K55" i="2" s="1"/>
  <c r="K56" i="2" s="1"/>
  <c r="K57" i="2" s="1"/>
  <c r="K58" i="2" s="1"/>
  <c r="K59" i="2" s="1"/>
  <c r="AI11" i="4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W22" i="4"/>
  <c r="AI10" i="4"/>
  <c r="AI9" i="4"/>
  <c r="AI8" i="4"/>
  <c r="AI7" i="4"/>
  <c r="AI6" i="4"/>
  <c r="AI5" i="4"/>
  <c r="AI4" i="4"/>
  <c r="AI3" i="4"/>
  <c r="AI2" i="4"/>
  <c r="AH3" i="4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X22" i="4"/>
  <c r="Y22" i="4"/>
  <c r="Z22" i="4"/>
  <c r="AA22" i="4"/>
  <c r="AB22" i="4"/>
  <c r="AC22" i="4"/>
  <c r="AD22" i="4"/>
  <c r="AE22" i="4"/>
  <c r="AF22" i="4"/>
  <c r="D4" i="4"/>
  <c r="H9" i="4"/>
  <c r="I9" i="4" s="1"/>
  <c r="G4" i="4"/>
  <c r="C4" i="4"/>
  <c r="F4" i="4"/>
  <c r="B4" i="4"/>
  <c r="H56" i="2" l="1"/>
  <c r="G56" i="2" s="1"/>
  <c r="I56" i="2" s="1"/>
  <c r="D53" i="2"/>
  <c r="O49" i="2"/>
  <c r="O50" i="2"/>
  <c r="O51" i="2"/>
  <c r="O48" i="2"/>
  <c r="I55" i="2"/>
  <c r="G53" i="2"/>
  <c r="H65" i="2"/>
  <c r="D55" i="2"/>
  <c r="E55" i="2"/>
  <c r="C9" i="10"/>
  <c r="D9" i="10" s="1"/>
  <c r="E9" i="10" s="1"/>
  <c r="F9" i="10" s="1"/>
  <c r="G9" i="10" s="1"/>
  <c r="H9" i="10" s="1"/>
  <c r="I9" i="10" s="1"/>
  <c r="J9" i="10" s="1"/>
  <c r="K9" i="10" s="1"/>
  <c r="L9" i="10" s="1"/>
  <c r="M9" i="10" s="1"/>
  <c r="N9" i="10" s="1"/>
  <c r="O9" i="10" s="1"/>
  <c r="P9" i="10" s="1"/>
  <c r="Q9" i="10" s="1"/>
  <c r="R9" i="10" s="1"/>
  <c r="S9" i="10" s="1"/>
  <c r="T9" i="10" s="1"/>
  <c r="U9" i="10" s="1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10" i="9"/>
  <c r="Q52" i="2"/>
  <c r="Q51" i="2"/>
  <c r="E65" i="2" l="1"/>
  <c r="H64" i="2"/>
  <c r="G64" i="2" s="1"/>
  <c r="H62" i="2"/>
  <c r="G62" i="2" s="1"/>
  <c r="E64" i="2"/>
  <c r="H60" i="2"/>
  <c r="G60" i="2" s="1"/>
  <c r="H59" i="2"/>
  <c r="G59" i="2" s="1"/>
  <c r="E62" i="2"/>
  <c r="H58" i="2"/>
  <c r="G58" i="2" s="1"/>
  <c r="E61" i="2"/>
  <c r="H57" i="2"/>
  <c r="G57" i="2" s="1"/>
  <c r="E60" i="2"/>
  <c r="E59" i="2"/>
  <c r="E58" i="2"/>
  <c r="H61" i="2"/>
  <c r="G61" i="2" s="1"/>
  <c r="E63" i="2"/>
  <c r="E57" i="2"/>
  <c r="H63" i="2"/>
  <c r="G63" i="2" s="1"/>
  <c r="Q37" i="2"/>
  <c r="K49" i="2"/>
  <c r="K50" i="2"/>
  <c r="K51" i="2"/>
  <c r="K48" i="2"/>
  <c r="E49" i="2" l="1"/>
  <c r="E50" i="2"/>
  <c r="E51" i="2"/>
  <c r="E52" i="2"/>
  <c r="E53" i="2"/>
  <c r="E54" i="2"/>
  <c r="E48" i="2"/>
  <c r="G49" i="2"/>
  <c r="G50" i="2"/>
  <c r="G51" i="2"/>
  <c r="G52" i="2"/>
  <c r="G54" i="2"/>
  <c r="G55" i="2"/>
  <c r="G48" i="2"/>
  <c r="I49" i="2"/>
  <c r="I50" i="2"/>
  <c r="I51" i="2"/>
  <c r="I52" i="2"/>
  <c r="I53" i="2"/>
  <c r="I54" i="2"/>
  <c r="I48" i="2"/>
  <c r="H151" i="4" l="1"/>
  <c r="T56" i="2"/>
  <c r="Q22" i="2"/>
  <c r="Q25" i="2"/>
  <c r="Q49" i="2"/>
  <c r="Q50" i="2"/>
  <c r="B3" i="7"/>
  <c r="M6" i="4" l="1"/>
  <c r="M7" i="4" s="1"/>
  <c r="O12" i="7"/>
  <c r="N12" i="7"/>
  <c r="Q9" i="7"/>
  <c r="E4" i="7"/>
  <c r="E3" i="7"/>
  <c r="D3" i="7"/>
  <c r="P12" i="7"/>
  <c r="Q4" i="7"/>
  <c r="Q5" i="7"/>
  <c r="Q6" i="7"/>
  <c r="Q7" i="7"/>
  <c r="Q8" i="7"/>
  <c r="Q3" i="7"/>
  <c r="Q12" i="7" s="1"/>
  <c r="O4" i="7"/>
  <c r="O5" i="7"/>
  <c r="O6" i="7"/>
  <c r="O7" i="7"/>
  <c r="O8" i="7"/>
  <c r="O9" i="7"/>
  <c r="O3" i="7"/>
  <c r="L7" i="4" l="1"/>
  <c r="M8" i="4"/>
  <c r="F3" i="7"/>
  <c r="G3" i="7"/>
  <c r="O7" i="4" l="1"/>
  <c r="L8" i="4"/>
  <c r="L9" i="4" s="1"/>
  <c r="L10" i="4" s="1"/>
  <c r="L11" i="4" s="1"/>
  <c r="L12" i="4" s="1"/>
  <c r="L13" i="4" s="1"/>
  <c r="L14" i="4" s="1"/>
  <c r="M9" i="4"/>
  <c r="K6" i="4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T57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3" i="2"/>
  <c r="Q24" i="2"/>
  <c r="Q26" i="2"/>
  <c r="Q28" i="2"/>
  <c r="Q29" i="2"/>
  <c r="Q30" i="2"/>
  <c r="Q31" i="2"/>
  <c r="Q32" i="2"/>
  <c r="Q33" i="2"/>
  <c r="Q34" i="2"/>
  <c r="Q35" i="2"/>
  <c r="Q36" i="2"/>
  <c r="Q38" i="2"/>
  <c r="Q39" i="2"/>
  <c r="Q40" i="2"/>
  <c r="Q41" i="2"/>
  <c r="Q42" i="2"/>
  <c r="Q43" i="2"/>
  <c r="Q44" i="2"/>
  <c r="Q45" i="2"/>
  <c r="Q46" i="2"/>
  <c r="Q47" i="2"/>
  <c r="Q48" i="2"/>
  <c r="Q3" i="2"/>
  <c r="M10" i="4" l="1"/>
  <c r="M16" i="4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T58" i="2"/>
  <c r="T59" i="2"/>
  <c r="T60" i="2"/>
  <c r="T61" i="2"/>
  <c r="T62" i="2"/>
  <c r="T63" i="2"/>
  <c r="T64" i="2"/>
  <c r="T65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52" i="2"/>
  <c r="M11" i="4" l="1"/>
  <c r="H7" i="4"/>
  <c r="H8" i="4"/>
  <c r="I8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7" i="4"/>
  <c r="I147" i="4" s="1"/>
  <c r="H148" i="4"/>
  <c r="I148" i="4" s="1"/>
  <c r="H149" i="4"/>
  <c r="I149" i="4" s="1"/>
  <c r="H150" i="4"/>
  <c r="I150" i="4" s="1"/>
  <c r="I151" i="4"/>
  <c r="H152" i="4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H217" i="4"/>
  <c r="I217" i="4" s="1"/>
  <c r="H218" i="4"/>
  <c r="I218" i="4" s="1"/>
  <c r="H219" i="4"/>
  <c r="I219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277" i="4"/>
  <c r="I277" i="4" s="1"/>
  <c r="H278" i="4"/>
  <c r="I278" i="4" s="1"/>
  <c r="H279" i="4"/>
  <c r="I279" i="4" s="1"/>
  <c r="H280" i="4"/>
  <c r="I280" i="4" s="1"/>
  <c r="H281" i="4"/>
  <c r="I281" i="4" s="1"/>
  <c r="H282" i="4"/>
  <c r="I282" i="4" s="1"/>
  <c r="H283" i="4"/>
  <c r="I283" i="4" s="1"/>
  <c r="H284" i="4"/>
  <c r="I284" i="4" s="1"/>
  <c r="H285" i="4"/>
  <c r="I285" i="4" s="1"/>
  <c r="H286" i="4"/>
  <c r="I286" i="4" s="1"/>
  <c r="H287" i="4"/>
  <c r="I287" i="4" s="1"/>
  <c r="H288" i="4"/>
  <c r="I288" i="4" s="1"/>
  <c r="H289" i="4"/>
  <c r="I289" i="4" s="1"/>
  <c r="H290" i="4"/>
  <c r="I290" i="4" s="1"/>
  <c r="H291" i="4"/>
  <c r="I291" i="4" s="1"/>
  <c r="H292" i="4"/>
  <c r="I292" i="4" s="1"/>
  <c r="H293" i="4"/>
  <c r="I293" i="4" s="1"/>
  <c r="H294" i="4"/>
  <c r="I294" i="4" s="1"/>
  <c r="H295" i="4"/>
  <c r="I295" i="4" s="1"/>
  <c r="H296" i="4"/>
  <c r="I296" i="4" s="1"/>
  <c r="H297" i="4"/>
  <c r="I297" i="4" s="1"/>
  <c r="H298" i="4"/>
  <c r="I298" i="4" s="1"/>
  <c r="H299" i="4"/>
  <c r="I299" i="4" s="1"/>
  <c r="H300" i="4"/>
  <c r="I300" i="4" s="1"/>
  <c r="H301" i="4"/>
  <c r="I301" i="4" s="1"/>
  <c r="H302" i="4"/>
  <c r="I302" i="4" s="1"/>
  <c r="H303" i="4"/>
  <c r="I303" i="4" s="1"/>
  <c r="H304" i="4"/>
  <c r="I304" i="4" s="1"/>
  <c r="H305" i="4"/>
  <c r="I305" i="4" s="1"/>
  <c r="H306" i="4"/>
  <c r="I306" i="4" s="1"/>
  <c r="H307" i="4"/>
  <c r="I307" i="4" s="1"/>
  <c r="H308" i="4"/>
  <c r="I308" i="4" s="1"/>
  <c r="H309" i="4"/>
  <c r="I309" i="4" s="1"/>
  <c r="H310" i="4"/>
  <c r="I310" i="4" s="1"/>
  <c r="H311" i="4"/>
  <c r="I311" i="4" s="1"/>
  <c r="H312" i="4"/>
  <c r="I312" i="4" s="1"/>
  <c r="H313" i="4"/>
  <c r="I313" i="4" s="1"/>
  <c r="H314" i="4"/>
  <c r="I314" i="4" s="1"/>
  <c r="H315" i="4"/>
  <c r="I315" i="4" s="1"/>
  <c r="H316" i="4"/>
  <c r="I316" i="4" s="1"/>
  <c r="H317" i="4"/>
  <c r="I317" i="4" s="1"/>
  <c r="H318" i="4"/>
  <c r="I318" i="4" s="1"/>
  <c r="H319" i="4"/>
  <c r="I319" i="4" s="1"/>
  <c r="H320" i="4"/>
  <c r="I320" i="4" s="1"/>
  <c r="H321" i="4"/>
  <c r="I321" i="4" s="1"/>
  <c r="H322" i="4"/>
  <c r="I322" i="4" s="1"/>
  <c r="H323" i="4"/>
  <c r="I323" i="4" s="1"/>
  <c r="H324" i="4"/>
  <c r="I324" i="4" s="1"/>
  <c r="H325" i="4"/>
  <c r="I325" i="4" s="1"/>
  <c r="H326" i="4"/>
  <c r="I326" i="4" s="1"/>
  <c r="H327" i="4"/>
  <c r="I327" i="4" s="1"/>
  <c r="H328" i="4"/>
  <c r="I328" i="4" s="1"/>
  <c r="H329" i="4"/>
  <c r="I329" i="4" s="1"/>
  <c r="H330" i="4"/>
  <c r="I330" i="4" s="1"/>
  <c r="H331" i="4"/>
  <c r="I331" i="4" s="1"/>
  <c r="H332" i="4"/>
  <c r="I332" i="4" s="1"/>
  <c r="H333" i="4"/>
  <c r="I333" i="4" s="1"/>
  <c r="H334" i="4"/>
  <c r="I334" i="4" s="1"/>
  <c r="H335" i="4"/>
  <c r="I335" i="4" s="1"/>
  <c r="H336" i="4"/>
  <c r="I336" i="4" s="1"/>
  <c r="H337" i="4"/>
  <c r="I337" i="4" s="1"/>
  <c r="H338" i="4"/>
  <c r="I338" i="4" s="1"/>
  <c r="H339" i="4"/>
  <c r="I339" i="4" s="1"/>
  <c r="H340" i="4"/>
  <c r="I340" i="4" s="1"/>
  <c r="H341" i="4"/>
  <c r="I341" i="4" s="1"/>
  <c r="H342" i="4"/>
  <c r="I342" i="4" s="1"/>
  <c r="H343" i="4"/>
  <c r="I343" i="4" s="1"/>
  <c r="H344" i="4"/>
  <c r="I344" i="4" s="1"/>
  <c r="H345" i="4"/>
  <c r="I345" i="4" s="1"/>
  <c r="H346" i="4"/>
  <c r="I346" i="4" s="1"/>
  <c r="H347" i="4"/>
  <c r="I347" i="4" s="1"/>
  <c r="H348" i="4"/>
  <c r="I348" i="4" s="1"/>
  <c r="H349" i="4"/>
  <c r="I349" i="4" s="1"/>
  <c r="H350" i="4"/>
  <c r="I350" i="4" s="1"/>
  <c r="H351" i="4"/>
  <c r="I351" i="4" s="1"/>
  <c r="H352" i="4"/>
  <c r="I352" i="4" s="1"/>
  <c r="H353" i="4"/>
  <c r="I353" i="4" s="1"/>
  <c r="H354" i="4"/>
  <c r="I354" i="4" s="1"/>
  <c r="H355" i="4"/>
  <c r="I355" i="4" s="1"/>
  <c r="H356" i="4"/>
  <c r="I356" i="4" s="1"/>
  <c r="H357" i="4"/>
  <c r="I357" i="4" s="1"/>
  <c r="H358" i="4"/>
  <c r="I358" i="4" s="1"/>
  <c r="H359" i="4"/>
  <c r="I359" i="4" s="1"/>
  <c r="H360" i="4"/>
  <c r="I360" i="4" s="1"/>
  <c r="H361" i="4"/>
  <c r="I361" i="4" s="1"/>
  <c r="H362" i="4"/>
  <c r="I362" i="4" s="1"/>
  <c r="H363" i="4"/>
  <c r="I363" i="4" s="1"/>
  <c r="H364" i="4"/>
  <c r="I364" i="4" s="1"/>
  <c r="H365" i="4"/>
  <c r="I365" i="4" s="1"/>
  <c r="H366" i="4"/>
  <c r="I366" i="4" s="1"/>
  <c r="H367" i="4"/>
  <c r="I367" i="4" s="1"/>
  <c r="H368" i="4"/>
  <c r="I368" i="4" s="1"/>
  <c r="H369" i="4"/>
  <c r="I369" i="4" s="1"/>
  <c r="H370" i="4"/>
  <c r="I370" i="4" s="1"/>
  <c r="H371" i="4"/>
  <c r="I371" i="4" s="1"/>
  <c r="H372" i="4"/>
  <c r="I372" i="4" s="1"/>
  <c r="H373" i="4"/>
  <c r="I373" i="4" s="1"/>
  <c r="H374" i="4"/>
  <c r="I374" i="4" s="1"/>
  <c r="H375" i="4"/>
  <c r="I375" i="4" s="1"/>
  <c r="H376" i="4"/>
  <c r="I376" i="4" s="1"/>
  <c r="H377" i="4"/>
  <c r="I377" i="4" s="1"/>
  <c r="H378" i="4"/>
  <c r="I378" i="4" s="1"/>
  <c r="H379" i="4"/>
  <c r="I379" i="4" s="1"/>
  <c r="H380" i="4"/>
  <c r="I380" i="4" s="1"/>
  <c r="H381" i="4"/>
  <c r="I381" i="4" s="1"/>
  <c r="H382" i="4"/>
  <c r="I382" i="4" s="1"/>
  <c r="H383" i="4"/>
  <c r="I383" i="4" s="1"/>
  <c r="H384" i="4"/>
  <c r="I384" i="4" s="1"/>
  <c r="H385" i="4"/>
  <c r="I385" i="4" s="1"/>
  <c r="H386" i="4"/>
  <c r="I386" i="4" s="1"/>
  <c r="H387" i="4"/>
  <c r="I387" i="4" s="1"/>
  <c r="H388" i="4"/>
  <c r="I388" i="4" s="1"/>
  <c r="H389" i="4"/>
  <c r="I389" i="4" s="1"/>
  <c r="H390" i="4"/>
  <c r="I390" i="4" s="1"/>
  <c r="H391" i="4"/>
  <c r="I391" i="4" s="1"/>
  <c r="H392" i="4"/>
  <c r="I392" i="4" s="1"/>
  <c r="H393" i="4"/>
  <c r="I393" i="4" s="1"/>
  <c r="H394" i="4"/>
  <c r="I394" i="4" s="1"/>
  <c r="H395" i="4"/>
  <c r="I395" i="4" s="1"/>
  <c r="H396" i="4"/>
  <c r="I396" i="4" s="1"/>
  <c r="H397" i="4"/>
  <c r="I397" i="4" s="1"/>
  <c r="H398" i="4"/>
  <c r="I398" i="4" s="1"/>
  <c r="H399" i="4"/>
  <c r="I399" i="4" s="1"/>
  <c r="H402" i="4"/>
  <c r="I402" i="4" s="1"/>
  <c r="H403" i="4"/>
  <c r="I403" i="4" s="1"/>
  <c r="H404" i="4"/>
  <c r="I404" i="4" s="1"/>
  <c r="H405" i="4"/>
  <c r="I405" i="4" s="1"/>
  <c r="H406" i="4"/>
  <c r="I406" i="4" s="1"/>
  <c r="H407" i="4"/>
  <c r="I407" i="4" s="1"/>
  <c r="H408" i="4"/>
  <c r="I408" i="4" s="1"/>
  <c r="H409" i="4"/>
  <c r="I409" i="4" s="1"/>
  <c r="H410" i="4"/>
  <c r="I410" i="4" s="1"/>
  <c r="H411" i="4"/>
  <c r="I411" i="4" s="1"/>
  <c r="H412" i="4"/>
  <c r="I412" i="4" s="1"/>
  <c r="H413" i="4"/>
  <c r="I413" i="4" s="1"/>
  <c r="H414" i="4"/>
  <c r="I414" i="4" s="1"/>
  <c r="H415" i="4"/>
  <c r="I415" i="4" s="1"/>
  <c r="H416" i="4"/>
  <c r="I416" i="4" s="1"/>
  <c r="H417" i="4"/>
  <c r="I417" i="4" s="1"/>
  <c r="H418" i="4"/>
  <c r="I418" i="4" s="1"/>
  <c r="H419" i="4"/>
  <c r="I419" i="4" s="1"/>
  <c r="H420" i="4"/>
  <c r="I420" i="4" s="1"/>
  <c r="H421" i="4"/>
  <c r="I421" i="4" s="1"/>
  <c r="H422" i="4"/>
  <c r="I422" i="4" s="1"/>
  <c r="H423" i="4"/>
  <c r="I423" i="4" s="1"/>
  <c r="H424" i="4"/>
  <c r="I424" i="4" s="1"/>
  <c r="H425" i="4"/>
  <c r="I425" i="4" s="1"/>
  <c r="H426" i="4"/>
  <c r="I426" i="4" s="1"/>
  <c r="H427" i="4"/>
  <c r="I427" i="4" s="1"/>
  <c r="H428" i="4"/>
  <c r="I428" i="4" s="1"/>
  <c r="H429" i="4"/>
  <c r="I429" i="4" s="1"/>
  <c r="H430" i="4"/>
  <c r="I430" i="4" s="1"/>
  <c r="H431" i="4"/>
  <c r="I431" i="4" s="1"/>
  <c r="H432" i="4"/>
  <c r="I432" i="4" s="1"/>
  <c r="H433" i="4"/>
  <c r="I433" i="4" s="1"/>
  <c r="H434" i="4"/>
  <c r="I434" i="4" s="1"/>
  <c r="H435" i="4"/>
  <c r="I435" i="4" s="1"/>
  <c r="H436" i="4"/>
  <c r="I436" i="4" s="1"/>
  <c r="H437" i="4"/>
  <c r="I437" i="4" s="1"/>
  <c r="H438" i="4"/>
  <c r="I438" i="4" s="1"/>
  <c r="H439" i="4"/>
  <c r="I439" i="4" s="1"/>
  <c r="H440" i="4"/>
  <c r="I440" i="4" s="1"/>
  <c r="H441" i="4"/>
  <c r="I441" i="4" s="1"/>
  <c r="H442" i="4"/>
  <c r="I442" i="4" s="1"/>
  <c r="H443" i="4"/>
  <c r="I443" i="4" s="1"/>
  <c r="H444" i="4"/>
  <c r="I444" i="4" s="1"/>
  <c r="H445" i="4"/>
  <c r="I445" i="4" s="1"/>
  <c r="H446" i="4"/>
  <c r="I446" i="4" s="1"/>
  <c r="H447" i="4"/>
  <c r="I447" i="4" s="1"/>
  <c r="H448" i="4"/>
  <c r="I448" i="4" s="1"/>
  <c r="H449" i="4"/>
  <c r="I449" i="4" s="1"/>
  <c r="H450" i="4"/>
  <c r="I450" i="4" s="1"/>
  <c r="H451" i="4"/>
  <c r="I451" i="4" s="1"/>
  <c r="H452" i="4"/>
  <c r="I452" i="4" s="1"/>
  <c r="H453" i="4"/>
  <c r="I453" i="4" s="1"/>
  <c r="H454" i="4"/>
  <c r="I454" i="4" s="1"/>
  <c r="H455" i="4"/>
  <c r="I455" i="4" s="1"/>
  <c r="H456" i="4"/>
  <c r="I456" i="4" s="1"/>
  <c r="H457" i="4"/>
  <c r="I457" i="4" s="1"/>
  <c r="H458" i="4"/>
  <c r="I458" i="4" s="1"/>
  <c r="H459" i="4"/>
  <c r="I459" i="4" s="1"/>
  <c r="H460" i="4"/>
  <c r="I460" i="4" s="1"/>
  <c r="H461" i="4"/>
  <c r="I461" i="4" s="1"/>
  <c r="H462" i="4"/>
  <c r="I462" i="4" s="1"/>
  <c r="H463" i="4"/>
  <c r="I463" i="4" s="1"/>
  <c r="H464" i="4"/>
  <c r="I464" i="4" s="1"/>
  <c r="H465" i="4"/>
  <c r="I465" i="4" s="1"/>
  <c r="H466" i="4"/>
  <c r="I466" i="4" s="1"/>
  <c r="H467" i="4"/>
  <c r="I467" i="4" s="1"/>
  <c r="H468" i="4"/>
  <c r="I468" i="4" s="1"/>
  <c r="H469" i="4"/>
  <c r="I469" i="4" s="1"/>
  <c r="H470" i="4"/>
  <c r="I470" i="4" s="1"/>
  <c r="H471" i="4"/>
  <c r="I471" i="4" s="1"/>
  <c r="H472" i="4"/>
  <c r="I472" i="4" s="1"/>
  <c r="H473" i="4"/>
  <c r="I473" i="4" s="1"/>
  <c r="H474" i="4"/>
  <c r="I474" i="4" s="1"/>
  <c r="H475" i="4"/>
  <c r="I475" i="4" s="1"/>
  <c r="H476" i="4"/>
  <c r="I476" i="4" s="1"/>
  <c r="H477" i="4"/>
  <c r="I477" i="4" s="1"/>
  <c r="H478" i="4"/>
  <c r="I478" i="4" s="1"/>
  <c r="H479" i="4"/>
  <c r="I479" i="4" s="1"/>
  <c r="H480" i="4"/>
  <c r="I480" i="4" s="1"/>
  <c r="H481" i="4"/>
  <c r="I481" i="4" s="1"/>
  <c r="H482" i="4"/>
  <c r="I482" i="4" s="1"/>
  <c r="H483" i="4"/>
  <c r="I483" i="4" s="1"/>
  <c r="H484" i="4"/>
  <c r="I484" i="4" s="1"/>
  <c r="H485" i="4"/>
  <c r="I485" i="4" s="1"/>
  <c r="H486" i="4"/>
  <c r="I486" i="4" s="1"/>
  <c r="H487" i="4"/>
  <c r="I487" i="4" s="1"/>
  <c r="H488" i="4"/>
  <c r="I488" i="4" s="1"/>
  <c r="H489" i="4"/>
  <c r="I489" i="4" s="1"/>
  <c r="H490" i="4"/>
  <c r="I490" i="4" s="1"/>
  <c r="H491" i="4"/>
  <c r="I491" i="4" s="1"/>
  <c r="H492" i="4"/>
  <c r="I492" i="4" s="1"/>
  <c r="H493" i="4"/>
  <c r="I493" i="4" s="1"/>
  <c r="H494" i="4"/>
  <c r="I494" i="4" s="1"/>
  <c r="H495" i="4"/>
  <c r="I495" i="4" s="1"/>
  <c r="H496" i="4"/>
  <c r="I496" i="4" s="1"/>
  <c r="H497" i="4"/>
  <c r="I497" i="4" s="1"/>
  <c r="H498" i="4"/>
  <c r="I498" i="4" s="1"/>
  <c r="H499" i="4"/>
  <c r="I499" i="4" s="1"/>
  <c r="H500" i="4"/>
  <c r="I500" i="4" s="1"/>
  <c r="H501" i="4"/>
  <c r="I501" i="4" s="1"/>
  <c r="H502" i="4"/>
  <c r="H503" i="4"/>
  <c r="I503" i="4" s="1"/>
  <c r="H504" i="4"/>
  <c r="I504" i="4" s="1"/>
  <c r="H505" i="4"/>
  <c r="I505" i="4" s="1"/>
  <c r="H506" i="4"/>
  <c r="I506" i="4" s="1"/>
  <c r="H507" i="4"/>
  <c r="I507" i="4" s="1"/>
  <c r="H508" i="4"/>
  <c r="I508" i="4" s="1"/>
  <c r="H509" i="4"/>
  <c r="I509" i="4" s="1"/>
  <c r="H510" i="4"/>
  <c r="I510" i="4" s="1"/>
  <c r="H511" i="4"/>
  <c r="I511" i="4" s="1"/>
  <c r="H512" i="4"/>
  <c r="I512" i="4" s="1"/>
  <c r="H513" i="4"/>
  <c r="I513" i="4" s="1"/>
  <c r="H514" i="4"/>
  <c r="I514" i="4" s="1"/>
  <c r="H515" i="4"/>
  <c r="I515" i="4" s="1"/>
  <c r="H516" i="4"/>
  <c r="I516" i="4" s="1"/>
  <c r="H517" i="4"/>
  <c r="I517" i="4" s="1"/>
  <c r="H518" i="4"/>
  <c r="I518" i="4" s="1"/>
  <c r="H519" i="4"/>
  <c r="I519" i="4" s="1"/>
  <c r="H520" i="4"/>
  <c r="I520" i="4" s="1"/>
  <c r="H521" i="4"/>
  <c r="I521" i="4" s="1"/>
  <c r="I502" i="4" l="1"/>
  <c r="H4" i="4"/>
  <c r="M12" i="4"/>
  <c r="I216" i="4"/>
  <c r="I152" i="4"/>
  <c r="D54" i="2"/>
  <c r="D51" i="2"/>
  <c r="D52" i="2"/>
  <c r="M13" i="4" l="1"/>
  <c r="I57" i="2"/>
  <c r="I58" i="2"/>
  <c r="I59" i="2"/>
  <c r="I60" i="2"/>
  <c r="I61" i="2"/>
  <c r="I62" i="2"/>
  <c r="I63" i="2"/>
  <c r="I64" i="2"/>
  <c r="I65" i="2"/>
  <c r="L16" i="4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M1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Keskinen Peetu (VTV)</author>
  </authors>
  <commentList>
    <comment ref="K60" authorId="0" shapeId="0" xr:uid="{0CB1FA41-1A3D-41F0-81D7-540792210C87}">
      <text>
        <r>
          <rPr>
            <b/>
            <sz val="9"/>
            <color indexed="81"/>
            <rFont val="Tahoma"/>
            <family val="2"/>
          </rPr>
          <t>Keskinen Peetu (VTV):</t>
        </r>
        <r>
          <rPr>
            <sz val="9"/>
            <color indexed="81"/>
            <rFont val="Tahoma"/>
            <family val="2"/>
          </rPr>
          <t xml:space="preserve">
BBG 12/2023 EU inflation swap data</t>
        </r>
      </text>
    </comment>
    <comment ref="K61" authorId="0" shapeId="0" xr:uid="{0313CDE4-E818-4332-AAB8-38F5CA6B0A44}">
      <text>
        <r>
          <rPr>
            <b/>
            <sz val="9"/>
            <color indexed="81"/>
            <rFont val="Tahoma"/>
            <family val="2"/>
          </rPr>
          <t>Keskinen Peetu (VTV):</t>
        </r>
        <r>
          <rPr>
            <sz val="9"/>
            <color indexed="81"/>
            <rFont val="Tahoma"/>
            <family val="2"/>
          </rPr>
          <t xml:space="preserve">
Convergance 2053 to ECB 2% target</t>
        </r>
      </text>
    </comment>
    <comment ref="W66" authorId="0" shapeId="0" xr:uid="{24B6EA4C-07E3-4BE3-B2C7-CD0ED488C588}">
      <text>
        <r>
          <rPr>
            <b/>
            <sz val="9"/>
            <color indexed="81"/>
            <rFont val="Tahoma"/>
            <charset val="1"/>
          </rPr>
          <t>Keskinen Peetu (VTV):</t>
        </r>
        <r>
          <rPr>
            <sz val="9"/>
            <color indexed="81"/>
            <rFont val="Tahoma"/>
            <charset val="1"/>
          </rPr>
          <t xml:space="preserve">
Approximation based on Darvas 2023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Keskinen Peetu (VTV)</author>
  </authors>
  <commentList>
    <comment ref="N3" authorId="0" shapeId="0" xr:uid="{9E3898AA-3BBB-45A4-BAA7-8C9A97F0B57B}">
      <text>
        <r>
          <rPr>
            <b/>
            <sz val="9"/>
            <color indexed="81"/>
            <rFont val="Tahoma"/>
            <family val="2"/>
          </rPr>
          <t>Keskinen Peetu (VTV):</t>
        </r>
        <r>
          <rPr>
            <sz val="9"/>
            <color indexed="81"/>
            <rFont val="Tahoma"/>
            <family val="2"/>
          </rPr>
          <t xml:space="preserve">
COM autumn 2023 forecast</t>
        </r>
      </text>
    </comment>
    <comment ref="O3" authorId="0" shapeId="0" xr:uid="{EB773D82-E65D-4779-83F8-DDAFBF60A769}">
      <text>
        <r>
          <rPr>
            <b/>
            <sz val="9"/>
            <color indexed="81"/>
            <rFont val="Tahoma"/>
            <family val="2"/>
          </rPr>
          <t xml:space="preserve">Keskinen Peetu (VTV): </t>
        </r>
        <r>
          <rPr>
            <sz val="9"/>
            <color indexed="81"/>
            <rFont val="Tahoma"/>
            <family val="2"/>
          </rPr>
          <t>iir is known so we can calculate the implied iir_LT</t>
        </r>
      </text>
    </comment>
    <comment ref="N7" authorId="0" shapeId="0" xr:uid="{466C51F1-D374-499D-ACD6-E224F98D881B}">
      <text>
        <r>
          <rPr>
            <b/>
            <sz val="9"/>
            <color indexed="81"/>
            <rFont val="Tahoma"/>
            <charset val="1"/>
          </rPr>
          <t>Keskinen Peetu (VTV):</t>
        </r>
        <r>
          <rPr>
            <sz val="9"/>
            <color indexed="81"/>
            <rFont val="Tahoma"/>
            <charset val="1"/>
          </rPr>
          <t xml:space="preserve">
This is not used in the MATLAB code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Keskinen Peetu (VTV)</author>
  </authors>
  <commentList>
    <comment ref="C3" authorId="0" shapeId="0" xr:uid="{DB9313C2-53BB-4D66-9D95-6D6AA7915E90}">
      <text>
        <r>
          <rPr>
            <b/>
            <sz val="9"/>
            <color indexed="81"/>
            <rFont val="Tahoma"/>
            <family val="2"/>
          </rPr>
          <t>Keskinen Peetu (VTV):</t>
        </r>
        <r>
          <rPr>
            <sz val="9"/>
            <color indexed="81"/>
            <rFont val="Tahoma"/>
            <family val="2"/>
          </rPr>
          <t xml:space="preserve">
Julkisyhteisöjen alijäämä ja velka 2022: https://www.stat.fi/julkaisu/cl8lpoor4rp0i0cw1mos1a411</t>
        </r>
      </text>
    </comment>
    <comment ref="S9" authorId="0" shapeId="0" xr:uid="{1B2BB480-8021-43D0-B01A-2FDA55F47D2F}">
      <text>
        <r>
          <rPr>
            <b/>
            <sz val="9"/>
            <color indexed="81"/>
            <rFont val="Tahoma"/>
            <family val="2"/>
          </rPr>
          <t>Keskinen Peetu (VTV):</t>
        </r>
        <r>
          <rPr>
            <sz val="9"/>
            <color indexed="81"/>
            <rFont val="Tahoma"/>
            <family val="2"/>
          </rPr>
          <t xml:space="preserve">
 Kansantalouden vuositilinpito: https://www.stat.fi/julkaisu/cl8ikppkc5zy009w2dkpt2fx1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884199-159B-457B-978F-EBA8C8FBEC2B}" keepAlive="1" name="Kysely – PlotDataAdj" description="Yhteys kyselyyn PlotDataAdj työkirjassa." type="5" refreshedVersion="0" background="1">
    <dbPr connection="Provider=Microsoft.Mashup.OleDb.1;Data Source=$Workbook$;Location=PlotDataAdj;Extended Properties=&quot;&quot;" command="SELECT * FROM [PlotDataAdj]"/>
  </connection>
  <connection id="2" xr16:uid="{9D6845E2-61C4-41C8-8980-9F3AB26FEE3D}" keepAlive="1" name="Kysely – PlotDataAdj (2)" description="Yhteys kyselyyn PlotDataAdj (2) työkirjassa." type="5" refreshedVersion="0" background="1">
    <dbPr connection="Provider=Microsoft.Mashup.OleDb.1;Data Source=$Workbook$;Location=&quot;PlotDataAdj (2)&quot;;Extended Properties=&quot;&quot;" command="SELECT * FROM [PlotDataAdj (2)]"/>
  </connection>
  <connection id="3" xr16:uid="{B01F3DE1-B6AC-4677-A34F-F711BEBB22F5}" keepAlive="1" name="Kysely – PlotDataLowerSPB" description="Yhteys kyselyyn PlotDataLowerSPB työkirjassa." type="5" refreshedVersion="0" background="1">
    <dbPr connection="Provider=Microsoft.Mashup.OleDb.1;Data Source=$Workbook$;Location=PlotDataLowerSPB;Extended Properties=&quot;&quot;" command="SELECT * FROM [PlotDataLowerSPB]"/>
  </connection>
</connections>
</file>

<file path=xl/sharedStrings.xml><?xml version="1.0" encoding="utf-8"?>
<sst xmlns="http://schemas.openxmlformats.org/spreadsheetml/2006/main" count="544" uniqueCount="326">
  <si>
    <t>ISO</t>
  </si>
  <si>
    <t>year</t>
  </si>
  <si>
    <t>ngdp</t>
  </si>
  <si>
    <t>rgdp</t>
  </si>
  <si>
    <t>gdp_pot</t>
  </si>
  <si>
    <t>gdp_gap</t>
  </si>
  <si>
    <t>gdp_def_pch</t>
  </si>
  <si>
    <t>spb</t>
  </si>
  <si>
    <t>pb</t>
  </si>
  <si>
    <t>iir</t>
  </si>
  <si>
    <t>exr_eur</t>
  </si>
  <si>
    <t>exr_usd</t>
  </si>
  <si>
    <t>FIN</t>
  </si>
  <si>
    <t>gdp_pot_com</t>
  </si>
  <si>
    <t>rgdp_com</t>
  </si>
  <si>
    <r>
      <rPr>
        <sz val="7"/>
        <color rgb="FF000000"/>
        <rFont val="Arial"/>
        <family val="2"/>
      </rPr>
      <t xml:space="preserve">235.9              238.9              242.2              245.6              249.2              252.8              256.5              </t>
    </r>
    <r>
      <rPr>
        <sz val="7"/>
        <color rgb="FFFFFFFF"/>
        <rFont val="Arial"/>
        <family val="2"/>
      </rPr>
      <t>260.1              263.6</t>
    </r>
  </si>
  <si>
    <t>gdp_gap_com</t>
  </si>
  <si>
    <t>iir_com</t>
  </si>
  <si>
    <t>gdp_def_pch_com</t>
  </si>
  <si>
    <t>d_rgdp_com</t>
  </si>
  <si>
    <t>sfa</t>
  </si>
  <si>
    <t>G0081 10Y10Y BLC2 Curncy</t>
  </si>
  <si>
    <t>G0081 3M10Y BLC2 Curncy</t>
  </si>
  <si>
    <t>FIN10Y10Y</t>
  </si>
  <si>
    <t>FIN3M10Y</t>
  </si>
  <si>
    <t>FIN10Y</t>
  </si>
  <si>
    <t>FIN1Y</t>
  </si>
  <si>
    <t>DEM10Y</t>
  </si>
  <si>
    <t>DEM3M</t>
  </si>
  <si>
    <t>Spread 10Y</t>
  </si>
  <si>
    <t>property income</t>
  </si>
  <si>
    <t>cost of ageing</t>
  </si>
  <si>
    <t>delta_coa</t>
  </si>
  <si>
    <t>delta_propi</t>
  </si>
  <si>
    <t>FIN3M</t>
  </si>
  <si>
    <t>i_st</t>
  </si>
  <si>
    <t>i_lt</t>
  </si>
  <si>
    <t>t+10</t>
  </si>
  <si>
    <t>t+30</t>
  </si>
  <si>
    <t>implicit</t>
  </si>
  <si>
    <t>t+15</t>
  </si>
  <si>
    <t>Koko korko</t>
  </si>
  <si>
    <t>Pitkälle</t>
  </si>
  <si>
    <t>Yhdistetty koko korko</t>
  </si>
  <si>
    <t>iir_LT</t>
  </si>
  <si>
    <t>share_st_org</t>
  </si>
  <si>
    <t>debt_total</t>
  </si>
  <si>
    <t>debt_st</t>
  </si>
  <si>
    <t>debt_lt</t>
  </si>
  <si>
    <t>share_lt_maturing</t>
  </si>
  <si>
    <t>share_lt_maturing_6y_avg</t>
  </si>
  <si>
    <t>share_eur_stochastic</t>
  </si>
  <si>
    <t>share_domestic</t>
  </si>
  <si>
    <t>share_eur</t>
  </si>
  <si>
    <t>share_foreign_non_euro</t>
  </si>
  <si>
    <t>share_st</t>
  </si>
  <si>
    <t>D</t>
  </si>
  <si>
    <t>D_st</t>
  </si>
  <si>
    <t>D_lt</t>
  </si>
  <si>
    <t>share_lt_maturing_t0</t>
  </si>
  <si>
    <t>share_lt_maturing_t10</t>
  </si>
  <si>
    <t>alpha</t>
  </si>
  <si>
    <t>beta</t>
  </si>
  <si>
    <t>Government debt with residual maturity over 1 years (as % of government debt), Finland, Annual</t>
  </si>
  <si>
    <t xml:space="preserve"> Short-term Government debt (as % of government debt)</t>
  </si>
  <si>
    <t>Debt with residual maturity less than 1 year (as % of government debt), Finland, Annual</t>
  </si>
  <si>
    <t>Long-term debt  (as % of government debt)</t>
  </si>
  <si>
    <t>ka. 2016-2021</t>
  </si>
  <si>
    <t>codename</t>
  </si>
  <si>
    <t>FIN (Darvas)</t>
  </si>
  <si>
    <t>D, resmat&lt;1</t>
  </si>
  <si>
    <t>D, resmat&gt;1</t>
  </si>
  <si>
    <t>debt ratio</t>
  </si>
  <si>
    <t>budget_elasticity</t>
  </si>
  <si>
    <t>Semi-elasticity of budget balance to the output gap</t>
  </si>
  <si>
    <t>ameco_data</t>
  </si>
  <si>
    <t>Nominal GDP</t>
  </si>
  <si>
    <t>AMECO database, AMECO6, CODE "FI.1.0.0.0.UVGD"</t>
  </si>
  <si>
    <t>Real GDP</t>
  </si>
  <si>
    <t>AMECO database, AMECO6, CODE "FI.1.1.0.0.OVGD"</t>
  </si>
  <si>
    <t>Potential GDP</t>
  </si>
  <si>
    <t>AMECO database, AMECO6, CODE "FI.1.0.0.0.OVGDP"</t>
  </si>
  <si>
    <t>Output gap</t>
  </si>
  <si>
    <t>AMECO database, AMECO6, CODE "FI.1.0.0.0.AVGDGP"</t>
  </si>
  <si>
    <t>GDP deflator, percentage change</t>
  </si>
  <si>
    <t>AMECO database, AMECO6, CODE "FI.3.1.0.0.PVGD"</t>
  </si>
  <si>
    <t>Structural primary balance</t>
  </si>
  <si>
    <t>AMECO database, AMECO17, CODE "FI.1.0.319.0.UBLGBPS"</t>
  </si>
  <si>
    <t>Primary balance</t>
  </si>
  <si>
    <t>AMECO database, AMECO16, CODE "FI.1.0.319.0.UBLGIE"</t>
  </si>
  <si>
    <t>Implicit interest rate</t>
  </si>
  <si>
    <t>AMECO database, AMECO16, CODE "FI.1.0.0.0.AYIGD"</t>
  </si>
  <si>
    <t>Stock flow adjustment</t>
  </si>
  <si>
    <t>AMECO database, AMECO18, CODE "FI.1.0.0.0.UDGGS"</t>
  </si>
  <si>
    <t>output_gap_working_group</t>
  </si>
  <si>
    <t>Output gap working group, EUCAM Spring 2023 results, available via circabc.europa.eu, "Pot_GDP"</t>
  </si>
  <si>
    <t>gdp_real</t>
  </si>
  <si>
    <t>Output gap working group, EUCAM Spring 2023 results, available via circabc.europa.eu, "Real GDP"</t>
  </si>
  <si>
    <t>gdp_nom</t>
  </si>
  <si>
    <t>Output gap working group, EUCAM Spring 2023 results, available via circabc.europa.eu, "Nom GDP"</t>
  </si>
  <si>
    <t>Output gap working group, EUCAM Spring 2023 results, available via circabc.europa.eu, "OutputGapPf"</t>
  </si>
  <si>
    <t>VARIBLE NAME</t>
  </si>
  <si>
    <t>VARIABLE</t>
  </si>
  <si>
    <t>SOURCE</t>
  </si>
  <si>
    <t>SOURCE LINK</t>
  </si>
  <si>
    <t>ageing_cost</t>
  </si>
  <si>
    <t>Ageing cost net of pension tax revenue as percentage of GDP</t>
  </si>
  <si>
    <t>property_income</t>
  </si>
  <si>
    <t>Property income as percentage of GDP</t>
  </si>
  <si>
    <t>For ageing cost projection consult the 2021 Ageing Report (European Commission, 2021), Table III.1.137: Total cost of ageing as% of GDP - AWG reference scenario.</t>
  </si>
  <si>
    <t>commission_data</t>
  </si>
  <si>
    <t>Table I.3 (p. 41) in Mourre, G. et al. (2019)</t>
  </si>
  <si>
    <t>ka. 2023</t>
  </si>
  <si>
    <t>ka. 2022</t>
  </si>
  <si>
    <t>SF</t>
  </si>
  <si>
    <t>PB</t>
  </si>
  <si>
    <t>UNIT</t>
  </si>
  <si>
    <t>MRD euros</t>
  </si>
  <si>
    <t>percent</t>
  </si>
  <si>
    <t>Percentage of GDP at current prices</t>
  </si>
  <si>
    <t>SF/gdp_nom</t>
  </si>
  <si>
    <t>PB/gdp_nom</t>
  </si>
  <si>
    <t>nominal gdp (mrd. e)</t>
  </si>
  <si>
    <t>Country</t>
  </si>
  <si>
    <t>Subject Descriptor</t>
  </si>
  <si>
    <t>Units</t>
  </si>
  <si>
    <t>Scale</t>
  </si>
  <si>
    <t>Country/Series-specific Notes</t>
  </si>
  <si>
    <t>Estimates Start After</t>
  </si>
  <si>
    <t>Finland</t>
  </si>
  <si>
    <t>Gross domestic product, constant prices</t>
  </si>
  <si>
    <t>Percent change</t>
  </si>
  <si>
    <t>See notes for:  Gross domestic product, constant prices (National currency).</t>
  </si>
  <si>
    <t>Gross domestic product, deflator</t>
  </si>
  <si>
    <t>Index</t>
  </si>
  <si>
    <t>See notes for:  Gross domestic product, constant prices (National currency) Gross domestic product, current prices (National currency).</t>
  </si>
  <si>
    <t>Output gap in percent of potential GDP</t>
  </si>
  <si>
    <t>Percent of potential GDP</t>
  </si>
  <si>
    <t>n/a</t>
  </si>
  <si>
    <t>Inflation, average consumer prices</t>
  </si>
  <si>
    <t>See notes for:  Inflation, average consumer prices (Index).</t>
  </si>
  <si>
    <t>General government structural balance</t>
  </si>
  <si>
    <t>See notes for:  General government structural balance (National currency).</t>
  </si>
  <si>
    <t>General government primary net lending/borrowing</t>
  </si>
  <si>
    <t>Percent of GDP</t>
  </si>
  <si>
    <t>See notes for:  General government primary net lending/borrowing (National currency).</t>
  </si>
  <si>
    <t>General government gross debt</t>
  </si>
  <si>
    <t>See notes for:  General government gross debt (National currency).</t>
  </si>
  <si>
    <t>International Monetary Fund, World Economic Outlook Database, October 2023</t>
  </si>
  <si>
    <t>inflation</t>
  </si>
  <si>
    <t>cpi</t>
  </si>
  <si>
    <t>debt</t>
  </si>
  <si>
    <t>gdp_def</t>
  </si>
  <si>
    <t>Variable</t>
  </si>
  <si>
    <t>GDPV: Gross domestic product in volume, local currency</t>
  </si>
  <si>
    <t>Frequency</t>
  </si>
  <si>
    <t>Annual</t>
  </si>
  <si>
    <t>Time</t>
  </si>
  <si>
    <t>Unit</t>
  </si>
  <si>
    <t>Euro, Millions, 2015</t>
  </si>
  <si>
    <t>Values have been divided by 1000000 (10^-6)</t>
  </si>
  <si>
    <t>Data extracted on 12 Dec 2023 11:55 UTC (GMT) from OECD iLibrary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</si>
  <si>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</si>
  <si>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</si>
  <si>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</si>
  <si>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</si>
  <si>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</si>
  <si>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</si>
  <si>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</si>
  <si>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</si>
  <si>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</si>
  <si>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</si>
  <si>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</si>
  <si>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</si>
  <si>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</si>
  <si>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</si>
  <si>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</si>
  <si>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</si>
  <si>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</si>
  <si>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</si>
  <si>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</si>
  <si>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</si>
  <si>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</si>
  <si>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/>
  </si>
  <si>
    <t>OECD long-term projection</t>
  </si>
  <si>
    <t>COM assumption</t>
  </si>
  <si>
    <t>Derived from financial market data</t>
  </si>
  <si>
    <t>projection made within the MATLAB code</t>
  </si>
  <si>
    <t>COM Autumn 2023 forecast</t>
  </si>
  <si>
    <t>VERSION 4</t>
  </si>
  <si>
    <t>CopyPaste from version 3 file</t>
  </si>
  <si>
    <t>GTFIM10Y Govt</t>
  </si>
  <si>
    <t>GTDEM10Y Govt</t>
  </si>
  <si>
    <t>GTDEM3M Govt</t>
  </si>
  <si>
    <t xml:space="preserve">EUSWI10 </t>
  </si>
  <si>
    <t xml:space="preserve">EUSWI9 </t>
  </si>
  <si>
    <t xml:space="preserve">EUSWI8 </t>
  </si>
  <si>
    <t xml:space="preserve">EUSWI7 </t>
  </si>
  <si>
    <t xml:space="preserve">EUSWI6 </t>
  </si>
  <si>
    <t xml:space="preserve">EUSWI5 </t>
  </si>
  <si>
    <t xml:space="preserve">EUSWI4 </t>
  </si>
  <si>
    <t xml:space="preserve">EUSWI3 </t>
  </si>
  <si>
    <t xml:space="preserve">EUSWI2 </t>
  </si>
  <si>
    <t xml:space="preserve">EUSWI1 </t>
  </si>
  <si>
    <t>ka. 12/2023</t>
  </si>
  <si>
    <t>INFLATION</t>
  </si>
  <si>
    <t>GDP-DEF</t>
  </si>
  <si>
    <t>AMECO data based on autumn 2023 vintage</t>
  </si>
  <si>
    <t>stir</t>
  </si>
  <si>
    <t>ltrate</t>
  </si>
  <si>
    <t>d_ngdp</t>
  </si>
  <si>
    <t>DARVAS Stochastic data</t>
  </si>
  <si>
    <t>AMECO</t>
  </si>
  <si>
    <t>q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</si>
  <si>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</si>
  <si>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</si>
  <si>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</si>
  <si>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</si>
  <si>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</si>
  <si>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</si>
  <si>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</si>
  <si>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</si>
  <si>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</si>
  <si>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</si>
  <si>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</si>
  <si>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</si>
  <si>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</si>
  <si>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</si>
  <si>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</si>
  <si>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</si>
  <si>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</si>
  <si>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</si>
  <si>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</si>
  <si>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</si>
  <si>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</si>
  <si>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</si>
  <si>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</si>
  <si>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</si>
  <si>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</si>
  <si>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</si>
  <si>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</si>
  <si>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</si>
  <si>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</si>
  <si>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</si>
  <si>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</si>
  <si>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</si>
  <si>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</si>
  <si>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</si>
  <si>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</si>
  <si>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</si>
  <si>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</si>
  <si>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</si>
  <si>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</si>
  <si>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</si>
  <si>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</si>
  <si>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</si>
  <si>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</si>
  <si>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</si>
  <si>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</si>
  <si>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</si>
  <si>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</si>
  <si>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</si>
  <si>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</si>
  <si>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</si>
  <si>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</si>
  <si>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</si>
  <si>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</si>
  <si>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</si>
  <si>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</si>
  <si>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</si>
  <si>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</si>
  <si>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</si>
  <si>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</si>
  <si>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</si>
  <si>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</si>
  <si>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</si>
  <si>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</si>
  <si>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</si>
  <si>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</si>
  <si>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</si>
  <si>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</si>
  <si>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</si>
  <si>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</si>
  <si>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</si>
  <si>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</si>
  <si>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</si>
  <si>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</si>
  <si>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</si>
  <si>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</si>
  <si>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</si>
  <si>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</si>
  <si>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</si>
  <si>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</si>
  <si>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</si>
  <si>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</si>
  <si>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</si>
  <si>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</si>
  <si>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</si>
  <si>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</si>
  <si>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</si>
  <si>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</si>
  <si>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</si>
  <si>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</si>
  <si>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</si>
  <si>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</si>
  <si>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</si>
  <si>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</si>
  <si>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</si>
  <si>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</si>
  <si>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Net lending excluding interest (UBLGIE)</t>
  </si>
  <si>
    <t>bb (budget balance)</t>
  </si>
  <si>
    <t>interest payments</t>
  </si>
  <si>
    <t>epsilon (implied)</t>
  </si>
  <si>
    <t>sb (structural balance)</t>
  </si>
  <si>
    <t>Perusura</t>
  </si>
  <si>
    <t>Epäsuotuisa (rakenteellinen) perusjäämä</t>
  </si>
  <si>
    <t>Epäsuotuisa r - g</t>
  </si>
  <si>
    <t>Rahoitusmarkkinahäiriö</t>
  </si>
  <si>
    <r>
      <rPr>
        <b/>
        <sz val="11"/>
        <color theme="1"/>
        <rFont val="Calibri"/>
        <family val="2"/>
        <scheme val="minor"/>
      </rPr>
      <t xml:space="preserve">Vuosittainen sopeutustarve </t>
    </r>
    <r>
      <rPr>
        <sz val="11"/>
        <color theme="1"/>
        <rFont val="Calibri"/>
        <family val="2"/>
        <scheme val="minor"/>
      </rPr>
      <t>(%-yksikköä)</t>
    </r>
  </si>
  <si>
    <r>
      <rPr>
        <b/>
        <sz val="11"/>
        <color theme="1"/>
        <rFont val="Calibri"/>
        <family val="2"/>
        <scheme val="minor"/>
      </rPr>
      <t>Rakenteellinen perusjäämä</t>
    </r>
    <r>
      <rPr>
        <sz val="11"/>
        <color theme="1"/>
        <rFont val="Calibri"/>
        <family val="2"/>
        <scheme val="minor"/>
      </rPr>
      <t xml:space="preserve"> (%)</t>
    </r>
  </si>
  <si>
    <t>Mallinnetaanko epävarmuutta?</t>
  </si>
  <si>
    <t>skenaario</t>
  </si>
  <si>
    <t>Täyttääkö turvalausekkeet?</t>
  </si>
  <si>
    <t>þ</t>
  </si>
  <si>
    <t>¨</t>
  </si>
  <si>
    <t>AMECO DEMEANED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</si>
</sst>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0.0000"/>
    <numFmt numFmtId="166" formatCode="0.000"/>
    <numFmt numFmtId="167" formatCode="0.0\ %"/>
    <numFmt numFmtId="168" formatCode="0.000\ %"/>
    <numFmt numFmtId="169" formatCode="_-* #,##0.00\ _€_-;\-* #,##0.00\ _€_-;_-* &quot;-&quot;??\ _€_-;_-@_-"/>
    <numFmt numFmtId="170" formatCode="#,##0_ ;\-#,##0\ "/>
  </numFmts>
  <fonts count="52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rgb="FF000000"/>
      <name val="Arial"/>
      <family val="2"/>
    </font>
    <font>
      <sz val="7"/>
      <color rgb="FFFFFFFF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7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</font>
    <font>
      <sz val="11"/>
      <name val="Calibri"/>
      <family val="2"/>
    </font>
    <font>
      <b/>
      <sz val="11"/>
      <color rgb="FF000000"/>
      <name val="Inherit"/>
    </font>
    <font>
      <b/>
      <sz val="10"/>
      <color rgb="FF333333"/>
      <name val="Inherit"/>
    </font>
    <font>
      <sz val="10"/>
      <color rgb="FF333333"/>
      <name val="Inherit"/>
    </font>
    <font>
      <sz val="11"/>
      <color rgb="FF000000"/>
      <name val="Inherit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sz val="8"/>
      <name val="Arial"/>
      <family val="2"/>
    </font>
    <font>
      <sz val="10"/>
      <name val="Arial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sz val="9"/>
      <color indexed="10"/>
      <name val="Courier New"/>
      <family val="3"/>
    </font>
    <font>
      <sz val="12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Wingdings"/>
      <charset val="2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6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13" applyNumberFormat="0" applyAlignment="0" applyProtection="0"/>
    <xf numFmtId="0" fontId="31" fillId="10" borderId="14" applyNumberFormat="0" applyAlignment="0" applyProtection="0"/>
    <xf numFmtId="0" fontId="32" fillId="10" borderId="13" applyNumberFormat="0" applyAlignment="0" applyProtection="0"/>
    <xf numFmtId="0" fontId="33" fillId="0" borderId="15" applyNumberFormat="0" applyFill="0" applyAlignment="0" applyProtection="0"/>
    <xf numFmtId="0" fontId="34" fillId="11" borderId="16" applyNumberFormat="0" applyAlignment="0" applyProtection="0"/>
    <xf numFmtId="0" fontId="2" fillId="0" borderId="0" applyNumberFormat="0" applyFill="0" applyBorder="0" applyAlignment="0" applyProtection="0"/>
    <xf numFmtId="0" fontId="9" fillId="12" borderId="17" applyNumberFormat="0" applyFont="0" applyAlignment="0" applyProtection="0"/>
    <xf numFmtId="0" fontId="35" fillId="0" borderId="0" applyNumberFormat="0" applyFill="0" applyBorder="0" applyAlignment="0" applyProtection="0"/>
    <xf numFmtId="0" fontId="11" fillId="0" borderId="18" applyNumberFormat="0" applyFill="0" applyAlignment="0" applyProtection="0"/>
    <xf numFmtId="0" fontId="36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36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36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36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36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36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0" fillId="0" borderId="0"/>
  </cellStyleXfs>
  <cellXfs count="189">
    <xf numFmtId="0" fontId="0" fillId="0" borderId="0" xfId="0"/>
    <xf numFmtId="0" fontId="4" fillId="0" borderId="0" xfId="0" applyFont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8" fillId="0" borderId="0" xfId="0" applyFont="1" applyAlignment="1">
      <alignment vertical="center" wrapText="1"/>
    </xf>
    <xf numFmtId="165" fontId="0" fillId="0" borderId="0" xfId="0" applyNumberFormat="1"/>
    <xf numFmtId="164" fontId="0" fillId="0" borderId="0" xfId="0" applyNumberFormat="1"/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2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164" fontId="1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3" xfId="0" applyBorder="1"/>
    <xf numFmtId="0" fontId="11" fillId="0" borderId="3" xfId="0" applyFont="1" applyBorder="1" applyAlignment="1">
      <alignment horizontal="center" vertical="center"/>
    </xf>
    <xf numFmtId="2" fontId="0" fillId="0" borderId="3" xfId="0" applyNumberFormat="1" applyBorder="1"/>
    <xf numFmtId="0" fontId="11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4" fillId="0" borderId="4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3" fontId="0" fillId="0" borderId="0" xfId="2" applyFont="1" applyFill="1"/>
    <xf numFmtId="43" fontId="1" fillId="0" borderId="1" xfId="2" applyFont="1" applyBorder="1" applyAlignment="1">
      <alignment horizontal="center" vertical="top"/>
    </xf>
    <xf numFmtId="43" fontId="1" fillId="0" borderId="1" xfId="2" applyFont="1" applyBorder="1" applyAlignment="1">
      <alignment horizontal="center" vertical="center"/>
    </xf>
    <xf numFmtId="43" fontId="17" fillId="0" borderId="0" xfId="2" applyFont="1" applyBorder="1" applyAlignment="1">
      <alignment horizontal="center" vertical="top"/>
    </xf>
    <xf numFmtId="43" fontId="17" fillId="0" borderId="0" xfId="2" applyFont="1" applyAlignment="1">
      <alignment horizontal="center" vertical="top"/>
    </xf>
    <xf numFmtId="43" fontId="17" fillId="0" borderId="0" xfId="2" applyFont="1" applyBorder="1" applyAlignment="1">
      <alignment horizontal="center" vertical="center"/>
    </xf>
    <xf numFmtId="43" fontId="1" fillId="0" borderId="0" xfId="2" applyFont="1" applyBorder="1" applyAlignment="1">
      <alignment horizontal="center" vertical="top"/>
    </xf>
    <xf numFmtId="43" fontId="0" fillId="0" borderId="0" xfId="2" applyFont="1"/>
    <xf numFmtId="43" fontId="0" fillId="0" borderId="0" xfId="2" applyFont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2" fillId="0" borderId="0" xfId="0" applyFont="1" applyAlignment="1">
      <alignment horizontal="right"/>
    </xf>
    <xf numFmtId="167" fontId="0" fillId="0" borderId="0" xfId="1" applyNumberFormat="1" applyFont="1"/>
    <xf numFmtId="0" fontId="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2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2" applyNumberFormat="1" applyFont="1" applyFill="1" applyAlignment="1">
      <alignment horizontal="center"/>
    </xf>
    <xf numFmtId="166" fontId="0" fillId="0" borderId="0" xfId="2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2" applyNumberFormat="1" applyFont="1" applyFill="1" applyAlignment="1">
      <alignment horizontal="center"/>
    </xf>
    <xf numFmtId="43" fontId="17" fillId="0" borderId="0" xfId="2" applyFont="1" applyAlignment="1">
      <alignment horizontal="left" vertical="top"/>
    </xf>
    <xf numFmtId="43" fontId="18" fillId="0" borderId="1" xfId="2" applyFont="1" applyBorder="1" applyAlignment="1">
      <alignment horizontal="left" vertical="top"/>
    </xf>
    <xf numFmtId="43" fontId="9" fillId="0" borderId="0" xfId="2" applyFont="1" applyFill="1" applyAlignment="1">
      <alignment horizontal="left"/>
    </xf>
    <xf numFmtId="164" fontId="10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13" fillId="0" borderId="1" xfId="3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8" fillId="0" borderId="6" xfId="0" applyFont="1" applyBorder="1" applyAlignment="1">
      <alignment horizontal="left" vertical="top" wrapText="1"/>
    </xf>
    <xf numFmtId="0" fontId="13" fillId="0" borderId="6" xfId="3" applyFill="1" applyBorder="1" applyAlignment="1">
      <alignment horizontal="left" vertical="top" wrapText="1"/>
    </xf>
    <xf numFmtId="0" fontId="11" fillId="0" borderId="5" xfId="0" applyFont="1" applyBorder="1"/>
    <xf numFmtId="164" fontId="7" fillId="0" borderId="0" xfId="0" applyNumberFormat="1" applyFont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164" fontId="10" fillId="0" borderId="0" xfId="1" applyNumberFormat="1" applyFont="1" applyFill="1" applyAlignment="1">
      <alignment horizontal="center" vertical="center"/>
    </xf>
    <xf numFmtId="164" fontId="10" fillId="0" borderId="0" xfId="1" applyNumberFormat="1" applyFont="1" applyAlignment="1">
      <alignment horizontal="center" vertical="center"/>
    </xf>
    <xf numFmtId="164" fontId="10" fillId="2" borderId="0" xfId="1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13" fillId="0" borderId="1" xfId="3" applyBorder="1" applyAlignment="1">
      <alignment horizontal="left" vertical="top" wrapText="1"/>
    </xf>
    <xf numFmtId="2" fontId="10" fillId="0" borderId="0" xfId="0" applyNumberFormat="1" applyFont="1" applyAlignment="1">
      <alignment horizontal="center" vertical="center"/>
    </xf>
    <xf numFmtId="164" fontId="10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8" fontId="0" fillId="0" borderId="0" xfId="1" applyNumberFormat="1" applyFont="1"/>
    <xf numFmtId="43" fontId="0" fillId="0" borderId="0" xfId="2" applyFont="1" applyFill="1" applyBorder="1" applyAlignment="1">
      <alignment horizontal="center" vertical="center"/>
    </xf>
    <xf numFmtId="43" fontId="0" fillId="0" borderId="0" xfId="2" applyFont="1" applyFill="1" applyBorder="1"/>
    <xf numFmtId="0" fontId="19" fillId="0" borderId="0" xfId="0" applyFont="1" applyAlignment="1">
      <alignment horizontal="right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3" fontId="22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right" vertical="center"/>
    </xf>
    <xf numFmtId="14" fontId="10" fillId="0" borderId="0" xfId="0" applyNumberFormat="1" applyFont="1"/>
    <xf numFmtId="169" fontId="0" fillId="0" borderId="0" xfId="0" applyNumberFormat="1"/>
    <xf numFmtId="169" fontId="0" fillId="4" borderId="7" xfId="0" applyNumberFormat="1" applyFill="1" applyBorder="1"/>
    <xf numFmtId="164" fontId="0" fillId="0" borderId="0" xfId="0" applyNumberFormat="1" applyAlignment="1">
      <alignment horizontal="right"/>
    </xf>
    <xf numFmtId="169" fontId="0" fillId="4" borderId="8" xfId="0" applyNumberFormat="1" applyFill="1" applyBorder="1"/>
    <xf numFmtId="10" fontId="10" fillId="0" borderId="0" xfId="1" applyNumberFormat="1" applyFont="1" applyFill="1" applyAlignment="1">
      <alignment horizontal="center" vertical="center"/>
    </xf>
    <xf numFmtId="10" fontId="10" fillId="0" borderId="0" xfId="1" applyNumberFormat="1" applyFont="1" applyAlignment="1">
      <alignment horizontal="center" vertical="center"/>
    </xf>
    <xf numFmtId="0" fontId="0" fillId="3" borderId="0" xfId="0" applyFill="1"/>
    <xf numFmtId="0" fontId="11" fillId="3" borderId="0" xfId="0" applyFont="1" applyFill="1"/>
    <xf numFmtId="0" fontId="11" fillId="3" borderId="0" xfId="0" applyFont="1" applyFill="1" applyAlignment="1">
      <alignment horizontal="center" vertical="center"/>
    </xf>
    <xf numFmtId="0" fontId="11" fillId="37" borderId="0" xfId="0" applyFont="1" applyFill="1"/>
    <xf numFmtId="164" fontId="0" fillId="37" borderId="0" xfId="0" applyNumberFormat="1" applyFill="1" applyAlignment="1">
      <alignment horizontal="center" vertical="center"/>
    </xf>
    <xf numFmtId="0" fontId="40" fillId="0" borderId="0" xfId="45"/>
    <xf numFmtId="0" fontId="42" fillId="40" borderId="19" xfId="45" applyFont="1" applyFill="1" applyBorder="1" applyAlignment="1">
      <alignment horizontal="center" vertical="top" wrapText="1"/>
    </xf>
    <xf numFmtId="0" fontId="37" fillId="41" borderId="19" xfId="45" applyFont="1" applyFill="1" applyBorder="1" applyAlignment="1">
      <alignment wrapText="1"/>
    </xf>
    <xf numFmtId="0" fontId="44" fillId="38" borderId="19" xfId="45" applyFont="1" applyFill="1" applyBorder="1" applyAlignment="1">
      <alignment horizontal="center"/>
    </xf>
    <xf numFmtId="0" fontId="38" fillId="41" borderId="19" xfId="45" applyFont="1" applyFill="1" applyBorder="1" applyAlignment="1">
      <alignment vertical="top" wrapText="1"/>
    </xf>
    <xf numFmtId="170" fontId="39" fillId="0" borderId="19" xfId="45" applyNumberFormat="1" applyFont="1" applyBorder="1" applyAlignment="1">
      <alignment horizontal="right"/>
    </xf>
    <xf numFmtId="0" fontId="38" fillId="0" borderId="0" xfId="45" applyFont="1" applyAlignment="1">
      <alignment horizontal="left"/>
    </xf>
    <xf numFmtId="0" fontId="41" fillId="0" borderId="0" xfId="45" applyFont="1" applyAlignment="1">
      <alignment horizontal="left"/>
    </xf>
    <xf numFmtId="0" fontId="4" fillId="42" borderId="0" xfId="0" applyFont="1" applyFill="1" applyAlignment="1">
      <alignment vertical="center" wrapText="1"/>
    </xf>
    <xf numFmtId="164" fontId="10" fillId="42" borderId="0" xfId="0" applyNumberFormat="1" applyFont="1" applyFill="1" applyAlignment="1">
      <alignment horizontal="center" vertical="center"/>
    </xf>
    <xf numFmtId="0" fontId="0" fillId="2" borderId="0" xfId="0" applyFill="1"/>
    <xf numFmtId="164" fontId="10" fillId="0" borderId="26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0" fillId="0" borderId="26" xfId="0" applyBorder="1"/>
    <xf numFmtId="0" fontId="0" fillId="43" borderId="0" xfId="0" applyFill="1"/>
    <xf numFmtId="164" fontId="10" fillId="43" borderId="0" xfId="0" applyNumberFormat="1" applyFont="1" applyFill="1" applyAlignment="1">
      <alignment horizontal="center" vertical="center"/>
    </xf>
    <xf numFmtId="0" fontId="0" fillId="43" borderId="0" xfId="0" applyFill="1" applyAlignment="1">
      <alignment horizontal="right"/>
    </xf>
    <xf numFmtId="10" fontId="10" fillId="43" borderId="0" xfId="1" applyNumberFormat="1" applyFont="1" applyFill="1" applyAlignment="1">
      <alignment horizontal="center" vertical="center"/>
    </xf>
    <xf numFmtId="164" fontId="10" fillId="43" borderId="0" xfId="0" applyNumberFormat="1" applyFont="1" applyFill="1" applyAlignment="1">
      <alignment horizontal="center"/>
    </xf>
    <xf numFmtId="164" fontId="10" fillId="43" borderId="0" xfId="1" applyNumberFormat="1" applyFont="1" applyFill="1" applyAlignment="1">
      <alignment horizontal="center" vertical="center"/>
    </xf>
    <xf numFmtId="164" fontId="0" fillId="43" borderId="0" xfId="0" applyNumberFormat="1" applyFill="1" applyAlignment="1">
      <alignment horizontal="center" vertical="center"/>
    </xf>
    <xf numFmtId="0" fontId="0" fillId="44" borderId="0" xfId="0" applyFill="1"/>
    <xf numFmtId="0" fontId="0" fillId="45" borderId="0" xfId="0" applyFill="1"/>
    <xf numFmtId="2" fontId="0" fillId="5" borderId="8" xfId="0" applyNumberFormat="1" applyFill="1" applyBorder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11" fillId="2" borderId="27" xfId="0" applyNumberFormat="1" applyFont="1" applyFill="1" applyBorder="1" applyAlignment="1">
      <alignment horizontal="center" vertical="center"/>
    </xf>
    <xf numFmtId="2" fontId="11" fillId="2" borderId="28" xfId="0" applyNumberFormat="1" applyFont="1" applyFill="1" applyBorder="1" applyAlignment="1">
      <alignment horizontal="center" vertical="center"/>
    </xf>
    <xf numFmtId="2" fontId="11" fillId="2" borderId="29" xfId="0" applyNumberFormat="1" applyFont="1" applyFill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164" fontId="11" fillId="0" borderId="23" xfId="0" applyNumberFormat="1" applyFont="1" applyBorder="1"/>
    <xf numFmtId="164" fontId="11" fillId="0" borderId="24" xfId="0" applyNumberFormat="1" applyFont="1" applyBorder="1"/>
    <xf numFmtId="164" fontId="11" fillId="0" borderId="25" xfId="0" applyNumberFormat="1" applyFont="1" applyBorder="1"/>
    <xf numFmtId="0" fontId="0" fillId="5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8" fontId="10" fillId="42" borderId="0" xfId="1" applyNumberFormat="1" applyFont="1" applyFill="1" applyAlignment="1">
      <alignment horizontal="center"/>
    </xf>
    <xf numFmtId="167" fontId="0" fillId="0" borderId="23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169" fontId="0" fillId="5" borderId="8" xfId="0" applyNumberFormat="1" applyFill="1" applyBorder="1"/>
    <xf numFmtId="0" fontId="1" fillId="0" borderId="0" xfId="0" applyFont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166" fontId="0" fillId="0" borderId="0" xfId="0" applyNumberFormat="1" applyAlignment="1">
      <alignment horizontal="center" vertical="center"/>
    </xf>
    <xf numFmtId="164" fontId="0" fillId="46" borderId="0" xfId="0" applyNumberForma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 vertical="center" wrapText="1"/>
    </xf>
    <xf numFmtId="0" fontId="48" fillId="0" borderId="0" xfId="0" applyFont="1" applyAlignment="1">
      <alignment vertical="center"/>
    </xf>
    <xf numFmtId="0" fontId="48" fillId="0" borderId="0" xfId="0" applyFont="1" applyAlignment="1">
      <alignment horizontal="center" vertical="center"/>
    </xf>
    <xf numFmtId="0" fontId="49" fillId="0" borderId="0" xfId="0" applyFont="1"/>
    <xf numFmtId="0" fontId="0" fillId="0" borderId="0" xfId="0" applyAlignment="1">
      <alignment vertical="center" wrapText="1"/>
    </xf>
    <xf numFmtId="0" fontId="48" fillId="0" borderId="0" xfId="0" applyFont="1"/>
    <xf numFmtId="0" fontId="0" fillId="0" borderId="32" xfId="0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164" fontId="48" fillId="0" borderId="0" xfId="0" applyNumberFormat="1" applyFont="1" applyAlignment="1">
      <alignment horizontal="center" vertical="center"/>
    </xf>
    <xf numFmtId="0" fontId="50" fillId="0" borderId="0" xfId="0" applyFont="1" applyAlignment="1">
      <alignment vertical="center"/>
    </xf>
    <xf numFmtId="0" fontId="51" fillId="0" borderId="0" xfId="0" applyFont="1" applyAlignment="1">
      <alignment horizontal="center" vertical="center"/>
    </xf>
    <xf numFmtId="169" fontId="0" fillId="4" borderId="9" xfId="0" applyNumberFormat="1" applyFill="1" applyBorder="1"/>
    <xf numFmtId="164" fontId="10" fillId="0" borderId="23" xfId="0" applyNumberFormat="1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0" xfId="0" applyFont="1" applyAlignment="1">
      <alignment horizontal="left" vertical="center" wrapText="1" indent="29"/>
    </xf>
    <xf numFmtId="0" fontId="4" fillId="0" borderId="0" xfId="0" applyFont="1" applyAlignment="1">
      <alignment horizontal="left" vertical="center" wrapText="1" indent="30"/>
    </xf>
    <xf numFmtId="0" fontId="45" fillId="0" borderId="0" xfId="0" applyFont="1" applyAlignment="1">
      <alignment horizontal="left" vertical="center"/>
    </xf>
    <xf numFmtId="0" fontId="11" fillId="3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43" fillId="39" borderId="21" xfId="45" applyFont="1" applyFill="1" applyBorder="1" applyAlignment="1">
      <alignment horizontal="right" vertical="top" wrapText="1"/>
    </xf>
    <xf numFmtId="0" fontId="43" fillId="39" borderId="22" xfId="45" applyFont="1" applyFill="1" applyBorder="1" applyAlignment="1">
      <alignment horizontal="right" vertical="top" wrapText="1"/>
    </xf>
    <xf numFmtId="0" fontId="43" fillId="39" borderId="20" xfId="45" applyFont="1" applyFill="1" applyBorder="1" applyAlignment="1">
      <alignment horizontal="right" vertical="top" wrapText="1"/>
    </xf>
    <xf numFmtId="0" fontId="42" fillId="39" borderId="21" xfId="45" applyFont="1" applyFill="1" applyBorder="1" applyAlignment="1">
      <alignment vertical="top" wrapText="1"/>
    </xf>
    <xf numFmtId="0" fontId="42" fillId="39" borderId="22" xfId="45" applyFont="1" applyFill="1" applyBorder="1" applyAlignment="1">
      <alignment vertical="top" wrapText="1"/>
    </xf>
    <xf numFmtId="0" fontId="42" fillId="39" borderId="20" xfId="45" applyFont="1" applyFill="1" applyBorder="1" applyAlignment="1">
      <alignment vertical="top" wrapText="1"/>
    </xf>
    <xf numFmtId="0" fontId="43" fillId="40" borderId="21" xfId="45" applyFont="1" applyFill="1" applyBorder="1" applyAlignment="1">
      <alignment horizontal="right" vertical="center" wrapText="1"/>
    </xf>
    <xf numFmtId="0" fontId="43" fillId="40" borderId="22" xfId="45" applyFont="1" applyFill="1" applyBorder="1" applyAlignment="1">
      <alignment horizontal="right" vertical="center" wrapText="1"/>
    </xf>
    <xf numFmtId="0" fontId="43" fillId="40" borderId="20" xfId="45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center"/>
    </xf>
  </cellXfs>
  <cellStyles count="46">
    <cellStyle name="20 % - Aksentti1" xfId="22" builtinId="30" customBuiltin="1"/>
    <cellStyle name="20 % - Aksentti2" xfId="26" builtinId="34" customBuiltin="1"/>
    <cellStyle name="20 % - Aksentti3" xfId="30" builtinId="38" customBuiltin="1"/>
    <cellStyle name="20 % - Aksentti4" xfId="34" builtinId="42" customBuiltin="1"/>
    <cellStyle name="20 % - Aksentti5" xfId="38" builtinId="46" customBuiltin="1"/>
    <cellStyle name="20 % - Aksentti6" xfId="42" builtinId="50" customBuiltin="1"/>
    <cellStyle name="40 % - Aksentti1" xfId="23" builtinId="31" customBuiltin="1"/>
    <cellStyle name="40 % - Aksentti2" xfId="27" builtinId="35" customBuiltin="1"/>
    <cellStyle name="40 % - Aksentti3" xfId="31" builtinId="39" customBuiltin="1"/>
    <cellStyle name="40 % - Aksentti4" xfId="35" builtinId="43" customBuiltin="1"/>
    <cellStyle name="40 % - Aksentti5" xfId="39" builtinId="47" customBuiltin="1"/>
    <cellStyle name="40 % - Aksentti6" xfId="43" builtinId="51" customBuiltin="1"/>
    <cellStyle name="60 % - Aksentti1" xfId="24" builtinId="32" customBuiltin="1"/>
    <cellStyle name="60 % - Aksentti2" xfId="28" builtinId="36" customBuiltin="1"/>
    <cellStyle name="60 % - Aksentti3" xfId="32" builtinId="40" customBuiltin="1"/>
    <cellStyle name="60 % - Aksentti4" xfId="36" builtinId="44" customBuiltin="1"/>
    <cellStyle name="60 % - Aksentti5" xfId="40" builtinId="48" customBuiltin="1"/>
    <cellStyle name="60 % - Aksentti6" xfId="44" builtinId="52" customBuiltin="1"/>
    <cellStyle name="Aksentti1" xfId="21" builtinId="29" customBuiltin="1"/>
    <cellStyle name="Aksentti2" xfId="25" builtinId="33" customBuiltin="1"/>
    <cellStyle name="Aksentti3" xfId="29" builtinId="37" customBuiltin="1"/>
    <cellStyle name="Aksentti4" xfId="33" builtinId="41" customBuiltin="1"/>
    <cellStyle name="Aksentti5" xfId="37" builtinId="45" customBuiltin="1"/>
    <cellStyle name="Aksentti6" xfId="41" builtinId="49" customBuiltin="1"/>
    <cellStyle name="Huomautus" xfId="18" builtinId="10" customBuiltin="1"/>
    <cellStyle name="Huono" xfId="10" builtinId="27" customBuiltin="1"/>
    <cellStyle name="Hyperlinkki" xfId="3" builtinId="8"/>
    <cellStyle name="Hyvä" xfId="9" builtinId="26" customBuiltin="1"/>
    <cellStyle name="Laskenta" xfId="14" builtinId="22" customBuiltin="1"/>
    <cellStyle name="Linkitetty solu" xfId="15" builtinId="24" customBuiltin="1"/>
    <cellStyle name="Neutraali" xfId="11" builtinId="28" customBuiltin="1"/>
    <cellStyle name="Normaali" xfId="0" builtinId="0"/>
    <cellStyle name="Normaali 2" xfId="45" xr:uid="{BC3B57EF-91EB-4FEB-BC74-D9F49C675CB8}"/>
    <cellStyle name="Otsikko" xfId="4" builtinId="15" customBuiltin="1"/>
    <cellStyle name="Otsikko 1" xfId="5" builtinId="16" customBuiltin="1"/>
    <cellStyle name="Otsikko 2" xfId="6" builtinId="17" customBuiltin="1"/>
    <cellStyle name="Otsikko 3" xfId="7" builtinId="18" customBuiltin="1"/>
    <cellStyle name="Otsikko 4" xfId="8" builtinId="19" customBuiltin="1"/>
    <cellStyle name="Pilkku" xfId="2" builtinId="3"/>
    <cellStyle name="Prosenttia" xfId="1" builtinId="5"/>
    <cellStyle name="Selittävä teksti" xfId="19" builtinId="53" customBuiltin="1"/>
    <cellStyle name="Summa" xfId="20" builtinId="25" customBuiltin="1"/>
    <cellStyle name="Syöttö" xfId="12" builtinId="20" customBuiltin="1"/>
    <cellStyle name="Tarkistussolu" xfId="16" builtinId="23" customBuiltin="1"/>
    <cellStyle name="Tulostus" xfId="13" builtinId="21" customBuiltin="1"/>
    <cellStyle name="Varoitusteksti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48491</xdr:colOff>
      <xdr:row>7</xdr:row>
      <xdr:rowOff>0</xdr:rowOff>
    </xdr:from>
    <xdr:to>
      <xdr:col>18</xdr:col>
      <xdr:colOff>265661</xdr:colOff>
      <xdr:row>8</xdr:row>
      <xdr:rowOff>4676</xdr:rowOff>
    </xdr:to>
    <xdr:pic>
      <xdr:nvPicPr>
        <xdr:cNvPr id="4" name="Kuva 3">
          <a:extLst>
            <a:ext uri="{FF2B5EF4-FFF2-40B4-BE49-F238E27FC236}">
              <a16:creationId xmlns:a16="http://schemas.microsoft.com/office/drawing/2014/main" id="{1F3AC5DA-71FE-53E0-0C0A-5929F0A54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0564" y="1641764"/>
          <a:ext cx="2191442" cy="184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76200</xdr:colOff>
      <xdr:row>9</xdr:row>
      <xdr:rowOff>20781</xdr:rowOff>
    </xdr:from>
    <xdr:to>
      <xdr:col>18</xdr:col>
      <xdr:colOff>400050</xdr:colOff>
      <xdr:row>10</xdr:row>
      <xdr:rowOff>21647</xdr:rowOff>
    </xdr:to>
    <xdr:pic>
      <xdr:nvPicPr>
        <xdr:cNvPr id="5" name="Kuva 4">
          <a:extLst>
            <a:ext uri="{FF2B5EF4-FFF2-40B4-BE49-F238E27FC236}">
              <a16:creationId xmlns:a16="http://schemas.microsoft.com/office/drawing/2014/main" id="{C0519344-D056-511F-7D1C-418CF2041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8273" y="2022763"/>
          <a:ext cx="2298122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41564</xdr:colOff>
      <xdr:row>11</xdr:row>
      <xdr:rowOff>6927</xdr:rowOff>
    </xdr:from>
    <xdr:to>
      <xdr:col>21</xdr:col>
      <xdr:colOff>451139</xdr:colOff>
      <xdr:row>12</xdr:row>
      <xdr:rowOff>7793</xdr:rowOff>
    </xdr:to>
    <xdr:pic>
      <xdr:nvPicPr>
        <xdr:cNvPr id="6" name="Kuva 5">
          <a:extLst>
            <a:ext uri="{FF2B5EF4-FFF2-40B4-BE49-F238E27FC236}">
              <a16:creationId xmlns:a16="http://schemas.microsoft.com/office/drawing/2014/main" id="{F5BA5DC6-E4BE-163C-3198-464E26E68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3637" y="2369127"/>
          <a:ext cx="4212647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x.doi.org/10.1787/cbdb49e6-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economy-finance.ec.europa.eu/publications/semi-elasticities-underlying-cyclically-adjusted-budget-balance-update-and-further-analysis_en" TargetMode="External"/><Relationship Id="rId3" Type="http://schemas.openxmlformats.org/officeDocument/2006/relationships/hyperlink" Target="https://circabc.europa.eu/ui/group/671d465b-0752-4a2e-906c-a3effd2340ba/library/1d2825b3-02ad-4a9f-8d20-d21a37437fed" TargetMode="External"/><Relationship Id="rId7" Type="http://schemas.openxmlformats.org/officeDocument/2006/relationships/hyperlink" Target="https://economy-finance.ec.europa.eu/publications/2021-ageing-report-economic-and-budgetary-projections-eu-member-states-2019-2070_en" TargetMode="External"/><Relationship Id="rId2" Type="http://schemas.openxmlformats.org/officeDocument/2006/relationships/hyperlink" Target="https://economy-finance.ec.europa.eu/economic-research-and-databases/economic-databases/ameco-database/download-annual-data-set-macro-economic-database-ameco_en" TargetMode="External"/><Relationship Id="rId1" Type="http://schemas.openxmlformats.org/officeDocument/2006/relationships/hyperlink" Target="https://economy-finance.ec.europa.eu/economic-research-and-databases/economic-databases/ameco-database/download-annual-data-set-macro-economic-database-ameco_en" TargetMode="External"/><Relationship Id="rId6" Type="http://schemas.openxmlformats.org/officeDocument/2006/relationships/hyperlink" Target="https://circabc.europa.eu/ui/group/671d465b-0752-4a2e-906c-a3effd2340ba/library/1d2825b3-02ad-4a9f-8d20-d21a37437fed" TargetMode="External"/><Relationship Id="rId5" Type="http://schemas.openxmlformats.org/officeDocument/2006/relationships/hyperlink" Target="https://circabc.europa.eu/ui/group/671d465b-0752-4a2e-906c-a3effd2340ba/library/1d2825b3-02ad-4a9f-8d20-d21a37437fed" TargetMode="External"/><Relationship Id="rId4" Type="http://schemas.openxmlformats.org/officeDocument/2006/relationships/hyperlink" Target="https://circabc.europa.eu/ui/group/671d465b-0752-4a2e-906c-a3effd2340ba/library/1d2825b3-02ad-4a9f-8d20-d21a37437f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5A4AF-DE19-4CF3-B839-5FBABBC5703F}">
  <dimension ref="A1:B1"/>
  <sheetViews>
    <sheetView workbookViewId="0">
      <selection activeCell="B1" sqref="B1"/>
    </sheetView>
  </sheetViews>
  <sheetFormatPr defaultRowHeight="14.4"/>
  <cols>
    <col min="1" max="1" width="11.109375" customWidth="1"/>
  </cols>
  <sheetData>
    <row r="1" spans="1:2">
      <c r="A1" s="126" t="s">
        <v>189</v>
      </c>
      <c r="B1" t="s">
        <v>207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33418-7DFD-487F-9AF3-DA65392A35AE}">
  <dimension ref="A1:L8"/>
  <sheetViews>
    <sheetView topLeftCell="A6" workbookViewId="0">
      <selection activeCell="A2" sqref="A2:E7"/>
    </sheetView>
  </sheetViews>
  <sheetFormatPr defaultRowHeight="14.4"/>
  <cols>
    <col min="1" max="1" width="40" customWidth="1"/>
    <col min="2" max="2" width="15.88671875" customWidth="1"/>
    <col min="3" max="3" width="15" customWidth="1"/>
    <col min="4" max="4" width="13.33203125" customWidth="1"/>
    <col min="5" max="5" width="16.21875" customWidth="1"/>
    <col min="6" max="6" width="8.88671875" customWidth="1"/>
    <col min="9" max="9" width="6.109375" customWidth="1"/>
  </cols>
  <sheetData>
    <row r="1" spans="1:12" ht="21.6" customHeight="1">
      <c r="C1" s="158"/>
      <c r="D1" s="158"/>
      <c r="E1" s="158"/>
      <c r="F1" s="158"/>
    </row>
    <row r="2" spans="1:12" ht="64.2" customHeight="1" thickBot="1">
      <c r="A2" s="165" t="s">
        <v>321</v>
      </c>
      <c r="B2" s="161" t="s">
        <v>320</v>
      </c>
      <c r="C2" s="161" t="s">
        <v>318</v>
      </c>
      <c r="D2" s="161" t="s">
        <v>319</v>
      </c>
      <c r="E2" s="161" t="s">
        <v>322</v>
      </c>
      <c r="F2" s="159"/>
      <c r="G2" s="185"/>
      <c r="H2" s="185"/>
      <c r="I2" s="185"/>
      <c r="J2" s="186"/>
      <c r="K2" s="186"/>
      <c r="L2" s="186"/>
    </row>
    <row r="3" spans="1:12" ht="22.2" customHeight="1" thickTop="1">
      <c r="A3" s="156" t="s">
        <v>314</v>
      </c>
      <c r="B3" s="166" t="s">
        <v>323</v>
      </c>
      <c r="C3" s="163">
        <v>0.4</v>
      </c>
      <c r="D3" s="157">
        <v>0.5</v>
      </c>
      <c r="E3" s="166" t="s">
        <v>323</v>
      </c>
      <c r="F3" s="160"/>
      <c r="G3" s="155"/>
      <c r="H3" s="155"/>
      <c r="I3" s="155"/>
      <c r="J3" s="5"/>
      <c r="K3" s="5"/>
      <c r="L3" s="5"/>
    </row>
    <row r="4" spans="1:12" ht="22.2" customHeight="1">
      <c r="A4" s="156" t="s">
        <v>314</v>
      </c>
      <c r="B4" s="166" t="s">
        <v>324</v>
      </c>
      <c r="C4" s="162">
        <v>0.14000000000000001</v>
      </c>
      <c r="D4" s="157">
        <v>-0.6</v>
      </c>
      <c r="E4" s="166" t="s">
        <v>324</v>
      </c>
      <c r="F4" s="156"/>
      <c r="G4" s="187"/>
      <c r="H4" s="187"/>
      <c r="I4" s="187"/>
      <c r="J4" s="187"/>
      <c r="K4" s="187"/>
      <c r="L4" s="187"/>
    </row>
    <row r="5" spans="1:12" ht="22.2" customHeight="1">
      <c r="A5" s="156" t="s">
        <v>315</v>
      </c>
      <c r="B5" s="166" t="s">
        <v>324</v>
      </c>
      <c r="C5" s="162">
        <v>0.27</v>
      </c>
      <c r="D5" s="157">
        <v>-0.1</v>
      </c>
      <c r="E5" s="166" t="s">
        <v>324</v>
      </c>
      <c r="F5" s="156"/>
    </row>
    <row r="6" spans="1:12" ht="22.2" customHeight="1">
      <c r="A6" s="156" t="s">
        <v>316</v>
      </c>
      <c r="B6" s="166" t="s">
        <v>324</v>
      </c>
      <c r="C6" s="162">
        <v>0.28999999999999998</v>
      </c>
      <c r="D6" s="164">
        <v>0</v>
      </c>
      <c r="E6" s="166" t="s">
        <v>324</v>
      </c>
      <c r="F6" s="156"/>
    </row>
    <row r="7" spans="1:12" ht="22.2" customHeight="1">
      <c r="A7" s="156" t="s">
        <v>317</v>
      </c>
      <c r="B7" s="166" t="s">
        <v>324</v>
      </c>
      <c r="C7" s="162">
        <v>0.15</v>
      </c>
      <c r="D7" s="157">
        <v>-0.6</v>
      </c>
      <c r="E7" s="166" t="s">
        <v>324</v>
      </c>
      <c r="F7" s="156"/>
    </row>
    <row r="8" spans="1:12" ht="18">
      <c r="C8" s="188"/>
      <c r="D8" s="188"/>
      <c r="E8" s="188"/>
      <c r="F8" s="188"/>
      <c r="G8" s="158"/>
      <c r="H8" s="158"/>
    </row>
  </sheetData>
  <mergeCells count="5">
    <mergeCell ref="G2:I2"/>
    <mergeCell ref="J2:L2"/>
    <mergeCell ref="G4:I4"/>
    <mergeCell ref="J4:L4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5B64-E71E-499E-A34B-6E053666A6E3}">
  <dimension ref="A1:F22"/>
  <sheetViews>
    <sheetView workbookViewId="0">
      <selection activeCell="F3" sqref="F3:F8"/>
    </sheetView>
  </sheetViews>
  <sheetFormatPr defaultRowHeight="14.4"/>
  <cols>
    <col min="2" max="2" width="9.5546875" style="12" bestFit="1" customWidth="1"/>
    <col min="3" max="3" width="12.6640625" style="12" bestFit="1" customWidth="1"/>
    <col min="4" max="4" width="13.109375" bestFit="1" customWidth="1"/>
    <col min="5" max="5" width="13" customWidth="1"/>
  </cols>
  <sheetData>
    <row r="1" spans="1:6">
      <c r="A1" s="3"/>
      <c r="B1" s="3" t="s">
        <v>3</v>
      </c>
      <c r="C1" s="3" t="s">
        <v>4</v>
      </c>
      <c r="D1" s="4" t="s">
        <v>5</v>
      </c>
      <c r="E1" s="4" t="s">
        <v>6</v>
      </c>
    </row>
    <row r="2" spans="1:6">
      <c r="A2" s="5">
        <v>2021</v>
      </c>
      <c r="B2" s="20">
        <v>231.301999999999</v>
      </c>
      <c r="C2" s="20">
        <v>232.99037423042029</v>
      </c>
      <c r="D2" s="13">
        <v>-0.72465407036581553</v>
      </c>
      <c r="E2" s="20">
        <v>108.47150000000001</v>
      </c>
    </row>
    <row r="3" spans="1:6">
      <c r="A3" s="5">
        <v>2022</v>
      </c>
      <c r="B3" s="20">
        <v>235.00700000000001</v>
      </c>
      <c r="C3" s="20">
        <v>236.74250802139841</v>
      </c>
      <c r="D3" s="13">
        <v>-0.73307832881517321</v>
      </c>
      <c r="E3" s="20">
        <v>113.07769999999999</v>
      </c>
      <c r="F3" s="48">
        <f>(E3-E2)/E2</f>
        <v>4.2464610519813838E-2</v>
      </c>
    </row>
    <row r="4" spans="1:6">
      <c r="A4" s="5">
        <v>2023</v>
      </c>
      <c r="B4" s="20">
        <v>235.329095543514</v>
      </c>
      <c r="C4" s="20">
        <v>239.19773366455681</v>
      </c>
      <c r="D4" s="13">
        <v>-1.6173389529133497</v>
      </c>
      <c r="E4" s="20">
        <v>118.02679999999999</v>
      </c>
      <c r="F4" s="48">
        <f t="shared" ref="F4:F8" si="0">(E4-E3)/E3</f>
        <v>4.3767250306647569E-2</v>
      </c>
    </row>
    <row r="5" spans="1:6">
      <c r="A5" s="5">
        <v>2024</v>
      </c>
      <c r="B5" s="20">
        <v>237.27289895367699</v>
      </c>
      <c r="C5" s="20">
        <v>241.70142859900801</v>
      </c>
      <c r="D5" s="13">
        <v>-1.8322314729376843</v>
      </c>
      <c r="E5" s="20">
        <v>120.9019</v>
      </c>
      <c r="F5" s="48">
        <f t="shared" si="0"/>
        <v>2.435972169032799E-2</v>
      </c>
    </row>
    <row r="6" spans="1:6">
      <c r="A6" s="5">
        <v>2025</v>
      </c>
      <c r="B6" s="20">
        <v>240.77349485624501</v>
      </c>
      <c r="C6" s="20">
        <v>244.44005321662561</v>
      </c>
      <c r="D6" s="13">
        <v>-1.4999826387418036</v>
      </c>
      <c r="E6" s="20">
        <v>123.7812</v>
      </c>
      <c r="F6" s="48">
        <f t="shared" si="0"/>
        <v>2.381517577473969E-2</v>
      </c>
    </row>
    <row r="7" spans="1:6">
      <c r="A7" s="5">
        <v>2026</v>
      </c>
      <c r="B7" s="20">
        <v>244.3675646397466</v>
      </c>
      <c r="C7" s="20">
        <v>246.8358950207427</v>
      </c>
      <c r="D7" s="13">
        <v>-0.99998842582788017</v>
      </c>
      <c r="E7" s="20">
        <v>126.66160000000001</v>
      </c>
      <c r="F7" s="48">
        <f t="shared" si="0"/>
        <v>2.3270092711978951E-2</v>
      </c>
    </row>
    <row r="8" spans="1:6">
      <c r="A8" s="5">
        <v>2027</v>
      </c>
      <c r="B8" s="20">
        <v>247.79986798184231</v>
      </c>
      <c r="C8" s="20">
        <v>249.04507896421029</v>
      </c>
      <c r="D8" s="13">
        <v>-0.49999421291393453</v>
      </c>
      <c r="E8" s="20">
        <v>129.54</v>
      </c>
      <c r="F8" s="48">
        <f t="shared" si="0"/>
        <v>2.2725119531096915E-2</v>
      </c>
    </row>
    <row r="9" spans="1:6">
      <c r="A9" s="5">
        <v>2028</v>
      </c>
      <c r="B9" s="20">
        <v>251.38255024722051</v>
      </c>
      <c r="C9" s="20">
        <v>251.38255024722051</v>
      </c>
      <c r="D9" s="13">
        <v>0</v>
      </c>
      <c r="E9" s="20"/>
    </row>
    <row r="10" spans="1:6">
      <c r="A10" s="5"/>
      <c r="D10" s="11"/>
    </row>
    <row r="11" spans="1:6">
      <c r="A11" s="5"/>
      <c r="D11" s="11"/>
    </row>
    <row r="12" spans="1:6">
      <c r="A12" s="5"/>
      <c r="D12" s="11"/>
    </row>
    <row r="13" spans="1:6">
      <c r="A13" s="5"/>
      <c r="D13" s="11"/>
    </row>
    <row r="14" spans="1:6">
      <c r="A14" s="5"/>
      <c r="D14" s="11"/>
    </row>
    <row r="15" spans="1:6">
      <c r="A15" s="5"/>
      <c r="D15" s="11"/>
    </row>
    <row r="16" spans="1:6">
      <c r="A16" s="5"/>
      <c r="D16" s="11"/>
    </row>
    <row r="17" spans="1:4">
      <c r="A17" s="5"/>
      <c r="D17" s="11"/>
    </row>
    <row r="18" spans="1:4">
      <c r="A18" s="5"/>
      <c r="D18" s="11"/>
    </row>
    <row r="19" spans="1:4">
      <c r="A19" s="5"/>
      <c r="D19" s="11"/>
    </row>
    <row r="20" spans="1:4">
      <c r="A20" s="5"/>
      <c r="B20" s="5"/>
      <c r="C20" s="5"/>
      <c r="D20" s="6"/>
    </row>
    <row r="21" spans="1:4">
      <c r="A21" s="5"/>
      <c r="B21" s="5"/>
      <c r="C21" s="5"/>
      <c r="D21" s="6"/>
    </row>
    <row r="22" spans="1:4">
      <c r="A22" s="5"/>
      <c r="B22" s="5"/>
      <c r="C22" s="5"/>
      <c r="D2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77BA-1073-40C0-93B0-F230DD8A5BF8}">
  <dimension ref="A1:DU79"/>
  <sheetViews>
    <sheetView tabSelected="1" zoomScale="102" workbookViewId="0">
      <pane xSplit="2" ySplit="1" topLeftCell="C43" activePane="bottomRight" state="frozen"/>
      <selection pane="topRight" activeCell="C1" sqref="C1"/>
      <selection pane="bottomLeft" activeCell="A2" sqref="A2"/>
      <selection pane="bottomRight" activeCell="D50" sqref="D50"/>
    </sheetView>
  </sheetViews>
  <sheetFormatPr defaultRowHeight="14.4"/>
  <cols>
    <col min="3" max="3" width="9.33203125" bestFit="1" customWidth="1"/>
    <col min="4" max="4" width="12.109375" style="7" bestFit="1" customWidth="1"/>
    <col min="5" max="5" width="9.88671875" bestFit="1" customWidth="1"/>
    <col min="6" max="6" width="9.33203125" bestFit="1" customWidth="1"/>
    <col min="7" max="7" width="13.33203125" bestFit="1" customWidth="1"/>
    <col min="8" max="8" width="9.33203125" bestFit="1" customWidth="1"/>
    <col min="9" max="9" width="13.44140625" style="7" bestFit="1" customWidth="1"/>
    <col min="10" max="10" width="11.5546875" bestFit="1" customWidth="1"/>
    <col min="11" max="11" width="17.5546875" bestFit="1" customWidth="1"/>
    <col min="12" max="12" width="12.5546875" bestFit="1" customWidth="1"/>
    <col min="13" max="13" width="9.33203125" style="10" bestFit="1" customWidth="1"/>
    <col min="14" max="14" width="10.6640625" bestFit="1" customWidth="1"/>
    <col min="15" max="15" width="9.5546875" bestFit="1" customWidth="1"/>
    <col min="16" max="16" width="10" bestFit="1" customWidth="1"/>
    <col min="17" max="18" width="9.33203125" bestFit="1" customWidth="1"/>
    <col min="19" max="19" width="11" bestFit="1" customWidth="1"/>
    <col min="20" max="22" width="12.109375" customWidth="1"/>
    <col min="23" max="23" width="14.44140625" customWidth="1"/>
    <col min="24" max="24" width="10.6640625" customWidth="1"/>
    <col min="25" max="25" width="12" style="17" bestFit="1" customWidth="1"/>
    <col min="26" max="26" width="8.33203125" customWidth="1"/>
    <col min="27" max="27" width="11.5546875" style="12" customWidth="1"/>
    <col min="28" max="28" width="12" bestFit="1" customWidth="1"/>
  </cols>
  <sheetData>
    <row r="1" spans="1:33" s="2" customFormat="1" ht="15" thickBot="1">
      <c r="A1" s="68" t="s">
        <v>0</v>
      </c>
      <c r="B1" s="68" t="s">
        <v>1</v>
      </c>
      <c r="C1" s="68" t="s">
        <v>2</v>
      </c>
      <c r="D1" s="68" t="s">
        <v>19</v>
      </c>
      <c r="E1" s="68" t="s">
        <v>14</v>
      </c>
      <c r="F1" s="68" t="s">
        <v>3</v>
      </c>
      <c r="G1" s="69" t="s">
        <v>13</v>
      </c>
      <c r="H1" s="68" t="s">
        <v>4</v>
      </c>
      <c r="I1" s="69" t="s">
        <v>16</v>
      </c>
      <c r="J1" s="68" t="s">
        <v>5</v>
      </c>
      <c r="K1" s="69" t="s">
        <v>18</v>
      </c>
      <c r="L1" s="68" t="s">
        <v>6</v>
      </c>
      <c r="M1" s="68" t="s">
        <v>7</v>
      </c>
      <c r="N1" s="68" t="s">
        <v>8</v>
      </c>
      <c r="O1" s="69" t="s">
        <v>17</v>
      </c>
      <c r="P1" s="68" t="s">
        <v>9</v>
      </c>
      <c r="Q1" s="69" t="s">
        <v>20</v>
      </c>
      <c r="R1" s="68" t="s">
        <v>10</v>
      </c>
      <c r="S1" s="68" t="s">
        <v>11</v>
      </c>
      <c r="T1" s="74" t="s">
        <v>32</v>
      </c>
      <c r="U1" s="83" t="s">
        <v>115</v>
      </c>
      <c r="V1" s="68" t="s">
        <v>114</v>
      </c>
      <c r="W1" s="75" t="s">
        <v>31</v>
      </c>
      <c r="X1" s="75" t="s">
        <v>33</v>
      </c>
      <c r="Y1" s="75" t="s">
        <v>30</v>
      </c>
      <c r="Z1" s="2" t="s">
        <v>311</v>
      </c>
      <c r="AA1" s="2" t="s">
        <v>310</v>
      </c>
      <c r="AB1" s="2" t="s">
        <v>309</v>
      </c>
      <c r="AC1" s="154" t="s">
        <v>313</v>
      </c>
      <c r="AF1" s="154" t="s">
        <v>312</v>
      </c>
      <c r="AG1" s="168" t="s">
        <v>210</v>
      </c>
    </row>
    <row r="2" spans="1:33">
      <c r="A2" s="15" t="s">
        <v>12</v>
      </c>
      <c r="B2" s="15">
        <v>1975</v>
      </c>
      <c r="C2" s="22">
        <v>18.145</v>
      </c>
      <c r="D2" s="15"/>
      <c r="E2" s="15"/>
      <c r="F2" s="15">
        <v>87.693606829999993</v>
      </c>
      <c r="G2" s="15"/>
      <c r="H2" s="15">
        <v>88.079580949319109</v>
      </c>
      <c r="I2" s="15"/>
      <c r="J2" s="15">
        <v>-0.43821066717063539</v>
      </c>
      <c r="K2" s="15"/>
      <c r="L2" s="15">
        <v>11.466572127965691</v>
      </c>
      <c r="M2" s="15"/>
      <c r="N2" s="15">
        <v>8.2411182000000007</v>
      </c>
      <c r="O2" s="15"/>
      <c r="P2" s="15"/>
      <c r="Q2" s="15"/>
      <c r="R2" s="15">
        <v>0.76428798499999995</v>
      </c>
      <c r="S2" s="15">
        <v>1.2407699999999999</v>
      </c>
      <c r="T2" s="76"/>
      <c r="U2" s="20">
        <v>1.31233</v>
      </c>
      <c r="V2" s="20"/>
      <c r="W2" s="27"/>
      <c r="X2" s="27"/>
      <c r="Y2" s="27"/>
      <c r="Z2" s="15">
        <v>0.57316069999999997</v>
      </c>
      <c r="AA2" s="20">
        <v>4.9545329000000002</v>
      </c>
      <c r="AB2" s="20">
        <v>5.5276936000000001</v>
      </c>
    </row>
    <row r="3" spans="1:33">
      <c r="A3" s="15" t="s">
        <v>12</v>
      </c>
      <c r="B3" s="15">
        <v>1976</v>
      </c>
      <c r="C3" s="22">
        <v>20.603999999999999</v>
      </c>
      <c r="D3" s="97">
        <f>(F3-F2)/F2</f>
        <v>4.6293745311103002E-3</v>
      </c>
      <c r="E3" s="15"/>
      <c r="F3" s="15">
        <v>88.099573379999995</v>
      </c>
      <c r="G3" s="15"/>
      <c r="H3" s="15">
        <v>91.135934733120351</v>
      </c>
      <c r="I3" s="15"/>
      <c r="J3" s="15">
        <v>-3.3316839971104018</v>
      </c>
      <c r="K3" s="15"/>
      <c r="L3" s="15">
        <v>13.02869065625125</v>
      </c>
      <c r="M3" s="15"/>
      <c r="O3" s="15"/>
      <c r="P3" s="20">
        <v>10.423728799999999</v>
      </c>
      <c r="Q3" s="15">
        <f t="shared" ref="Q3:Q34" si="0">100*V3/C3</f>
        <v>11.502620850320326</v>
      </c>
      <c r="R3" s="15">
        <v>0.72509010699999998</v>
      </c>
      <c r="S3" s="15">
        <v>1.11805</v>
      </c>
      <c r="T3" s="76"/>
      <c r="U3" s="20">
        <v>2.34178</v>
      </c>
      <c r="V3" s="5">
        <v>2.37</v>
      </c>
      <c r="W3" s="27"/>
      <c r="X3" s="27"/>
      <c r="Y3" s="27"/>
      <c r="Z3" s="20">
        <v>0.59697149999999999</v>
      </c>
      <c r="AA3" s="20">
        <v>7.6441467999999997</v>
      </c>
      <c r="AB3" s="20">
        <v>8.2411182000000007</v>
      </c>
      <c r="AG3">
        <f>(C3-C2)/C2</f>
        <v>0.13551942683934967</v>
      </c>
    </row>
    <row r="4" spans="1:33">
      <c r="A4" s="15" t="s">
        <v>12</v>
      </c>
      <c r="B4" s="15">
        <v>1977</v>
      </c>
      <c r="C4" s="22">
        <v>22.614000000000001</v>
      </c>
      <c r="D4" s="97">
        <f t="shared" ref="D4:D48" si="1">(F4-F3)/F3</f>
        <v>2.8149872977285906E-3</v>
      </c>
      <c r="E4" s="15"/>
      <c r="F4" s="15">
        <v>88.347572560000003</v>
      </c>
      <c r="G4" s="15"/>
      <c r="H4" s="15">
        <v>94.139208254141636</v>
      </c>
      <c r="I4" s="15"/>
      <c r="J4" s="15">
        <v>-6.1522035308670953</v>
      </c>
      <c r="K4" s="15"/>
      <c r="L4" s="15">
        <v>9.4472947295118672</v>
      </c>
      <c r="M4" s="15"/>
      <c r="N4" s="15">
        <v>7.0000884000000001</v>
      </c>
      <c r="O4" s="15"/>
      <c r="P4" s="20">
        <v>12.9673827</v>
      </c>
      <c r="Q4" s="15">
        <f t="shared" si="0"/>
        <v>9.6842663836561425</v>
      </c>
      <c r="R4" s="15">
        <v>0.77256114899999995</v>
      </c>
      <c r="S4" s="15">
        <v>1.1411199999999999</v>
      </c>
      <c r="T4" s="76"/>
      <c r="U4" s="20">
        <v>2.0490300000000001</v>
      </c>
      <c r="V4" s="5">
        <v>2.19</v>
      </c>
      <c r="W4" s="27"/>
      <c r="X4" s="27"/>
      <c r="Y4" s="27"/>
      <c r="Z4" s="20">
        <v>0.7207924</v>
      </c>
      <c r="AA4" s="20">
        <v>6.2792960000000004</v>
      </c>
      <c r="AB4" s="20">
        <v>7.0000884000000001</v>
      </c>
      <c r="AG4">
        <f t="shared" ref="AG4:AG52" si="2">(C4-C3)/C3</f>
        <v>9.7553873034362346E-2</v>
      </c>
    </row>
    <row r="5" spans="1:33">
      <c r="A5" s="15" t="s">
        <v>12</v>
      </c>
      <c r="B5" s="15">
        <v>1978</v>
      </c>
      <c r="C5" s="22">
        <v>25.050999999999998</v>
      </c>
      <c r="D5" s="97">
        <f t="shared" si="1"/>
        <v>3.0998496626945694E-2</v>
      </c>
      <c r="E5" s="15"/>
      <c r="F5" s="15">
        <v>91.086214490000003</v>
      </c>
      <c r="G5" s="15"/>
      <c r="H5" s="15">
        <v>97.031413040543114</v>
      </c>
      <c r="I5" s="15"/>
      <c r="J5" s="15">
        <v>-6.1270864395832287</v>
      </c>
      <c r="K5" s="15"/>
      <c r="L5" s="15">
        <v>7.4458501148077172</v>
      </c>
      <c r="M5" s="15"/>
      <c r="N5" s="15">
        <v>4.6066025000000002</v>
      </c>
      <c r="O5" s="15"/>
      <c r="P5" s="20">
        <v>10.990888399999999</v>
      </c>
      <c r="Q5" s="15">
        <f t="shared" si="0"/>
        <v>7.943794658895853</v>
      </c>
      <c r="R5" s="15">
        <v>0.88105413499999996</v>
      </c>
      <c r="S5" s="15">
        <v>1.2741</v>
      </c>
      <c r="T5" s="76"/>
      <c r="U5" s="20">
        <v>1.30979</v>
      </c>
      <c r="V5" s="5">
        <v>1.99</v>
      </c>
      <c r="W5" s="27"/>
      <c r="X5" s="27"/>
      <c r="Y5" s="27"/>
      <c r="Z5" s="20">
        <v>0.77042829999999995</v>
      </c>
      <c r="AA5" s="20">
        <v>3.8361741999999999</v>
      </c>
      <c r="AB5" s="20">
        <v>4.6066025000000002</v>
      </c>
      <c r="AG5">
        <f t="shared" si="2"/>
        <v>0.10776510126470318</v>
      </c>
    </row>
    <row r="6" spans="1:33">
      <c r="A6" s="15" t="s">
        <v>12</v>
      </c>
      <c r="B6" s="15">
        <v>1979</v>
      </c>
      <c r="C6" s="22">
        <v>29.056000000000001</v>
      </c>
      <c r="D6" s="97">
        <f t="shared" si="1"/>
        <v>7.1414314739297213E-2</v>
      </c>
      <c r="E6" s="15"/>
      <c r="F6" s="15">
        <v>97.591074079999999</v>
      </c>
      <c r="G6" s="15"/>
      <c r="H6" s="15">
        <v>100.2477248906286</v>
      </c>
      <c r="I6" s="15"/>
      <c r="J6" s="15">
        <v>-2.6500858882603451</v>
      </c>
      <c r="K6" s="15"/>
      <c r="L6" s="15">
        <v>8.2563339515943532</v>
      </c>
      <c r="M6" s="15"/>
      <c r="N6" s="15">
        <v>4.2951541999999998</v>
      </c>
      <c r="O6" s="15"/>
      <c r="P6" s="20">
        <v>9.3920641000000007</v>
      </c>
      <c r="Q6" s="15">
        <f t="shared" si="0"/>
        <v>5.8507709251101323</v>
      </c>
      <c r="R6" s="15">
        <v>0.89509950800000004</v>
      </c>
      <c r="S6" s="15">
        <v>1.3704700000000001</v>
      </c>
      <c r="T6" s="76"/>
      <c r="U6" s="20">
        <v>1.3942600000000001</v>
      </c>
      <c r="V6" s="5">
        <v>1.7</v>
      </c>
      <c r="W6" s="27"/>
      <c r="X6" s="27"/>
      <c r="Y6" s="27"/>
      <c r="Z6" s="20">
        <v>0.88794050000000002</v>
      </c>
      <c r="AA6" s="20">
        <v>3.4072136999999998</v>
      </c>
      <c r="AB6" s="20">
        <v>4.2951541999999998</v>
      </c>
      <c r="AG6">
        <f t="shared" si="2"/>
        <v>0.15987385733104478</v>
      </c>
    </row>
    <row r="7" spans="1:33">
      <c r="A7" s="15" t="s">
        <v>12</v>
      </c>
      <c r="B7" s="15">
        <v>1980</v>
      </c>
      <c r="C7" s="22">
        <v>33.656999999999996</v>
      </c>
      <c r="D7" s="97">
        <f t="shared" si="1"/>
        <v>5.5926486837575833E-2</v>
      </c>
      <c r="E7" s="15"/>
      <c r="F7" s="15">
        <v>103.04900000000001</v>
      </c>
      <c r="G7" s="15"/>
      <c r="H7" s="15">
        <v>103.6996920126108</v>
      </c>
      <c r="I7" s="15"/>
      <c r="J7" s="15">
        <v>-0.62747728559469085</v>
      </c>
      <c r="K7" s="15"/>
      <c r="L7" s="15">
        <v>9.6998141755918699</v>
      </c>
      <c r="M7" s="15"/>
      <c r="N7" s="15">
        <v>4.6587633999999998</v>
      </c>
      <c r="O7" s="15"/>
      <c r="P7" s="20">
        <v>9.9628712999999998</v>
      </c>
      <c r="Q7" s="15">
        <f t="shared" si="0"/>
        <v>6.8039338027750551</v>
      </c>
      <c r="R7" s="15">
        <v>0.86990832100000004</v>
      </c>
      <c r="S7" s="15">
        <v>1.3923300000000001</v>
      </c>
      <c r="T7" s="76"/>
      <c r="U7" s="20">
        <v>1.8024899999999999</v>
      </c>
      <c r="V7" s="5">
        <v>2.29</v>
      </c>
      <c r="W7" s="27"/>
      <c r="X7" s="27"/>
      <c r="Y7" s="27"/>
      <c r="Z7" s="20">
        <v>0.95671030000000001</v>
      </c>
      <c r="AA7" s="20">
        <v>3.7020531000000001</v>
      </c>
      <c r="AB7" s="20">
        <v>4.6587633999999998</v>
      </c>
      <c r="AG7">
        <f t="shared" si="2"/>
        <v>0.15834939427312761</v>
      </c>
    </row>
    <row r="8" spans="1:33">
      <c r="A8" s="15" t="s">
        <v>12</v>
      </c>
      <c r="B8" s="15">
        <v>1981</v>
      </c>
      <c r="C8" s="22">
        <v>38.067</v>
      </c>
      <c r="D8" s="97">
        <f t="shared" si="1"/>
        <v>1.315878853749182E-2</v>
      </c>
      <c r="E8" s="15"/>
      <c r="F8" s="15">
        <v>104.405</v>
      </c>
      <c r="G8" s="15"/>
      <c r="H8" s="15">
        <v>106.34410031099129</v>
      </c>
      <c r="I8" s="15"/>
      <c r="J8" s="15">
        <v>-1.8234206743210191</v>
      </c>
      <c r="K8" s="15"/>
      <c r="L8" s="15">
        <v>11.6338065163464</v>
      </c>
      <c r="M8" s="15"/>
      <c r="N8" s="15">
        <v>6.1391757</v>
      </c>
      <c r="O8" s="15"/>
      <c r="P8" s="20">
        <v>10.416114500000001</v>
      </c>
      <c r="Q8" s="15">
        <f t="shared" si="0"/>
        <v>9.089237397220689</v>
      </c>
      <c r="R8" s="15">
        <v>0.806121368</v>
      </c>
      <c r="S8" s="15">
        <v>1.1164499999999999</v>
      </c>
      <c r="T8" s="76"/>
      <c r="U8" s="20">
        <v>2.89907</v>
      </c>
      <c r="V8" s="5">
        <v>3.46</v>
      </c>
      <c r="W8" s="27"/>
      <c r="X8" s="27"/>
      <c r="Y8" s="27"/>
      <c r="Z8" s="20">
        <v>1.0323903000000001</v>
      </c>
      <c r="AA8" s="20">
        <v>5.1067853999999997</v>
      </c>
      <c r="AB8" s="20">
        <v>6.1391757</v>
      </c>
      <c r="AG8">
        <f t="shared" si="2"/>
        <v>0.13102772083073369</v>
      </c>
    </row>
    <row r="9" spans="1:33">
      <c r="A9" s="15" t="s">
        <v>12</v>
      </c>
      <c r="B9" s="15">
        <v>1982</v>
      </c>
      <c r="C9" s="22">
        <v>42.802999999999997</v>
      </c>
      <c r="D9" s="97">
        <f t="shared" si="1"/>
        <v>3.1080886930702597E-2</v>
      </c>
      <c r="E9" s="15"/>
      <c r="F9" s="15">
        <v>107.65</v>
      </c>
      <c r="G9" s="15"/>
      <c r="H9" s="15">
        <v>109.4587449255577</v>
      </c>
      <c r="I9" s="15"/>
      <c r="J9" s="15">
        <v>-1.6524444225884394</v>
      </c>
      <c r="K9" s="15"/>
      <c r="L9" s="15">
        <v>9.0517955571444588</v>
      </c>
      <c r="M9" s="15"/>
      <c r="N9" s="15">
        <v>4.2286755999999999</v>
      </c>
      <c r="O9" s="15"/>
      <c r="P9" s="20">
        <v>11.4918894</v>
      </c>
      <c r="Q9" s="15">
        <f t="shared" si="0"/>
        <v>7.0322173679414997</v>
      </c>
      <c r="R9" s="15">
        <v>0.79169588899999999</v>
      </c>
      <c r="S9" s="15">
        <v>0.979715</v>
      </c>
      <c r="T9" s="76"/>
      <c r="U9" s="20">
        <v>2.2862300000000002</v>
      </c>
      <c r="V9" s="5">
        <v>3.01</v>
      </c>
      <c r="W9" s="27"/>
      <c r="X9" s="27"/>
      <c r="Y9" s="27"/>
      <c r="Z9" s="20">
        <v>1.1751513</v>
      </c>
      <c r="AA9" s="20">
        <v>3.0535242999999999</v>
      </c>
      <c r="AB9" s="20">
        <v>4.2286755999999999</v>
      </c>
      <c r="AG9">
        <f t="shared" si="2"/>
        <v>0.1244122205584889</v>
      </c>
    </row>
    <row r="10" spans="1:33">
      <c r="A10" s="15" t="s">
        <v>12</v>
      </c>
      <c r="B10" s="15">
        <v>1983</v>
      </c>
      <c r="C10" s="22">
        <v>47.752000000000002</v>
      </c>
      <c r="D10" s="97">
        <f t="shared" si="1"/>
        <v>3.1165815141662698E-2</v>
      </c>
      <c r="E10" s="15"/>
      <c r="F10" s="15">
        <v>111.005</v>
      </c>
      <c r="G10" s="15"/>
      <c r="H10" s="15">
        <v>112.8670792184322</v>
      </c>
      <c r="I10" s="15"/>
      <c r="J10" s="15">
        <v>-1.6497983569048635</v>
      </c>
      <c r="K10" s="15"/>
      <c r="L10" s="15">
        <v>8.1904306390827806</v>
      </c>
      <c r="M10" s="15"/>
      <c r="N10" s="15">
        <v>2.940191</v>
      </c>
      <c r="O10" s="15"/>
      <c r="P10" s="20">
        <v>11.5006775</v>
      </c>
      <c r="Q10" s="15">
        <f t="shared" si="0"/>
        <v>6.3662254984084434</v>
      </c>
      <c r="R10" s="15">
        <v>0.83222581600000001</v>
      </c>
      <c r="S10" s="15">
        <v>0.89022000000000001</v>
      </c>
      <c r="T10" s="76"/>
      <c r="U10" s="20">
        <v>1.6870400000000001</v>
      </c>
      <c r="V10" s="5">
        <v>3.04</v>
      </c>
      <c r="W10" s="27"/>
      <c r="X10" s="27"/>
      <c r="Y10" s="27"/>
      <c r="Z10" s="20">
        <v>1.4219299999999999</v>
      </c>
      <c r="AA10" s="20">
        <v>1.5182610000000001</v>
      </c>
      <c r="AB10" s="20">
        <v>2.940191</v>
      </c>
      <c r="AG10">
        <f t="shared" si="2"/>
        <v>0.11562273672406152</v>
      </c>
    </row>
    <row r="11" spans="1:33">
      <c r="A11" s="15" t="s">
        <v>12</v>
      </c>
      <c r="B11" s="15">
        <v>1984</v>
      </c>
      <c r="C11" s="22">
        <v>53.46</v>
      </c>
      <c r="D11" s="97">
        <f t="shared" si="1"/>
        <v>3.2376919958560499E-2</v>
      </c>
      <c r="E11" s="15"/>
      <c r="F11" s="15">
        <v>114.599</v>
      </c>
      <c r="G11" s="15"/>
      <c r="H11" s="15">
        <v>116.2549573655206</v>
      </c>
      <c r="I11" s="15"/>
      <c r="J11" s="15">
        <v>-1.4244187112933626</v>
      </c>
      <c r="K11" s="15"/>
      <c r="L11" s="15">
        <v>8.4423951684966738</v>
      </c>
      <c r="M11" s="15"/>
      <c r="N11" s="15">
        <v>4.8035914999999996</v>
      </c>
      <c r="O11" s="15"/>
      <c r="P11" s="20">
        <v>11.531087400000001</v>
      </c>
      <c r="Q11" s="15">
        <f t="shared" si="0"/>
        <v>6.5843621399176957</v>
      </c>
      <c r="R11" s="15">
        <v>0.79453322000000004</v>
      </c>
      <c r="S11" s="15">
        <v>0.78903400000000001</v>
      </c>
      <c r="T11" s="76"/>
      <c r="U11" s="20">
        <v>3.2320899999999999</v>
      </c>
      <c r="V11" s="5">
        <v>3.52</v>
      </c>
      <c r="W11" s="27"/>
      <c r="X11" s="27"/>
      <c r="Y11" s="27"/>
      <c r="Z11" s="20">
        <v>1.5750093999999999</v>
      </c>
      <c r="AA11" s="20">
        <v>3.2285821000000001</v>
      </c>
      <c r="AB11" s="20">
        <v>4.8035914999999996</v>
      </c>
      <c r="AG11">
        <f t="shared" si="2"/>
        <v>0.1195342603451164</v>
      </c>
    </row>
    <row r="12" spans="1:33">
      <c r="A12" s="15" t="s">
        <v>12</v>
      </c>
      <c r="B12" s="15">
        <v>1985</v>
      </c>
      <c r="C12" s="22">
        <v>58.244999999999997</v>
      </c>
      <c r="D12" s="97">
        <f t="shared" si="1"/>
        <v>3.5488965872302491E-2</v>
      </c>
      <c r="E12" s="15"/>
      <c r="F12" s="15">
        <v>118.666</v>
      </c>
      <c r="G12" s="15"/>
      <c r="H12" s="15">
        <v>119.6851568052636</v>
      </c>
      <c r="I12" s="15"/>
      <c r="J12" s="15">
        <v>-0.85153149518937266</v>
      </c>
      <c r="K12" s="15"/>
      <c r="L12" s="15">
        <v>5.2165893555359721</v>
      </c>
      <c r="M12" s="15"/>
      <c r="N12" s="15">
        <v>5.0630955000000002</v>
      </c>
      <c r="O12" s="15"/>
      <c r="P12" s="20">
        <v>12.447414</v>
      </c>
      <c r="Q12" s="15">
        <f t="shared" si="0"/>
        <v>5.8889175036483818</v>
      </c>
      <c r="R12" s="15">
        <v>0.78951280999999995</v>
      </c>
      <c r="S12" s="15">
        <v>0.76308799999999999</v>
      </c>
      <c r="T12" s="76"/>
      <c r="U12" s="20">
        <v>3.7352099999999999</v>
      </c>
      <c r="V12" s="5">
        <v>3.43</v>
      </c>
      <c r="W12" s="27"/>
      <c r="X12" s="27"/>
      <c r="Y12" s="27"/>
      <c r="Z12" s="20">
        <v>1.7271869</v>
      </c>
      <c r="AA12" s="20">
        <v>3.3359087000000001</v>
      </c>
      <c r="AB12" s="20">
        <v>5.0630955000000002</v>
      </c>
      <c r="AG12">
        <f t="shared" si="2"/>
        <v>8.9506172839506112E-2</v>
      </c>
    </row>
    <row r="13" spans="1:33">
      <c r="A13" s="15" t="s">
        <v>12</v>
      </c>
      <c r="B13" s="15">
        <v>1986</v>
      </c>
      <c r="C13" s="22">
        <v>62.692999999999998</v>
      </c>
      <c r="D13" s="97">
        <f t="shared" si="1"/>
        <v>2.7556334586149447E-2</v>
      </c>
      <c r="E13" s="15"/>
      <c r="F13" s="15">
        <v>121.93600000000001</v>
      </c>
      <c r="G13" s="15"/>
      <c r="H13" s="15">
        <v>122.92686991769421</v>
      </c>
      <c r="I13" s="15"/>
      <c r="J13" s="15">
        <v>-0.8060645474481154</v>
      </c>
      <c r="K13" s="15"/>
      <c r="L13" s="15">
        <v>4.7501762463616259</v>
      </c>
      <c r="M13" s="15"/>
      <c r="N13" s="15">
        <v>5.4551544999999999</v>
      </c>
      <c r="O13" s="15"/>
      <c r="P13" s="20">
        <v>11.101436700000001</v>
      </c>
      <c r="Q13" s="15">
        <f t="shared" si="0"/>
        <v>5.4711052270588425</v>
      </c>
      <c r="R13" s="15">
        <v>0.83753214499999995</v>
      </c>
      <c r="S13" s="15">
        <v>0.98416700000000001</v>
      </c>
      <c r="T13" s="76"/>
      <c r="U13" s="20">
        <v>4.0834299999999999</v>
      </c>
      <c r="V13" s="5">
        <v>3.43</v>
      </c>
      <c r="W13" s="27"/>
      <c r="X13" s="27"/>
      <c r="Y13" s="27"/>
      <c r="Z13" s="20">
        <v>1.6269758999999999</v>
      </c>
      <c r="AA13" s="20">
        <v>3.8281786000000002</v>
      </c>
      <c r="AB13" s="20">
        <v>5.4551544999999999</v>
      </c>
      <c r="AG13">
        <f t="shared" si="2"/>
        <v>7.6367070134775533E-2</v>
      </c>
    </row>
    <row r="14" spans="1:33">
      <c r="A14" s="15" t="s">
        <v>12</v>
      </c>
      <c r="B14" s="15">
        <v>1987</v>
      </c>
      <c r="C14" s="22">
        <v>67.715999999999994</v>
      </c>
      <c r="D14" s="97">
        <f t="shared" si="1"/>
        <v>3.5748261383020556E-2</v>
      </c>
      <c r="E14" s="15"/>
      <c r="F14" s="15">
        <v>126.295</v>
      </c>
      <c r="G14" s="15"/>
      <c r="H14" s="15">
        <v>126.0745144232902</v>
      </c>
      <c r="I14" s="15"/>
      <c r="J14" s="15">
        <v>0.17488512862284811</v>
      </c>
      <c r="K14" s="15"/>
      <c r="L14" s="15">
        <v>4.2840839341193204</v>
      </c>
      <c r="M14" s="15"/>
      <c r="N14" s="15">
        <v>3.2222813000000001</v>
      </c>
      <c r="O14" s="15"/>
      <c r="P14" s="20">
        <v>10.522729500000001</v>
      </c>
      <c r="Q14" s="15">
        <f t="shared" si="0"/>
        <v>4.6813160848248572</v>
      </c>
      <c r="R14" s="15">
        <v>0.85190212099999996</v>
      </c>
      <c r="S14" s="15">
        <v>1.1544399999999999</v>
      </c>
      <c r="T14" s="76"/>
      <c r="U14" s="20">
        <v>2.5613299999999999</v>
      </c>
      <c r="V14" s="5">
        <v>3.17</v>
      </c>
      <c r="W14" s="27"/>
      <c r="X14" s="27"/>
      <c r="Y14" s="27"/>
      <c r="Z14" s="20">
        <v>1.5963731000000001</v>
      </c>
      <c r="AA14" s="20">
        <v>1.6259082</v>
      </c>
      <c r="AB14" s="20">
        <v>3.2222813000000001</v>
      </c>
      <c r="AG14">
        <f t="shared" si="2"/>
        <v>8.0120587625412673E-2</v>
      </c>
    </row>
    <row r="15" spans="1:33">
      <c r="A15" s="15" t="s">
        <v>12</v>
      </c>
      <c r="B15" s="15">
        <v>1988</v>
      </c>
      <c r="C15" s="22">
        <v>76.722999999999999</v>
      </c>
      <c r="D15" s="97">
        <f t="shared" si="1"/>
        <v>5.2171503226572581E-2</v>
      </c>
      <c r="E15" s="15"/>
      <c r="F15" s="15">
        <v>132.88399999999999</v>
      </c>
      <c r="G15" s="15"/>
      <c r="H15" s="15">
        <v>129.10058319356341</v>
      </c>
      <c r="I15" s="15"/>
      <c r="J15" s="15">
        <v>2.9305962164121402</v>
      </c>
      <c r="K15" s="15"/>
      <c r="L15" s="15">
        <v>7.6831483823852409</v>
      </c>
      <c r="M15" s="15"/>
      <c r="N15" s="15">
        <v>6.6472895999999997</v>
      </c>
      <c r="O15" s="15"/>
      <c r="P15" s="20">
        <v>10.009228999999999</v>
      </c>
      <c r="Q15" s="15">
        <f t="shared" si="0"/>
        <v>8.2895611485473726</v>
      </c>
      <c r="R15" s="15">
        <v>0.83145719699999998</v>
      </c>
      <c r="S15" s="15">
        <v>1.18248</v>
      </c>
      <c r="T15" s="76"/>
      <c r="U15" s="20">
        <v>6.1338100000000004</v>
      </c>
      <c r="V15" s="5">
        <v>6.36</v>
      </c>
      <c r="W15" s="27"/>
      <c r="X15" s="27"/>
      <c r="Y15" s="27"/>
      <c r="Z15" s="20">
        <v>1.5549443999999999</v>
      </c>
      <c r="AA15" s="20">
        <v>5.0923451999999996</v>
      </c>
      <c r="AB15" s="20">
        <v>6.6472895999999997</v>
      </c>
      <c r="AG15">
        <f t="shared" si="2"/>
        <v>0.13301140055526028</v>
      </c>
    </row>
    <row r="16" spans="1:33">
      <c r="A16" s="15" t="s">
        <v>12</v>
      </c>
      <c r="B16" s="15">
        <v>1989</v>
      </c>
      <c r="C16" s="22">
        <v>85.891000000000005</v>
      </c>
      <c r="D16" s="97">
        <f t="shared" si="1"/>
        <v>5.0871436741820084E-2</v>
      </c>
      <c r="E16" s="15"/>
      <c r="F16" s="15">
        <v>139.64400000000001</v>
      </c>
      <c r="G16" s="15"/>
      <c r="H16" s="15">
        <v>132.0508084850396</v>
      </c>
      <c r="I16" s="15"/>
      <c r="J16" s="15">
        <v>5.7502044872528524</v>
      </c>
      <c r="K16" s="15"/>
      <c r="L16" s="15">
        <v>6.5301393418717426</v>
      </c>
      <c r="M16" s="15"/>
      <c r="N16" s="15">
        <v>8.1312361000000006</v>
      </c>
      <c r="O16" s="15"/>
      <c r="P16" s="20">
        <v>9.5125226999999999</v>
      </c>
      <c r="Q16" s="15">
        <f t="shared" si="0"/>
        <v>7.963581748960892</v>
      </c>
      <c r="R16" s="15">
        <v>0.79435325899999998</v>
      </c>
      <c r="S16" s="15">
        <v>1.10175</v>
      </c>
      <c r="T16" s="76"/>
      <c r="U16" s="20">
        <v>8.7920599999999993</v>
      </c>
      <c r="V16" s="5">
        <v>6.84</v>
      </c>
      <c r="W16" s="27"/>
      <c r="X16" s="27"/>
      <c r="Y16" s="27"/>
      <c r="Z16" s="20">
        <v>1.4017767000000001</v>
      </c>
      <c r="AA16" s="20">
        <v>6.7294593999999996</v>
      </c>
      <c r="AB16" s="20">
        <v>8.1312361000000006</v>
      </c>
      <c r="AG16">
        <f t="shared" si="2"/>
        <v>0.11949480599038106</v>
      </c>
    </row>
    <row r="17" spans="1:33">
      <c r="A17" s="15" t="s">
        <v>12</v>
      </c>
      <c r="B17" s="15">
        <v>1990</v>
      </c>
      <c r="C17" s="22">
        <v>90.959000000000003</v>
      </c>
      <c r="D17" s="97">
        <f t="shared" si="1"/>
        <v>6.7027584428977043E-3</v>
      </c>
      <c r="E17" s="15"/>
      <c r="F17" s="15">
        <v>140.58000000000001</v>
      </c>
      <c r="G17" s="15"/>
      <c r="H17" s="15">
        <v>134.14610621001711</v>
      </c>
      <c r="I17" s="15"/>
      <c r="J17" s="15">
        <v>4.7961837818162989</v>
      </c>
      <c r="K17" s="15"/>
      <c r="L17" s="15">
        <v>5.1954024163586956</v>
      </c>
      <c r="M17" s="15"/>
      <c r="N17" s="15">
        <v>6.6887278999999999</v>
      </c>
      <c r="O17" s="15"/>
      <c r="P17" s="20">
        <v>10.2012435</v>
      </c>
      <c r="Q17" s="15">
        <f t="shared" si="0"/>
        <v>6.6183665167822863</v>
      </c>
      <c r="R17" s="15">
        <v>0.81654565499999998</v>
      </c>
      <c r="S17" s="15">
        <v>1.2734300000000001</v>
      </c>
      <c r="T17" s="76"/>
      <c r="U17" s="20">
        <v>7.4508999999999999</v>
      </c>
      <c r="V17" s="5">
        <v>6.02</v>
      </c>
      <c r="W17" s="27"/>
      <c r="X17" s="27"/>
      <c r="Y17" s="27"/>
      <c r="Z17" s="20">
        <v>1.3709473000000001</v>
      </c>
      <c r="AA17" s="20">
        <v>5.3177804999999996</v>
      </c>
      <c r="AB17" s="20">
        <v>6.6887278999999999</v>
      </c>
      <c r="AG17">
        <f t="shared" si="2"/>
        <v>5.9005017987914889E-2</v>
      </c>
    </row>
    <row r="18" spans="1:33">
      <c r="A18" s="15" t="s">
        <v>12</v>
      </c>
      <c r="B18" s="15">
        <v>1991</v>
      </c>
      <c r="C18" s="22">
        <v>86.899000000000001</v>
      </c>
      <c r="D18" s="97">
        <f t="shared" si="1"/>
        <v>-5.8863280694266648E-2</v>
      </c>
      <c r="E18" s="15"/>
      <c r="F18" s="15">
        <v>132.30500000000001</v>
      </c>
      <c r="G18" s="15"/>
      <c r="H18" s="15">
        <v>134.90620389184301</v>
      </c>
      <c r="I18" s="15"/>
      <c r="J18" s="15">
        <v>-1.9281573543707742</v>
      </c>
      <c r="K18" s="15"/>
      <c r="L18" s="15">
        <v>1.511766122061964</v>
      </c>
      <c r="M18" s="15"/>
      <c r="N18" s="15">
        <v>0.93326739999999997</v>
      </c>
      <c r="O18" s="15"/>
      <c r="P18" s="20">
        <v>12.728142200000001</v>
      </c>
      <c r="Q18" s="15">
        <f t="shared" si="0"/>
        <v>4.9712885073476105</v>
      </c>
      <c r="R18" s="15">
        <v>0.84129450900000002</v>
      </c>
      <c r="S18" s="15">
        <v>1.23916</v>
      </c>
      <c r="T18" s="76"/>
      <c r="U18" s="20">
        <v>0.96399000000000001</v>
      </c>
      <c r="V18" s="5">
        <v>4.32</v>
      </c>
      <c r="W18" s="27"/>
      <c r="X18" s="27"/>
      <c r="Y18" s="27"/>
      <c r="Z18" s="20">
        <v>1.8377657000000001</v>
      </c>
      <c r="AA18" s="20">
        <v>-0.90449829999999998</v>
      </c>
      <c r="AB18" s="20">
        <v>0.93326739999999997</v>
      </c>
      <c r="AG18">
        <f t="shared" si="2"/>
        <v>-4.4635495113182884E-2</v>
      </c>
    </row>
    <row r="19" spans="1:33">
      <c r="A19" s="15" t="s">
        <v>12</v>
      </c>
      <c r="B19" s="15">
        <v>1992</v>
      </c>
      <c r="C19" s="22">
        <v>84.781999999999996</v>
      </c>
      <c r="D19" s="97">
        <f t="shared" si="1"/>
        <v>-3.2946600657579102E-2</v>
      </c>
      <c r="E19" s="15"/>
      <c r="F19" s="15">
        <v>127.945999999999</v>
      </c>
      <c r="G19" s="15"/>
      <c r="H19" s="15">
        <v>135.35828909369931</v>
      </c>
      <c r="I19" s="15"/>
      <c r="J19" s="15">
        <v>-5.4760511109661625</v>
      </c>
      <c r="K19" s="15"/>
      <c r="L19" s="15">
        <v>0.88774677216125752</v>
      </c>
      <c r="M19" s="15"/>
      <c r="N19" s="15">
        <v>-2.8520205000000001</v>
      </c>
      <c r="O19" s="15"/>
      <c r="P19" s="20">
        <v>11.0496947</v>
      </c>
      <c r="Q19" s="15">
        <f t="shared" si="0"/>
        <v>7.3482578849284046</v>
      </c>
      <c r="R19" s="15">
        <v>0.97667233499999995</v>
      </c>
      <c r="S19" s="15">
        <v>1.2981</v>
      </c>
      <c r="T19" s="76"/>
      <c r="U19" s="20">
        <v>-2.4757500000000001</v>
      </c>
      <c r="V19" s="5">
        <v>6.23</v>
      </c>
      <c r="W19" s="27"/>
      <c r="X19" s="27"/>
      <c r="Y19" s="27"/>
      <c r="Z19" s="20">
        <v>2.4757614000000001</v>
      </c>
      <c r="AA19" s="20">
        <v>-5.3277818000000003</v>
      </c>
      <c r="AB19" s="20">
        <v>-2.8520205000000001</v>
      </c>
      <c r="AG19">
        <f t="shared" si="2"/>
        <v>-2.4361615208460446E-2</v>
      </c>
    </row>
    <row r="20" spans="1:33">
      <c r="A20" s="15" t="s">
        <v>12</v>
      </c>
      <c r="B20" s="15">
        <v>1993</v>
      </c>
      <c r="C20" s="22">
        <v>85.707999999999998</v>
      </c>
      <c r="D20" s="97">
        <f t="shared" si="1"/>
        <v>-6.6199803041830617E-3</v>
      </c>
      <c r="E20" s="15"/>
      <c r="F20" s="15">
        <v>127.099</v>
      </c>
      <c r="G20" s="15"/>
      <c r="H20" s="15">
        <v>135.92251896200111</v>
      </c>
      <c r="I20" s="15"/>
      <c r="J20" s="15">
        <v>-6.4915799305248489</v>
      </c>
      <c r="K20" s="15"/>
      <c r="L20" s="15">
        <v>1.7659012383465009</v>
      </c>
      <c r="M20" s="15"/>
      <c r="N20" s="15">
        <v>-3.7767770000000001</v>
      </c>
      <c r="O20" s="15"/>
      <c r="P20" s="20">
        <v>11.1067669</v>
      </c>
      <c r="Q20" s="15">
        <f t="shared" si="0"/>
        <v>6.2187893778877115</v>
      </c>
      <c r="R20" s="15">
        <v>1.126233448</v>
      </c>
      <c r="S20" s="15">
        <v>1.171</v>
      </c>
      <c r="T20" s="76"/>
      <c r="U20" s="20">
        <v>-2.87418</v>
      </c>
      <c r="V20" s="5">
        <v>5.33</v>
      </c>
      <c r="W20" s="27"/>
      <c r="X20" s="27"/>
      <c r="Y20" s="27"/>
      <c r="Z20" s="20">
        <v>4.3088160000000002</v>
      </c>
      <c r="AA20" s="20">
        <v>-8.0855929</v>
      </c>
      <c r="AB20" s="20">
        <v>-3.7767770000000001</v>
      </c>
      <c r="AG20">
        <f t="shared" si="2"/>
        <v>1.0922129697341441E-2</v>
      </c>
    </row>
    <row r="21" spans="1:33">
      <c r="A21" s="15" t="s">
        <v>12</v>
      </c>
      <c r="B21" s="15">
        <v>1994</v>
      </c>
      <c r="C21" s="22">
        <v>90.748999999999995</v>
      </c>
      <c r="D21" s="97">
        <f t="shared" si="1"/>
        <v>3.9630524237012028E-2</v>
      </c>
      <c r="E21" s="15"/>
      <c r="F21" s="15">
        <v>132.136</v>
      </c>
      <c r="G21" s="15"/>
      <c r="H21" s="15">
        <v>137.88407068428259</v>
      </c>
      <c r="I21" s="15"/>
      <c r="J21" s="15">
        <v>-4.1687706605675556</v>
      </c>
      <c r="K21" s="15"/>
      <c r="L21" s="15">
        <v>1.8454109550520399</v>
      </c>
      <c r="M21" s="15"/>
      <c r="N21" s="15">
        <v>-2.4760602999999999</v>
      </c>
      <c r="O21" s="15"/>
      <c r="P21" s="20">
        <v>7.8613913000000002</v>
      </c>
      <c r="Q21" s="15">
        <f t="shared" si="0"/>
        <v>3.9669858621031637</v>
      </c>
      <c r="R21" s="15">
        <v>1.04121277</v>
      </c>
      <c r="S21" s="15">
        <v>1.1895199999999999</v>
      </c>
      <c r="T21" s="76"/>
      <c r="U21" s="20">
        <v>-2.1580599999999999</v>
      </c>
      <c r="V21" s="5">
        <v>3.6</v>
      </c>
      <c r="W21" s="27"/>
      <c r="X21" s="27"/>
      <c r="Y21" s="27"/>
      <c r="Z21" s="20">
        <v>4.0198790000000004</v>
      </c>
      <c r="AA21" s="20">
        <v>-6.4959392999999999</v>
      </c>
      <c r="AB21" s="20">
        <v>-2.4760602999999999</v>
      </c>
      <c r="AG21">
        <f t="shared" si="2"/>
        <v>5.8815979838521458E-2</v>
      </c>
    </row>
    <row r="22" spans="1:33">
      <c r="A22" s="15" t="s">
        <v>12</v>
      </c>
      <c r="B22" s="15">
        <v>1995</v>
      </c>
      <c r="C22" s="22">
        <v>98.549000000000007</v>
      </c>
      <c r="D22" s="97">
        <f t="shared" si="1"/>
        <v>4.2168674698795205E-2</v>
      </c>
      <c r="E22" s="15"/>
      <c r="F22" s="15">
        <v>137.708</v>
      </c>
      <c r="G22" s="15"/>
      <c r="H22" s="15">
        <v>140.979462481301</v>
      </c>
      <c r="I22" s="15"/>
      <c r="J22" s="15">
        <v>-2.3205241555910416</v>
      </c>
      <c r="K22" s="15"/>
      <c r="L22" s="15">
        <v>4.2011131905785204</v>
      </c>
      <c r="M22" s="15"/>
      <c r="N22" s="15">
        <v>-2.0913453999999998</v>
      </c>
      <c r="O22" s="15"/>
      <c r="P22" s="20">
        <v>7.4151128999999996</v>
      </c>
      <c r="Q22" s="15">
        <f t="shared" si="0"/>
        <v>-1.542379932825295</v>
      </c>
      <c r="R22" s="15">
        <v>0.960109188</v>
      </c>
      <c r="S22" s="15">
        <v>1.3080099999999999</v>
      </c>
      <c r="T22" s="76"/>
      <c r="U22" s="20">
        <v>-2.14663</v>
      </c>
      <c r="V22" s="5">
        <v>-1.52</v>
      </c>
      <c r="W22" s="27"/>
      <c r="X22" s="27"/>
      <c r="Y22" s="27"/>
      <c r="Z22" s="20">
        <v>3.8336258999999999</v>
      </c>
      <c r="AA22" s="20">
        <v>-5.9249713000000002</v>
      </c>
      <c r="AB22" s="20">
        <v>-2.0913453999999998</v>
      </c>
      <c r="AG22">
        <f t="shared" si="2"/>
        <v>8.5951360345568675E-2</v>
      </c>
    </row>
    <row r="23" spans="1:33">
      <c r="A23" s="15" t="s">
        <v>12</v>
      </c>
      <c r="B23" s="15">
        <v>1996</v>
      </c>
      <c r="C23" s="22">
        <v>102.083</v>
      </c>
      <c r="D23" s="97">
        <f t="shared" si="1"/>
        <v>3.6671798297847703E-2</v>
      </c>
      <c r="E23" s="15"/>
      <c r="F23" s="15">
        <v>142.75800000000001</v>
      </c>
      <c r="G23" s="15"/>
      <c r="H23" s="15">
        <v>145.15985079381269</v>
      </c>
      <c r="I23" s="15"/>
      <c r="J23" s="15">
        <v>-1.6546247331325148</v>
      </c>
      <c r="K23" s="15"/>
      <c r="L23" s="15">
        <v>-7.8275949778572329E-2</v>
      </c>
      <c r="M23" s="15"/>
      <c r="N23" s="15">
        <v>0.81208429999999998</v>
      </c>
      <c r="O23" s="15"/>
      <c r="P23" s="20">
        <v>7.6226748000000004</v>
      </c>
      <c r="Q23" s="15">
        <f t="shared" si="0"/>
        <v>-2.1453131275530697</v>
      </c>
      <c r="R23" s="15">
        <v>0.980227827</v>
      </c>
      <c r="S23" s="15">
        <v>1.2697499999999999</v>
      </c>
      <c r="T23" s="76"/>
      <c r="U23" s="20">
        <v>0.84572000000000003</v>
      </c>
      <c r="V23" s="5">
        <v>-2.19</v>
      </c>
      <c r="W23" s="27"/>
      <c r="X23" s="27"/>
      <c r="Y23" s="27"/>
      <c r="Z23" s="20">
        <v>4.0584622000000001</v>
      </c>
      <c r="AA23" s="20">
        <v>-3.2463779000000001</v>
      </c>
      <c r="AB23" s="20">
        <v>0.81208429999999998</v>
      </c>
      <c r="AG23">
        <f t="shared" si="2"/>
        <v>3.5860333438188022E-2</v>
      </c>
    </row>
    <row r="24" spans="1:33">
      <c r="A24" s="15" t="s">
        <v>12</v>
      </c>
      <c r="B24" s="15">
        <v>1997</v>
      </c>
      <c r="C24" s="22">
        <v>110.807</v>
      </c>
      <c r="D24" s="97">
        <f t="shared" si="1"/>
        <v>6.3337956541840046E-2</v>
      </c>
      <c r="E24" s="15"/>
      <c r="F24" s="15">
        <v>151.80000000000001</v>
      </c>
      <c r="G24" s="15"/>
      <c r="H24" s="15">
        <v>150.42979465933971</v>
      </c>
      <c r="I24" s="15"/>
      <c r="J24" s="15">
        <v>0.91086034104030933</v>
      </c>
      <c r="K24" s="15"/>
      <c r="L24" s="15">
        <v>2.0804217598505699</v>
      </c>
      <c r="M24" s="15"/>
      <c r="N24" s="15">
        <v>2.8427807</v>
      </c>
      <c r="O24" s="15"/>
      <c r="P24" s="20">
        <v>7.9634841999999999</v>
      </c>
      <c r="Q24" s="15">
        <f t="shared" si="0"/>
        <v>-1.4620014981003004</v>
      </c>
      <c r="R24" s="15">
        <v>0.98905264800000003</v>
      </c>
      <c r="S24" s="15">
        <v>1.1340399999999999</v>
      </c>
      <c r="T24" s="76"/>
      <c r="U24" s="20">
        <v>3.1848700000000001</v>
      </c>
      <c r="V24" s="5">
        <v>-1.62</v>
      </c>
      <c r="W24" s="27"/>
      <c r="X24" s="27"/>
      <c r="Y24" s="27"/>
      <c r="Z24" s="20">
        <v>4.0575054000000002</v>
      </c>
      <c r="AA24" s="20">
        <v>-1.2147247000000001</v>
      </c>
      <c r="AB24" s="20">
        <v>2.8427807</v>
      </c>
      <c r="AG24">
        <f t="shared" si="2"/>
        <v>8.5459870889374373E-2</v>
      </c>
    </row>
    <row r="25" spans="1:33">
      <c r="A25" s="15" t="s">
        <v>12</v>
      </c>
      <c r="B25" s="15">
        <v>1998</v>
      </c>
      <c r="C25" s="22">
        <v>120.474</v>
      </c>
      <c r="D25" s="97">
        <f t="shared" si="1"/>
        <v>5.4571805006587558E-2</v>
      </c>
      <c r="E25" s="15"/>
      <c r="F25" s="15">
        <v>160.084</v>
      </c>
      <c r="G25" s="15"/>
      <c r="H25" s="15">
        <v>157.00217773666139</v>
      </c>
      <c r="I25" s="15"/>
      <c r="J25" s="15">
        <v>1.9629168892852711</v>
      </c>
      <c r="K25" s="15"/>
      <c r="L25" s="15">
        <v>3.097937472863932</v>
      </c>
      <c r="M25" s="15"/>
      <c r="N25" s="15">
        <v>5.0508822999999996</v>
      </c>
      <c r="O25" s="15"/>
      <c r="P25" s="20">
        <v>7.1053268000000003</v>
      </c>
      <c r="Q25" s="15">
        <f t="shared" si="0"/>
        <v>0.76365024818633065</v>
      </c>
      <c r="R25" s="15">
        <v>1.0061859520000001</v>
      </c>
      <c r="S25" s="15">
        <v>1.1210899999999999</v>
      </c>
      <c r="T25" s="76"/>
      <c r="U25" s="20">
        <v>6.0475899999999996</v>
      </c>
      <c r="V25" s="5">
        <v>0.92</v>
      </c>
      <c r="W25" s="27"/>
      <c r="X25" s="27"/>
      <c r="Y25" s="27"/>
      <c r="Z25" s="20">
        <v>3.4123545000000002</v>
      </c>
      <c r="AA25" s="20">
        <v>1.6385278000000001</v>
      </c>
      <c r="AB25" s="20">
        <v>5.0508822999999996</v>
      </c>
      <c r="AG25">
        <f t="shared" si="2"/>
        <v>8.7241780753923498E-2</v>
      </c>
    </row>
    <row r="26" spans="1:33">
      <c r="A26" s="15" t="s">
        <v>12</v>
      </c>
      <c r="B26" s="15">
        <v>1999</v>
      </c>
      <c r="C26" s="22">
        <v>126.916</v>
      </c>
      <c r="D26" s="97">
        <f t="shared" si="1"/>
        <v>4.3795757227455559E-2</v>
      </c>
      <c r="E26" s="15"/>
      <c r="F26" s="15">
        <v>167.095</v>
      </c>
      <c r="G26" s="15"/>
      <c r="H26" s="15">
        <v>164.0746074819497</v>
      </c>
      <c r="I26" s="15"/>
      <c r="J26" s="15">
        <v>1.8408653017089049</v>
      </c>
      <c r="K26" s="15"/>
      <c r="L26" s="15">
        <v>0.92703590156302251</v>
      </c>
      <c r="M26" s="15"/>
      <c r="N26" s="15">
        <v>4.5668001</v>
      </c>
      <c r="O26" s="15"/>
      <c r="P26" s="20">
        <v>6.5231918999999996</v>
      </c>
      <c r="Q26" s="15">
        <f t="shared" si="0"/>
        <v>1.2685555800687069</v>
      </c>
      <c r="R26" s="15">
        <v>1</v>
      </c>
      <c r="S26" s="15">
        <v>1.065776448</v>
      </c>
      <c r="T26" s="76"/>
      <c r="U26" s="20">
        <v>5.7960000000000003</v>
      </c>
      <c r="V26" s="5">
        <v>1.61</v>
      </c>
      <c r="W26" s="27"/>
      <c r="X26" s="27"/>
      <c r="Y26" s="27"/>
      <c r="Z26" s="20">
        <v>2.8995555999999998</v>
      </c>
      <c r="AA26" s="20">
        <v>1.6672445</v>
      </c>
      <c r="AB26" s="20">
        <v>4.5668001</v>
      </c>
      <c r="AG26">
        <f t="shared" si="2"/>
        <v>5.3472118465394965E-2</v>
      </c>
    </row>
    <row r="27" spans="1:33">
      <c r="A27" s="15" t="s">
        <v>12</v>
      </c>
      <c r="B27" s="15">
        <v>2000</v>
      </c>
      <c r="C27" s="22">
        <v>136.44200000000001</v>
      </c>
      <c r="D27" s="97">
        <f t="shared" si="1"/>
        <v>5.773362458481697E-2</v>
      </c>
      <c r="E27" s="15"/>
      <c r="F27" s="15">
        <v>176.74199999999999</v>
      </c>
      <c r="G27" s="15"/>
      <c r="H27" s="15">
        <v>171.41676762581221</v>
      </c>
      <c r="I27" s="15"/>
      <c r="J27" s="15">
        <v>3.1065994581185308</v>
      </c>
      <c r="K27" s="15"/>
      <c r="L27" s="15">
        <v>1.637831443417737</v>
      </c>
      <c r="M27" s="15"/>
      <c r="N27" s="15">
        <v>9.5645036000000001</v>
      </c>
      <c r="O27" s="15"/>
      <c r="P27" s="20">
        <v>6.6157060000000003</v>
      </c>
      <c r="Q27" s="15">
        <f t="shared" si="0"/>
        <v>10.993682297239852</v>
      </c>
      <c r="R27" s="15">
        <v>1</v>
      </c>
      <c r="S27" s="15">
        <v>0.923612549</v>
      </c>
      <c r="T27" s="76"/>
      <c r="U27" s="20">
        <v>13.05</v>
      </c>
      <c r="V27" s="5">
        <v>15</v>
      </c>
      <c r="W27" s="27"/>
      <c r="X27" s="27"/>
      <c r="Y27" s="27"/>
      <c r="Z27" s="20">
        <v>2.7110420999999998</v>
      </c>
      <c r="AA27" s="20">
        <v>6.8534614999999999</v>
      </c>
      <c r="AB27" s="20">
        <v>9.5645036000000001</v>
      </c>
      <c r="AG27">
        <f t="shared" si="2"/>
        <v>7.5057518358599473E-2</v>
      </c>
    </row>
    <row r="28" spans="1:33">
      <c r="A28" s="15" t="s">
        <v>12</v>
      </c>
      <c r="B28" s="15">
        <v>2001</v>
      </c>
      <c r="C28" s="22">
        <v>144.62799999999999</v>
      </c>
      <c r="D28" s="97">
        <f t="shared" si="1"/>
        <v>2.610019123920743E-2</v>
      </c>
      <c r="E28" s="15"/>
      <c r="F28" s="15">
        <v>181.35499999999999</v>
      </c>
      <c r="G28" s="15"/>
      <c r="H28" s="15">
        <v>178.5805363117546</v>
      </c>
      <c r="I28" s="15"/>
      <c r="J28" s="15">
        <v>1.5536204255775621</v>
      </c>
      <c r="K28" s="15"/>
      <c r="L28" s="15">
        <v>3.303380934482592</v>
      </c>
      <c r="M28" s="15"/>
      <c r="N28" s="15">
        <v>7.5296623</v>
      </c>
      <c r="O28" s="15"/>
      <c r="P28" s="20">
        <v>5.9986356000000001</v>
      </c>
      <c r="Q28" s="15">
        <f t="shared" si="0"/>
        <v>5.8494897253643847</v>
      </c>
      <c r="R28" s="15">
        <v>1</v>
      </c>
      <c r="S28" s="15">
        <v>0.89562952799999995</v>
      </c>
      <c r="T28" s="76"/>
      <c r="U28" s="20">
        <v>10.89</v>
      </c>
      <c r="V28" s="5">
        <v>8.4600000000000009</v>
      </c>
      <c r="W28" s="27"/>
      <c r="X28" s="27"/>
      <c r="Y28" s="27"/>
      <c r="Z28" s="20">
        <v>2.5534474999999999</v>
      </c>
      <c r="AA28" s="20">
        <v>4.9762148000000002</v>
      </c>
      <c r="AB28" s="20">
        <v>7.5296623</v>
      </c>
      <c r="AG28">
        <f t="shared" si="2"/>
        <v>5.999618885680346E-2</v>
      </c>
    </row>
    <row r="29" spans="1:33">
      <c r="A29" s="15" t="s">
        <v>12</v>
      </c>
      <c r="B29" s="15">
        <v>2002</v>
      </c>
      <c r="C29" s="22">
        <v>148.48599999999999</v>
      </c>
      <c r="D29" s="97">
        <f t="shared" si="1"/>
        <v>1.7071489619806479E-2</v>
      </c>
      <c r="E29" s="15"/>
      <c r="F29" s="15">
        <v>184.45099999999999</v>
      </c>
      <c r="G29" s="15"/>
      <c r="H29" s="15">
        <v>184.83135635509041</v>
      </c>
      <c r="I29" s="15"/>
      <c r="J29" s="15">
        <v>-0.2057856213313114</v>
      </c>
      <c r="K29" s="15"/>
      <c r="L29" s="15">
        <v>0.94426420329261074</v>
      </c>
      <c r="M29" s="15"/>
      <c r="N29" s="15">
        <v>6.0860957000000004</v>
      </c>
      <c r="O29" s="15"/>
      <c r="P29" s="20">
        <v>4.7958615</v>
      </c>
      <c r="Q29" s="15">
        <f t="shared" si="0"/>
        <v>4.3775170723165822</v>
      </c>
      <c r="R29" s="15">
        <v>1</v>
      </c>
      <c r="S29" s="15">
        <v>0.94557372500000003</v>
      </c>
      <c r="T29" s="76"/>
      <c r="U29" s="20">
        <v>9.0370000000000008</v>
      </c>
      <c r="V29" s="5">
        <v>6.5</v>
      </c>
      <c r="W29" s="27"/>
      <c r="X29" s="27"/>
      <c r="Y29" s="27"/>
      <c r="Z29" s="20">
        <v>2.0291475000000001</v>
      </c>
      <c r="AA29" s="20">
        <v>4.0569480999999996</v>
      </c>
      <c r="AB29" s="20">
        <v>6.0860957000000004</v>
      </c>
      <c r="AG29">
        <f t="shared" si="2"/>
        <v>2.6675332577370942E-2</v>
      </c>
    </row>
    <row r="30" spans="1:33">
      <c r="A30" s="15" t="s">
        <v>12</v>
      </c>
      <c r="B30" s="15">
        <v>2003</v>
      </c>
      <c r="C30" s="22">
        <v>151.749</v>
      </c>
      <c r="D30" s="97">
        <f t="shared" si="1"/>
        <v>2.0037842028506204E-2</v>
      </c>
      <c r="E30" s="15"/>
      <c r="F30" s="15">
        <v>188.14699999999999</v>
      </c>
      <c r="G30" s="15"/>
      <c r="H30" s="15">
        <v>190.7044253020311</v>
      </c>
      <c r="I30" s="15"/>
      <c r="J30" s="15">
        <v>-1.3410414037224094</v>
      </c>
      <c r="K30" s="15"/>
      <c r="L30" s="15">
        <v>0.1899236865570586</v>
      </c>
      <c r="M30" s="15"/>
      <c r="N30" s="15">
        <v>4.2392371999999998</v>
      </c>
      <c r="O30" s="15"/>
      <c r="P30" s="20">
        <v>4.3523594000000001</v>
      </c>
      <c r="Q30" s="15">
        <f t="shared" si="0"/>
        <v>5.858358209938781</v>
      </c>
      <c r="R30" s="15">
        <v>1</v>
      </c>
      <c r="S30" s="15">
        <v>1.131160392</v>
      </c>
      <c r="T30" s="76"/>
      <c r="U30" s="20">
        <v>6.4329999999999998</v>
      </c>
      <c r="V30" s="5">
        <v>8.89</v>
      </c>
      <c r="W30" s="27"/>
      <c r="X30" s="27"/>
      <c r="Y30" s="27"/>
      <c r="Z30" s="20">
        <v>1.8154980000000001</v>
      </c>
      <c r="AA30" s="20">
        <v>2.4237392</v>
      </c>
      <c r="AB30" s="20">
        <v>4.2392371999999998</v>
      </c>
      <c r="AG30">
        <f t="shared" si="2"/>
        <v>2.1975135703029277E-2</v>
      </c>
    </row>
    <row r="31" spans="1:33">
      <c r="A31" s="15" t="s">
        <v>12</v>
      </c>
      <c r="B31" s="15">
        <v>2004</v>
      </c>
      <c r="C31" s="22">
        <v>158.75800000000001</v>
      </c>
      <c r="D31" s="97">
        <f t="shared" si="1"/>
        <v>3.9920912903208643E-2</v>
      </c>
      <c r="E31" s="15"/>
      <c r="F31" s="15">
        <v>195.65799999999999</v>
      </c>
      <c r="G31" s="15"/>
      <c r="H31" s="15">
        <v>196.25252997996989</v>
      </c>
      <c r="I31" s="15"/>
      <c r="J31" s="15">
        <v>-0.30294130732000379</v>
      </c>
      <c r="K31" s="15"/>
      <c r="L31" s="15">
        <v>0.60266131600099637</v>
      </c>
      <c r="M31" s="15"/>
      <c r="N31" s="15">
        <v>3.9015357000000002</v>
      </c>
      <c r="O31" s="15"/>
      <c r="P31" s="20">
        <v>3.9207100000000001</v>
      </c>
      <c r="Q31" s="15">
        <f t="shared" si="0"/>
        <v>3.9872006450068653</v>
      </c>
      <c r="R31" s="15">
        <v>1</v>
      </c>
      <c r="S31" s="15">
        <v>1.2439023170000001</v>
      </c>
      <c r="T31" s="76"/>
      <c r="U31" s="20">
        <v>6.194</v>
      </c>
      <c r="V31" s="5">
        <v>6.33</v>
      </c>
      <c r="W31" s="27"/>
      <c r="X31" s="27"/>
      <c r="Y31" s="27"/>
      <c r="Z31" s="20">
        <v>1.6918831999999999</v>
      </c>
      <c r="AA31" s="20">
        <v>2.2096524</v>
      </c>
      <c r="AB31" s="20">
        <v>3.9015357000000002</v>
      </c>
      <c r="AG31">
        <f t="shared" si="2"/>
        <v>4.6188113265985375E-2</v>
      </c>
    </row>
    <row r="32" spans="1:33">
      <c r="A32" s="15" t="s">
        <v>12</v>
      </c>
      <c r="B32" s="15">
        <v>2005</v>
      </c>
      <c r="C32" s="22">
        <v>164.68700000000001</v>
      </c>
      <c r="D32" s="97">
        <f t="shared" si="1"/>
        <v>2.7798505555612456E-2</v>
      </c>
      <c r="E32" s="15"/>
      <c r="F32" s="15">
        <v>201.09700000000001</v>
      </c>
      <c r="G32" s="15"/>
      <c r="H32" s="15">
        <v>201.37856840896549</v>
      </c>
      <c r="I32" s="15"/>
      <c r="J32" s="15">
        <v>-0.13982044424591944</v>
      </c>
      <c r="K32" s="15"/>
      <c r="L32" s="15">
        <v>0.92894119184898649</v>
      </c>
      <c r="M32" s="15"/>
      <c r="N32" s="15">
        <v>4.2626315000000004</v>
      </c>
      <c r="O32" s="15"/>
      <c r="P32" s="20">
        <v>3.7190720000000002</v>
      </c>
      <c r="Q32" s="15">
        <f t="shared" si="0"/>
        <v>1.4755263014081257</v>
      </c>
      <c r="R32" s="15">
        <v>1</v>
      </c>
      <c r="S32" s="15">
        <v>1.244090272</v>
      </c>
      <c r="T32" s="76"/>
      <c r="U32" s="20">
        <v>7.02</v>
      </c>
      <c r="V32" s="5">
        <v>2.4300000000000002</v>
      </c>
      <c r="W32" s="27"/>
      <c r="X32" s="27"/>
      <c r="Y32" s="27"/>
      <c r="Z32" s="20">
        <v>1.6109347000000001</v>
      </c>
      <c r="AA32" s="20">
        <v>2.6516969000000001</v>
      </c>
      <c r="AB32" s="20">
        <v>4.2626315000000004</v>
      </c>
      <c r="AG32">
        <f t="shared" si="2"/>
        <v>3.7346149485380273E-2</v>
      </c>
    </row>
    <row r="33" spans="1:33">
      <c r="A33" s="15" t="s">
        <v>12</v>
      </c>
      <c r="B33" s="15">
        <v>2006</v>
      </c>
      <c r="C33" s="22">
        <v>172.89699999999999</v>
      </c>
      <c r="D33" s="97">
        <f t="shared" si="1"/>
        <v>4.0274096580257233E-2</v>
      </c>
      <c r="E33" s="15"/>
      <c r="F33" s="15">
        <v>209.196</v>
      </c>
      <c r="G33" s="15"/>
      <c r="H33" s="15">
        <v>206.11909605875829</v>
      </c>
      <c r="I33" s="15"/>
      <c r="J33" s="15">
        <v>1.4927796599518262</v>
      </c>
      <c r="K33" s="15"/>
      <c r="L33" s="15">
        <v>0.92072343336451201</v>
      </c>
      <c r="M33" s="15"/>
      <c r="N33" s="15">
        <v>5.4639467000000002</v>
      </c>
      <c r="O33" s="15"/>
      <c r="P33" s="20">
        <v>3.7191809</v>
      </c>
      <c r="Q33" s="15">
        <f t="shared" si="0"/>
        <v>4.0486532444171965</v>
      </c>
      <c r="R33" s="15">
        <v>1</v>
      </c>
      <c r="S33" s="15">
        <v>1.255598824</v>
      </c>
      <c r="T33" s="76"/>
      <c r="U33" s="20">
        <v>9.4469999999999992</v>
      </c>
      <c r="V33" s="5">
        <v>7</v>
      </c>
      <c r="W33" s="27"/>
      <c r="X33" s="27"/>
      <c r="Y33" s="27"/>
      <c r="Z33" s="20">
        <v>1.4927963</v>
      </c>
      <c r="AA33" s="20">
        <v>3.9711504999999998</v>
      </c>
      <c r="AB33" s="20">
        <v>5.4639467000000002</v>
      </c>
      <c r="AG33">
        <f t="shared" si="2"/>
        <v>4.98521437636242E-2</v>
      </c>
    </row>
    <row r="34" spans="1:33">
      <c r="A34" s="15" t="s">
        <v>12</v>
      </c>
      <c r="B34" s="15">
        <v>2007</v>
      </c>
      <c r="C34" s="22">
        <v>187.072</v>
      </c>
      <c r="D34" s="97">
        <f t="shared" si="1"/>
        <v>5.2993365073902045E-2</v>
      </c>
      <c r="E34" s="15"/>
      <c r="F34" s="15">
        <v>220.28200000000001</v>
      </c>
      <c r="G34" s="15"/>
      <c r="H34" s="15">
        <v>210.74305572448549</v>
      </c>
      <c r="I34" s="15"/>
      <c r="J34" s="15">
        <v>4.5263385987841298</v>
      </c>
      <c r="K34" s="15"/>
      <c r="L34" s="15">
        <v>2.7532806839612789</v>
      </c>
      <c r="M34" s="15"/>
      <c r="N34" s="15">
        <v>6.5247605000000002</v>
      </c>
      <c r="O34" s="15"/>
      <c r="P34" s="20">
        <v>3.8111948</v>
      </c>
      <c r="Q34" s="15">
        <f t="shared" si="0"/>
        <v>3.9343140608963392</v>
      </c>
      <c r="R34" s="15">
        <v>1</v>
      </c>
      <c r="S34" s="15">
        <v>1.370478039</v>
      </c>
      <c r="T34" s="76"/>
      <c r="U34" s="20">
        <v>12.206</v>
      </c>
      <c r="V34" s="5">
        <v>7.36</v>
      </c>
      <c r="W34" s="27"/>
      <c r="X34" s="27"/>
      <c r="Y34" s="27"/>
      <c r="Z34" s="20">
        <v>1.4165669000000001</v>
      </c>
      <c r="AA34" s="20">
        <v>5.1081935999999999</v>
      </c>
      <c r="AB34" s="20">
        <v>6.5247605000000002</v>
      </c>
      <c r="AG34">
        <f t="shared" si="2"/>
        <v>8.1985228199448298E-2</v>
      </c>
    </row>
    <row r="35" spans="1:33">
      <c r="A35" s="15" t="s">
        <v>12</v>
      </c>
      <c r="B35" s="15">
        <v>2008</v>
      </c>
      <c r="C35" s="22">
        <v>194.26499999999999</v>
      </c>
      <c r="D35" s="97">
        <f t="shared" si="1"/>
        <v>7.8399506087650159E-3</v>
      </c>
      <c r="E35" s="15"/>
      <c r="F35" s="15">
        <v>222.00899999999999</v>
      </c>
      <c r="G35" s="15"/>
      <c r="H35" s="15">
        <v>214.07287157430261</v>
      </c>
      <c r="I35" s="15"/>
      <c r="J35" s="15">
        <v>3.7072088431078232</v>
      </c>
      <c r="K35" s="15"/>
      <c r="L35" s="15">
        <v>3.0372367520324679</v>
      </c>
      <c r="M35" s="15"/>
      <c r="N35" s="15">
        <v>5.5733148000000003</v>
      </c>
      <c r="O35" s="15"/>
      <c r="P35" s="20">
        <v>4.0288089999999999</v>
      </c>
      <c r="Q35" s="15">
        <f t="shared" ref="Q35:Q50" si="3">100*V35/C35</f>
        <v>4.2261858801122187</v>
      </c>
      <c r="R35" s="15">
        <v>1</v>
      </c>
      <c r="S35" s="15">
        <v>1.470755469</v>
      </c>
      <c r="T35" s="76"/>
      <c r="U35" s="20">
        <v>10.827</v>
      </c>
      <c r="V35" s="5">
        <v>8.2100000000000009</v>
      </c>
      <c r="W35" s="27"/>
      <c r="X35" s="27"/>
      <c r="Y35" s="27"/>
      <c r="Z35" s="20">
        <v>1.3965460000000001</v>
      </c>
      <c r="AA35" s="20">
        <v>4.1767687999999996</v>
      </c>
      <c r="AB35" s="20">
        <v>5.5733148000000003</v>
      </c>
      <c r="AG35">
        <f t="shared" si="2"/>
        <v>3.8450436195689275E-2</v>
      </c>
    </row>
    <row r="36" spans="1:33">
      <c r="A36" s="15" t="s">
        <v>12</v>
      </c>
      <c r="B36" s="15">
        <v>2009</v>
      </c>
      <c r="C36" s="22">
        <v>181.74700000000001</v>
      </c>
      <c r="D36" s="97">
        <f t="shared" si="1"/>
        <v>-8.0744474323112977E-2</v>
      </c>
      <c r="E36" s="15"/>
      <c r="F36" s="15">
        <v>204.083</v>
      </c>
      <c r="G36" s="15"/>
      <c r="H36" s="15">
        <v>214.61119358629719</v>
      </c>
      <c r="I36" s="15"/>
      <c r="J36" s="15">
        <v>-4.905705713837194</v>
      </c>
      <c r="K36" s="15"/>
      <c r="L36" s="15">
        <v>1.773905222925354</v>
      </c>
      <c r="M36" s="15"/>
      <c r="N36" s="15">
        <v>-1.1560026000000001</v>
      </c>
      <c r="O36" s="15"/>
      <c r="P36" s="20">
        <v>3.5797435000000002</v>
      </c>
      <c r="Q36" s="15">
        <f t="shared" si="3"/>
        <v>4.5392771269952181</v>
      </c>
      <c r="R36" s="15">
        <v>1</v>
      </c>
      <c r="S36" s="15">
        <v>1.394782422</v>
      </c>
      <c r="T36" s="76"/>
      <c r="U36" s="20">
        <v>-2.101</v>
      </c>
      <c r="V36" s="5">
        <v>8.25</v>
      </c>
      <c r="W36" s="27"/>
      <c r="X36" s="27"/>
      <c r="Y36" s="27"/>
      <c r="Z36" s="20">
        <v>1.32822</v>
      </c>
      <c r="AA36" s="20">
        <v>-2.4842225999999998</v>
      </c>
      <c r="AB36" s="20">
        <v>-1.1560026000000001</v>
      </c>
      <c r="AG36">
        <f t="shared" si="2"/>
        <v>-6.4437752554500155E-2</v>
      </c>
    </row>
    <row r="37" spans="1:33">
      <c r="A37" s="15" t="s">
        <v>12</v>
      </c>
      <c r="B37" s="15">
        <v>2010</v>
      </c>
      <c r="C37" s="22">
        <v>188.143</v>
      </c>
      <c r="D37" s="97">
        <f t="shared" si="1"/>
        <v>3.1859586540770223E-2</v>
      </c>
      <c r="E37" s="15"/>
      <c r="F37" s="15">
        <v>210.58500000000001</v>
      </c>
      <c r="G37" s="15"/>
      <c r="H37" s="15">
        <v>215.35725383652041</v>
      </c>
      <c r="I37" s="15"/>
      <c r="J37" s="15">
        <v>-2.2159707887727143</v>
      </c>
      <c r="K37" s="15"/>
      <c r="L37" s="15">
        <v>0.32293066166013679</v>
      </c>
      <c r="M37" s="20">
        <v>0.1613</v>
      </c>
      <c r="N37" s="15">
        <v>-1.2065291</v>
      </c>
      <c r="O37" s="15"/>
      <c r="P37" s="20">
        <v>3.1134662999999998</v>
      </c>
      <c r="Q37" s="15">
        <f t="shared" si="3"/>
        <v>4.9536788506614648</v>
      </c>
      <c r="R37" s="15">
        <v>1</v>
      </c>
      <c r="S37" s="15">
        <v>1.325716667</v>
      </c>
      <c r="T37" s="76"/>
      <c r="U37" s="20">
        <v>-2.27</v>
      </c>
      <c r="V37" s="5">
        <v>9.32</v>
      </c>
      <c r="W37" s="27"/>
      <c r="X37" s="27"/>
      <c r="Y37" s="27"/>
      <c r="Z37" s="20">
        <v>1.3271820000000001</v>
      </c>
      <c r="AA37" s="20">
        <v>-2.5337111000000001</v>
      </c>
      <c r="AB37" s="20">
        <v>-1.2065291</v>
      </c>
      <c r="AF37" s="152">
        <f>(N37-M37)/J37</f>
        <v>0.61725953560856905</v>
      </c>
      <c r="AG37">
        <f t="shared" si="2"/>
        <v>3.5191777580922852E-2</v>
      </c>
    </row>
    <row r="38" spans="1:33">
      <c r="A38" s="15" t="s">
        <v>12</v>
      </c>
      <c r="B38" s="15">
        <v>2011</v>
      </c>
      <c r="C38" s="22">
        <v>197.99799999999999</v>
      </c>
      <c r="D38" s="97">
        <f t="shared" si="1"/>
        <v>2.5476648384262793E-2</v>
      </c>
      <c r="E38" s="15"/>
      <c r="F38" s="15">
        <v>215.95</v>
      </c>
      <c r="G38" s="15"/>
      <c r="H38" s="15">
        <v>216.09536495623749</v>
      </c>
      <c r="I38" s="15"/>
      <c r="J38" s="15">
        <v>-6.7268891337368686E-2</v>
      </c>
      <c r="K38" s="15"/>
      <c r="L38" s="15">
        <v>2.6235334156588852</v>
      </c>
      <c r="M38" s="20">
        <v>0.48309999999999997</v>
      </c>
      <c r="N38" s="15">
        <v>0.36970069999999999</v>
      </c>
      <c r="O38" s="15"/>
      <c r="P38" s="20">
        <v>2.9166577999999999</v>
      </c>
      <c r="Q38" s="15">
        <f t="shared" si="3"/>
        <v>3.2929625551773252</v>
      </c>
      <c r="R38" s="15">
        <v>1</v>
      </c>
      <c r="S38" s="15">
        <v>1.3919552529999999</v>
      </c>
      <c r="T38" s="76"/>
      <c r="U38" s="20">
        <v>0.73199999999999998</v>
      </c>
      <c r="V38" s="5">
        <v>6.52</v>
      </c>
      <c r="W38" s="27"/>
      <c r="X38" s="27"/>
      <c r="Y38" s="27"/>
      <c r="Z38" s="20">
        <v>1.3889028999999999</v>
      </c>
      <c r="AA38" s="20">
        <v>-1.0192022000000001</v>
      </c>
      <c r="AB38" s="20">
        <v>0.36970069999999999</v>
      </c>
      <c r="AF38" s="152">
        <f t="shared" ref="AF38:AF52" si="4">(N38-M38)/J38</f>
        <v>1.6857613934987701</v>
      </c>
      <c r="AG38">
        <f t="shared" si="2"/>
        <v>5.2380370250288293E-2</v>
      </c>
    </row>
    <row r="39" spans="1:33">
      <c r="A39" s="15" t="s">
        <v>12</v>
      </c>
      <c r="B39" s="15">
        <v>2012</v>
      </c>
      <c r="C39" s="22">
        <v>201.03700000000001</v>
      </c>
      <c r="D39" s="97">
        <f t="shared" si="1"/>
        <v>-1.39754572817828E-2</v>
      </c>
      <c r="E39" s="15"/>
      <c r="F39" s="15">
        <v>212.93199999999899</v>
      </c>
      <c r="G39" s="15"/>
      <c r="H39" s="15">
        <v>216.45921015311319</v>
      </c>
      <c r="I39" s="15"/>
      <c r="J39" s="15">
        <v>-1.6295033833945927</v>
      </c>
      <c r="K39" s="15"/>
      <c r="L39" s="15">
        <v>2.9739722673728819</v>
      </c>
      <c r="M39" s="20">
        <v>0.2913</v>
      </c>
      <c r="N39" s="15">
        <v>-0.73021380000000002</v>
      </c>
      <c r="O39" s="15"/>
      <c r="P39" s="20">
        <v>2.7871514999999998</v>
      </c>
      <c r="Q39" s="15">
        <f t="shared" si="3"/>
        <v>4.362381054233798</v>
      </c>
      <c r="R39" s="15">
        <v>1</v>
      </c>
      <c r="S39" s="15">
        <v>1.2847886719999999</v>
      </c>
      <c r="T39" s="76"/>
      <c r="U39" s="20">
        <v>-1.468</v>
      </c>
      <c r="V39" s="5">
        <v>8.77</v>
      </c>
      <c r="W39" s="27"/>
      <c r="X39" s="27"/>
      <c r="Y39" s="27"/>
      <c r="Z39" s="20">
        <v>1.4256082000000001</v>
      </c>
      <c r="AA39" s="20">
        <v>-2.1558221</v>
      </c>
      <c r="AB39" s="20">
        <v>-0.73021380000000002</v>
      </c>
      <c r="AF39" s="152">
        <f t="shared" si="4"/>
        <v>0.62688657808858028</v>
      </c>
      <c r="AG39">
        <f t="shared" si="2"/>
        <v>1.5348639885251446E-2</v>
      </c>
    </row>
    <row r="40" spans="1:33">
      <c r="A40" s="15" t="s">
        <v>12</v>
      </c>
      <c r="B40" s="15">
        <v>2013</v>
      </c>
      <c r="C40" s="22">
        <v>204.321</v>
      </c>
      <c r="D40" s="97">
        <f t="shared" si="1"/>
        <v>-9.0169631619437269E-3</v>
      </c>
      <c r="E40" s="15"/>
      <c r="F40" s="15">
        <v>211.012</v>
      </c>
      <c r="G40" s="15"/>
      <c r="H40" s="15">
        <v>216.67203821508119</v>
      </c>
      <c r="I40" s="15"/>
      <c r="J40" s="15">
        <v>-2.612260567495428</v>
      </c>
      <c r="K40" s="15"/>
      <c r="L40" s="15">
        <v>2.5582945663203742</v>
      </c>
      <c r="M40" s="20">
        <v>0.34129999999999999</v>
      </c>
      <c r="N40" s="15">
        <v>-1.2509726999999999</v>
      </c>
      <c r="O40" s="15"/>
      <c r="P40" s="20">
        <v>2.2453010999999998</v>
      </c>
      <c r="Q40" s="15">
        <f t="shared" si="3"/>
        <v>1.2920845140734434</v>
      </c>
      <c r="R40" s="15">
        <v>1</v>
      </c>
      <c r="S40" s="15">
        <v>1.328118039</v>
      </c>
      <c r="T40" s="76"/>
      <c r="U40" s="20">
        <v>-2.556</v>
      </c>
      <c r="V40" s="5">
        <v>2.64</v>
      </c>
      <c r="W40" s="27"/>
      <c r="X40" s="27"/>
      <c r="Y40" s="27"/>
      <c r="Z40" s="20">
        <v>1.2739758000000001</v>
      </c>
      <c r="AA40" s="20">
        <v>-2.5249484999999998</v>
      </c>
      <c r="AB40" s="20">
        <v>-1.2509726999999999</v>
      </c>
      <c r="AF40" s="152">
        <f t="shared" si="4"/>
        <v>0.60953823665708518</v>
      </c>
      <c r="AG40">
        <f t="shared" si="2"/>
        <v>1.6335301461919905E-2</v>
      </c>
    </row>
    <row r="41" spans="1:33">
      <c r="A41" s="15" t="s">
        <v>12</v>
      </c>
      <c r="B41" s="15">
        <v>2014</v>
      </c>
      <c r="C41" s="22">
        <v>206.89699999999999</v>
      </c>
      <c r="D41" s="97">
        <f t="shared" si="1"/>
        <v>-3.6490815688207789E-3</v>
      </c>
      <c r="E41" s="15"/>
      <c r="F41" s="15">
        <v>210.24199999999999</v>
      </c>
      <c r="G41" s="15"/>
      <c r="H41" s="15">
        <v>217.09913997409529</v>
      </c>
      <c r="I41" s="15"/>
      <c r="J41" s="15">
        <v>-3.1585293128814418</v>
      </c>
      <c r="K41" s="15"/>
      <c r="L41" s="15">
        <v>1.6316233015358561</v>
      </c>
      <c r="M41" s="20">
        <v>-2.5000000000000001E-3</v>
      </c>
      <c r="N41" s="15">
        <v>-1.7564295000000001</v>
      </c>
      <c r="O41" s="15"/>
      <c r="P41" s="20">
        <v>2.0585811000000001</v>
      </c>
      <c r="Q41" s="15">
        <f t="shared" si="3"/>
        <v>1.6674963870911614</v>
      </c>
      <c r="R41" s="15">
        <v>1</v>
      </c>
      <c r="S41" s="15">
        <v>1.328500784</v>
      </c>
      <c r="T41" s="76"/>
      <c r="U41" s="20">
        <v>-3.6339999999999999</v>
      </c>
      <c r="V41" s="5">
        <v>3.45</v>
      </c>
      <c r="W41" s="27"/>
      <c r="X41" s="27"/>
      <c r="Y41" s="27"/>
      <c r="Z41" s="20">
        <v>1.2310473</v>
      </c>
      <c r="AA41" s="20">
        <v>-2.9874768999999999</v>
      </c>
      <c r="AB41" s="20">
        <v>-1.7564295000000001</v>
      </c>
      <c r="AF41" s="152">
        <f t="shared" si="4"/>
        <v>0.55529942142596012</v>
      </c>
      <c r="AG41">
        <f t="shared" si="2"/>
        <v>1.2607612531262051E-2</v>
      </c>
    </row>
    <row r="42" spans="1:33">
      <c r="A42" s="15" t="s">
        <v>12</v>
      </c>
      <c r="B42" s="15">
        <v>2015</v>
      </c>
      <c r="C42" s="22">
        <v>211.38499999999999</v>
      </c>
      <c r="D42" s="97">
        <f t="shared" si="1"/>
        <v>5.4365921176548967E-3</v>
      </c>
      <c r="E42" s="15"/>
      <c r="F42" s="15">
        <v>211.38499999999999</v>
      </c>
      <c r="G42" s="15"/>
      <c r="H42" s="15">
        <v>217.96739165251529</v>
      </c>
      <c r="I42" s="15"/>
      <c r="J42" s="15">
        <v>-3.0198974271385404</v>
      </c>
      <c r="K42" s="15"/>
      <c r="L42" s="20">
        <v>1.6167465203070035</v>
      </c>
      <c r="M42" s="20">
        <v>0.49020000000000002</v>
      </c>
      <c r="N42" s="15">
        <v>-1.2673558</v>
      </c>
      <c r="O42" s="15"/>
      <c r="P42" s="20">
        <v>1.8356452999999999</v>
      </c>
      <c r="Q42" s="15">
        <f t="shared" si="3"/>
        <v>2.8194999645197152</v>
      </c>
      <c r="R42" s="15">
        <v>1</v>
      </c>
      <c r="S42" s="15">
        <v>1.1095128910000001</v>
      </c>
      <c r="T42" s="76"/>
      <c r="U42" s="20">
        <v>-2.6789999999999998</v>
      </c>
      <c r="V42" s="5">
        <v>5.96</v>
      </c>
      <c r="W42" s="27"/>
      <c r="X42" s="27"/>
      <c r="Y42" s="27"/>
      <c r="Z42" s="20">
        <v>1.1580765</v>
      </c>
      <c r="AA42" s="20">
        <v>-2.4254323000000002</v>
      </c>
      <c r="AB42" s="20">
        <v>-1.2673558</v>
      </c>
      <c r="AF42" s="152">
        <f t="shared" si="4"/>
        <v>0.58199188628249088</v>
      </c>
      <c r="AG42">
        <f t="shared" si="2"/>
        <v>2.1691953000768496E-2</v>
      </c>
    </row>
    <row r="43" spans="1:33">
      <c r="A43" s="15" t="s">
        <v>12</v>
      </c>
      <c r="B43" s="15">
        <v>2016</v>
      </c>
      <c r="C43" s="22">
        <v>217.518</v>
      </c>
      <c r="D43" s="97">
        <f t="shared" si="1"/>
        <v>2.8114577666343461E-2</v>
      </c>
      <c r="E43" s="15"/>
      <c r="F43" s="15">
        <v>217.328</v>
      </c>
      <c r="G43" s="15"/>
      <c r="H43" s="15">
        <v>220.05745090459621</v>
      </c>
      <c r="I43" s="15"/>
      <c r="J43" s="15">
        <v>-1.2403356002608334</v>
      </c>
      <c r="K43" s="15"/>
      <c r="L43" s="20">
        <v>8.7425499999994827E-2</v>
      </c>
      <c r="M43" s="20">
        <v>0.11360000000000001</v>
      </c>
      <c r="N43" s="15">
        <v>-0.60822549999999997</v>
      </c>
      <c r="O43" s="15"/>
      <c r="P43" s="20">
        <v>1.641478</v>
      </c>
      <c r="Q43" s="15">
        <f t="shared" si="3"/>
        <v>-7.8154451585615903E-2</v>
      </c>
      <c r="R43" s="15">
        <v>1</v>
      </c>
      <c r="S43" s="15">
        <v>1.106903113</v>
      </c>
      <c r="T43" s="76"/>
      <c r="U43" s="20">
        <v>-1.323</v>
      </c>
      <c r="V43" s="5">
        <v>-0.17</v>
      </c>
      <c r="W43" s="27"/>
      <c r="X43" s="27"/>
      <c r="Y43" s="27"/>
      <c r="Z43" s="20">
        <v>1.0900247000000001</v>
      </c>
      <c r="AA43" s="20">
        <v>-1.6982503</v>
      </c>
      <c r="AB43" s="20">
        <v>-0.60822549999999997</v>
      </c>
      <c r="AF43" s="152">
        <f t="shared" si="4"/>
        <v>0.58195983397413198</v>
      </c>
      <c r="AG43">
        <f t="shared" si="2"/>
        <v>2.901341154765007E-2</v>
      </c>
    </row>
    <row r="44" spans="1:33">
      <c r="A44" s="15" t="s">
        <v>12</v>
      </c>
      <c r="B44" s="15">
        <v>2017</v>
      </c>
      <c r="C44" s="22">
        <v>226.30099999999999</v>
      </c>
      <c r="D44" s="97">
        <f t="shared" si="1"/>
        <v>3.1924096296841585E-2</v>
      </c>
      <c r="E44" s="15"/>
      <c r="F44" s="15">
        <v>224.26599999999999</v>
      </c>
      <c r="G44" s="15"/>
      <c r="H44" s="15">
        <v>222.54906659024911</v>
      </c>
      <c r="I44" s="15"/>
      <c r="J44" s="15">
        <v>0.77148533402391362</v>
      </c>
      <c r="K44" s="15"/>
      <c r="L44" s="20">
        <v>0.81926285535240573</v>
      </c>
      <c r="M44" s="20">
        <v>-0.1021</v>
      </c>
      <c r="N44" s="15">
        <v>0.3468831</v>
      </c>
      <c r="O44" s="15"/>
      <c r="P44" s="20">
        <v>1.5307881000000001</v>
      </c>
      <c r="Q44" s="15">
        <f t="shared" si="3"/>
        <v>4.4188934207095862E-3</v>
      </c>
      <c r="R44" s="15">
        <v>1</v>
      </c>
      <c r="S44" s="15">
        <v>1.1296811760000001</v>
      </c>
      <c r="T44" s="76"/>
      <c r="U44" s="20">
        <v>0.78500000000000003</v>
      </c>
      <c r="V44" s="5">
        <v>0.01</v>
      </c>
      <c r="W44" s="27"/>
      <c r="X44" s="27"/>
      <c r="Y44" s="27"/>
      <c r="Z44" s="20">
        <v>1.0008794000000001</v>
      </c>
      <c r="AA44" s="20">
        <v>-0.65399620000000003</v>
      </c>
      <c r="AB44" s="20">
        <v>0.3468831</v>
      </c>
      <c r="AF44" s="152">
        <f t="shared" si="4"/>
        <v>0.58197230744257145</v>
      </c>
      <c r="AG44">
        <f t="shared" si="2"/>
        <v>4.0378267545674321E-2</v>
      </c>
    </row>
    <row r="45" spans="1:33">
      <c r="A45" s="15" t="s">
        <v>12</v>
      </c>
      <c r="B45" s="15">
        <v>2018</v>
      </c>
      <c r="C45" s="22">
        <v>233.46199999999999</v>
      </c>
      <c r="D45" s="97">
        <f t="shared" si="1"/>
        <v>1.1397180134304852E-2</v>
      </c>
      <c r="E45" s="15"/>
      <c r="F45" s="15">
        <v>226.822</v>
      </c>
      <c r="G45" s="15"/>
      <c r="H45" s="15">
        <v>225.5115038274385</v>
      </c>
      <c r="I45" s="15"/>
      <c r="J45" s="15">
        <v>0.58112165025705487</v>
      </c>
      <c r="K45" s="15"/>
      <c r="L45" s="20">
        <v>2.0018362458209467</v>
      </c>
      <c r="M45" s="20">
        <v>-0.18190000000000001</v>
      </c>
      <c r="N45" s="15">
        <v>9.2092099999999996E-2</v>
      </c>
      <c r="O45" s="15"/>
      <c r="P45" s="20">
        <v>1.4786862000000001</v>
      </c>
      <c r="Q45" s="15">
        <f t="shared" si="3"/>
        <v>-2.9983466260033759E-2</v>
      </c>
      <c r="R45" s="15">
        <v>1</v>
      </c>
      <c r="S45" s="15">
        <v>1.1809545100000001</v>
      </c>
      <c r="T45" s="76"/>
      <c r="U45" s="20">
        <v>0.215</v>
      </c>
      <c r="V45" s="5">
        <v>-7.0000000000000007E-2</v>
      </c>
      <c r="W45" s="27"/>
      <c r="X45" s="27"/>
      <c r="Y45" s="27"/>
      <c r="Z45" s="20">
        <v>0.94662089999999999</v>
      </c>
      <c r="AA45" s="20">
        <v>-0.85452879999999998</v>
      </c>
      <c r="AB45" s="20">
        <v>9.2092099999999996E-2</v>
      </c>
      <c r="AF45" s="152">
        <f t="shared" si="4"/>
        <v>0.47148837059985915</v>
      </c>
      <c r="AG45">
        <f t="shared" si="2"/>
        <v>3.1643695785701351E-2</v>
      </c>
    </row>
    <row r="46" spans="1:33">
      <c r="A46" s="15" t="s">
        <v>12</v>
      </c>
      <c r="B46" s="15">
        <v>2019</v>
      </c>
      <c r="C46" s="22">
        <v>239.858</v>
      </c>
      <c r="D46" s="97">
        <f t="shared" si="1"/>
        <v>1.22474892206223E-2</v>
      </c>
      <c r="E46" s="15"/>
      <c r="F46" s="15">
        <v>229.6</v>
      </c>
      <c r="G46" s="15"/>
      <c r="H46" s="15">
        <v>228.36511605912941</v>
      </c>
      <c r="I46" s="15"/>
      <c r="J46" s="15">
        <v>0.54074981423644086</v>
      </c>
      <c r="K46" s="15"/>
      <c r="L46" s="20">
        <v>1.4965541888680438</v>
      </c>
      <c r="M46" s="20">
        <v>-0.49359999999999998</v>
      </c>
      <c r="N46" s="15">
        <v>-8.42165E-2</v>
      </c>
      <c r="O46" s="15"/>
      <c r="P46" s="20">
        <v>1.3693652999999999</v>
      </c>
      <c r="Q46" s="15">
        <f t="shared" si="3"/>
        <v>0.81298101376647847</v>
      </c>
      <c r="R46" s="15">
        <v>1</v>
      </c>
      <c r="S46" s="15">
        <v>1.1194745100000001</v>
      </c>
      <c r="T46" s="76"/>
      <c r="U46" s="20">
        <v>-0.20200000000000001</v>
      </c>
      <c r="V46" s="5">
        <v>1.95</v>
      </c>
      <c r="W46" s="27"/>
      <c r="X46" s="27"/>
      <c r="Y46" s="27"/>
      <c r="Z46" s="20">
        <v>0.86426139999999996</v>
      </c>
      <c r="AA46" s="20">
        <v>-0.94847780000000004</v>
      </c>
      <c r="AB46" s="20">
        <v>-8.42165E-2</v>
      </c>
      <c r="AF46" s="152">
        <f t="shared" si="4"/>
        <v>0.75706637195625293</v>
      </c>
      <c r="AG46">
        <f t="shared" si="2"/>
        <v>2.7396321457025193E-2</v>
      </c>
    </row>
    <row r="47" spans="1:33">
      <c r="A47" s="15" t="s">
        <v>12</v>
      </c>
      <c r="B47" s="15">
        <v>2020</v>
      </c>
      <c r="C47" s="22">
        <v>238.03800000000001</v>
      </c>
      <c r="D47" s="97">
        <f t="shared" si="1"/>
        <v>-2.3549651567944176E-2</v>
      </c>
      <c r="E47" s="15"/>
      <c r="F47" s="15">
        <v>224.19300000000001</v>
      </c>
      <c r="G47" s="15"/>
      <c r="H47" s="15">
        <v>230.59259608222169</v>
      </c>
      <c r="I47" s="15"/>
      <c r="J47" s="15">
        <v>-2.7752825506764278</v>
      </c>
      <c r="K47" s="15"/>
      <c r="L47" s="20">
        <v>1.6346790019543846</v>
      </c>
      <c r="M47" s="20">
        <v>-3.2454000000000001</v>
      </c>
      <c r="N47" s="15">
        <v>-4.8605685000000003</v>
      </c>
      <c r="O47" s="15"/>
      <c r="P47" s="20">
        <v>1.0860274999999999</v>
      </c>
      <c r="Q47" s="15">
        <f t="shared" si="3"/>
        <v>3.7935119602752496</v>
      </c>
      <c r="R47" s="15">
        <v>1</v>
      </c>
      <c r="S47" s="15">
        <v>1.1421961089999999</v>
      </c>
      <c r="T47" s="27"/>
      <c r="U47" s="20">
        <v>-11.57</v>
      </c>
      <c r="V47" s="5">
        <v>9.0299999999999994</v>
      </c>
      <c r="W47" s="27">
        <v>25.337016768753529</v>
      </c>
      <c r="X47" s="27"/>
      <c r="Y47" s="27">
        <v>2.0391185283660889</v>
      </c>
      <c r="Z47" s="20">
        <v>0.70997069999999995</v>
      </c>
      <c r="AA47" s="20">
        <v>-5.5705391999999998</v>
      </c>
      <c r="AB47" s="20">
        <v>-4.8605685000000003</v>
      </c>
      <c r="AC47" s="20">
        <f>AA47-0.582*J47</f>
        <v>-3.9553247555063189</v>
      </c>
      <c r="AF47" s="152">
        <f t="shared" si="4"/>
        <v>0.5819834451113205</v>
      </c>
      <c r="AG47">
        <f t="shared" si="2"/>
        <v>-7.5878227951537711E-3</v>
      </c>
    </row>
    <row r="48" spans="1:33">
      <c r="A48" s="15" t="s">
        <v>12</v>
      </c>
      <c r="B48" s="15">
        <v>2021</v>
      </c>
      <c r="C48" s="22">
        <v>250.923</v>
      </c>
      <c r="D48" s="97">
        <f t="shared" si="1"/>
        <v>3.1709286195371778E-2</v>
      </c>
      <c r="E48" s="76">
        <f>F48</f>
        <v>231.301999999999</v>
      </c>
      <c r="F48" s="76">
        <v>231.301999999999</v>
      </c>
      <c r="G48" s="76">
        <f>H48</f>
        <v>232.99037423042029</v>
      </c>
      <c r="H48" s="76">
        <v>232.99037423042029</v>
      </c>
      <c r="I48" s="70">
        <f>J48</f>
        <v>-0.72465407036581553</v>
      </c>
      <c r="J48" s="70">
        <v>-0.72465407036581553</v>
      </c>
      <c r="K48" s="15">
        <f>L48</f>
        <v>2.1731632777403842</v>
      </c>
      <c r="L48" s="20">
        <v>2.1731632777403842</v>
      </c>
      <c r="M48" s="20">
        <v>-1.8343</v>
      </c>
      <c r="N48" s="15">
        <v>-2.2560706000000001</v>
      </c>
      <c r="O48" s="15">
        <f>P48</f>
        <v>0.73297129999999999</v>
      </c>
      <c r="P48" s="20">
        <v>0.73297129999999999</v>
      </c>
      <c r="Q48" s="15">
        <f t="shared" si="3"/>
        <v>-1.1676888926084894</v>
      </c>
      <c r="R48" s="15">
        <v>1</v>
      </c>
      <c r="S48" s="15">
        <v>1.1823999999999999</v>
      </c>
      <c r="T48" s="27"/>
      <c r="U48" s="20">
        <v>-5.6609999999999996</v>
      </c>
      <c r="V48" s="5">
        <v>-2.93</v>
      </c>
      <c r="W48" s="27">
        <v>24.679622054100037</v>
      </c>
      <c r="X48" s="27"/>
      <c r="Y48" s="27">
        <v>2.0502679347991943</v>
      </c>
      <c r="Z48" s="20">
        <v>0.51968130000000001</v>
      </c>
      <c r="AA48" s="20">
        <v>-2.7757518999999999</v>
      </c>
      <c r="AB48" s="20">
        <v>-2.2560706000000001</v>
      </c>
      <c r="AC48" s="20">
        <f t="shared" ref="AC48:AC52" si="5">AA48-0.582*J48</f>
        <v>-2.3540032310470953</v>
      </c>
      <c r="AF48" s="152">
        <f>(N48-M48)/J48</f>
        <v>0.58203026416050407</v>
      </c>
      <c r="AG48">
        <f t="shared" si="2"/>
        <v>5.4130012855090323E-2</v>
      </c>
    </row>
    <row r="49" spans="1:33">
      <c r="A49" s="15" t="s">
        <v>12</v>
      </c>
      <c r="B49" s="15">
        <v>2022</v>
      </c>
      <c r="C49" s="22">
        <v>268.64499999999998</v>
      </c>
      <c r="D49" s="97">
        <f>(F49-F48)/F48</f>
        <v>1.6018019731783656E-2</v>
      </c>
      <c r="E49" s="76">
        <f t="shared" ref="E49:E54" si="6">F49</f>
        <v>235.00700000000001</v>
      </c>
      <c r="F49" s="76">
        <v>235.00700000000001</v>
      </c>
      <c r="G49" s="76">
        <f t="shared" ref="G49:G66" si="7">H49</f>
        <v>236.74250802139841</v>
      </c>
      <c r="H49" s="76">
        <v>236.74250802139841</v>
      </c>
      <c r="I49" s="70">
        <f t="shared" ref="I49:I54" si="8">J49</f>
        <v>-0.73307832881517321</v>
      </c>
      <c r="J49" s="70">
        <v>-0.73307832881517321</v>
      </c>
      <c r="K49" s="15">
        <f t="shared" ref="K49:K51" si="9">L49</f>
        <v>5.3748283139904585</v>
      </c>
      <c r="L49" s="20">
        <v>5.3748283139904585</v>
      </c>
      <c r="M49" s="20">
        <v>0.1966</v>
      </c>
      <c r="N49" s="15">
        <v>-0.23004340000000001</v>
      </c>
      <c r="O49" s="15">
        <f t="shared" ref="O49:O51" si="10">P49</f>
        <v>0.81288749999999999</v>
      </c>
      <c r="P49" s="20">
        <v>0.81288749999999999</v>
      </c>
      <c r="Q49" s="15">
        <f t="shared" si="3"/>
        <v>4.7795417744607196</v>
      </c>
      <c r="R49" s="15">
        <v>1</v>
      </c>
      <c r="S49" s="15">
        <v>1.053084109</v>
      </c>
      <c r="T49" s="27"/>
      <c r="U49" s="20">
        <v>-0.61799999999999999</v>
      </c>
      <c r="V49" s="5">
        <v>12.84</v>
      </c>
      <c r="W49" s="27">
        <v>24.448743462562561</v>
      </c>
      <c r="X49" s="27"/>
      <c r="Y49" s="27">
        <v>2.0614173412322998</v>
      </c>
      <c r="Z49" s="20">
        <v>0.55054069999999999</v>
      </c>
      <c r="AA49" s="20">
        <v>-0.78058399999999994</v>
      </c>
      <c r="AB49" s="20">
        <v>-0.23004340000000001</v>
      </c>
      <c r="AC49" s="20">
        <f t="shared" si="5"/>
        <v>-0.35393241262956915</v>
      </c>
      <c r="AF49" s="152">
        <f t="shared" si="4"/>
        <v>0.58198883152030423</v>
      </c>
      <c r="AG49">
        <f t="shared" si="2"/>
        <v>7.0627244214360507E-2</v>
      </c>
    </row>
    <row r="50" spans="1:33">
      <c r="A50" s="15" t="s">
        <v>12</v>
      </c>
      <c r="B50" s="120">
        <v>2023</v>
      </c>
      <c r="C50" s="121">
        <v>281.9907</v>
      </c>
      <c r="D50" s="122">
        <f>(F50-F49)/F49</f>
        <v>1.3705785083593068E-3</v>
      </c>
      <c r="E50" s="123">
        <f t="shared" si="6"/>
        <v>235.329095543514</v>
      </c>
      <c r="F50" s="123">
        <v>235.329095543514</v>
      </c>
      <c r="G50" s="123">
        <f t="shared" si="7"/>
        <v>239.19773366455681</v>
      </c>
      <c r="H50" s="123">
        <v>239.19773366455681</v>
      </c>
      <c r="I50" s="124">
        <f t="shared" si="8"/>
        <v>-1.6173389529133497</v>
      </c>
      <c r="J50" s="124">
        <v>-1.6173389529133497</v>
      </c>
      <c r="K50" s="120">
        <f t="shared" si="9"/>
        <v>4.8240978488090231</v>
      </c>
      <c r="L50" s="125">
        <v>4.8240978488090231</v>
      </c>
      <c r="M50" s="125">
        <v>-0.66990000000000005</v>
      </c>
      <c r="N50" s="120">
        <v>-1.6111694999999999</v>
      </c>
      <c r="O50" s="120">
        <f t="shared" si="10"/>
        <v>1.1944504</v>
      </c>
      <c r="P50" s="125">
        <v>1.1944504</v>
      </c>
      <c r="Q50" s="120">
        <f t="shared" si="3"/>
        <v>2.0000659596220727</v>
      </c>
      <c r="R50" s="15">
        <v>1</v>
      </c>
      <c r="S50" s="15">
        <v>1.0917495349999999</v>
      </c>
      <c r="T50" s="27"/>
      <c r="U50" s="20">
        <v>-4.5433500000000002</v>
      </c>
      <c r="V50" s="5">
        <v>5.64</v>
      </c>
      <c r="W50" s="27">
        <v>24.482675082981586</v>
      </c>
      <c r="X50" s="27"/>
      <c r="Y50" s="27">
        <v>2.0725667476654053</v>
      </c>
      <c r="Z50" s="153">
        <v>0.83393189999999995</v>
      </c>
      <c r="AA50" s="153">
        <v>-2.4451014</v>
      </c>
      <c r="AB50" s="153">
        <v>-1.6111694999999999</v>
      </c>
      <c r="AC50" s="20">
        <f t="shared" si="5"/>
        <v>-1.5038101294044304</v>
      </c>
      <c r="AF50" s="152">
        <f>(N50-M50)/J50</f>
        <v>0.58198653924983967</v>
      </c>
      <c r="AG50">
        <f t="shared" si="2"/>
        <v>4.9677827616371135E-2</v>
      </c>
    </row>
    <row r="51" spans="1:33">
      <c r="A51" s="15" t="s">
        <v>12</v>
      </c>
      <c r="B51" s="120">
        <v>2024</v>
      </c>
      <c r="C51" s="121">
        <v>290.58640000000003</v>
      </c>
      <c r="D51" s="122">
        <f t="shared" ref="D51:D52" si="11">(F51-F50)/F50</f>
        <v>8.2599366035618939E-3</v>
      </c>
      <c r="E51" s="123">
        <f t="shared" si="6"/>
        <v>237.27289895367699</v>
      </c>
      <c r="F51" s="123">
        <v>237.27289895367699</v>
      </c>
      <c r="G51" s="123">
        <f t="shared" si="7"/>
        <v>241.70142859900801</v>
      </c>
      <c r="H51" s="123">
        <v>241.70142859900801</v>
      </c>
      <c r="I51" s="124">
        <f t="shared" si="8"/>
        <v>-1.8322314729376843</v>
      </c>
      <c r="J51" s="124">
        <v>-1.8322314729376843</v>
      </c>
      <c r="K51" s="120">
        <f t="shared" si="9"/>
        <v>2.204020528991109</v>
      </c>
      <c r="L51" s="125">
        <v>2.204020528991109</v>
      </c>
      <c r="M51" s="125">
        <v>-0.96950000000000003</v>
      </c>
      <c r="N51" s="120">
        <v>-2.0358356</v>
      </c>
      <c r="O51" s="120">
        <f t="shared" si="10"/>
        <v>1.6844317</v>
      </c>
      <c r="P51" s="125">
        <v>1.6844317</v>
      </c>
      <c r="Q51" s="120">
        <f>100*V51/C51</f>
        <v>1.6002125357552865</v>
      </c>
      <c r="R51" s="15">
        <v>1</v>
      </c>
      <c r="S51" s="15">
        <v>1.09826</v>
      </c>
      <c r="T51" s="27"/>
      <c r="U51" s="20">
        <v>-5.9158600000000003</v>
      </c>
      <c r="V51" s="5">
        <v>4.6500000000000004</v>
      </c>
      <c r="W51" s="27">
        <v>24.522321671247482</v>
      </c>
      <c r="X51" s="27"/>
      <c r="Y51" s="27">
        <v>2.0837161540985107</v>
      </c>
      <c r="Z51" s="153">
        <v>1.2138956000000001</v>
      </c>
      <c r="AA51" s="153">
        <v>-3.2497311999999998</v>
      </c>
      <c r="AB51" s="153">
        <v>-2.0358356</v>
      </c>
      <c r="AC51" s="20">
        <f t="shared" si="5"/>
        <v>-2.1833724827502676</v>
      </c>
      <c r="AF51" s="152">
        <f t="shared" si="4"/>
        <v>0.58198738300805675</v>
      </c>
      <c r="AG51">
        <f t="shared" si="2"/>
        <v>3.0482210938162224E-2</v>
      </c>
    </row>
    <row r="52" spans="1:33">
      <c r="A52" s="15" t="s">
        <v>12</v>
      </c>
      <c r="B52" s="120">
        <v>2025</v>
      </c>
      <c r="C52" s="121">
        <v>301.75099999999998</v>
      </c>
      <c r="D52" s="122">
        <f t="shared" si="11"/>
        <v>1.4753458646161892E-2</v>
      </c>
      <c r="E52" s="123">
        <f t="shared" si="6"/>
        <v>240.77349485624501</v>
      </c>
      <c r="F52" s="123">
        <v>240.77349485624501</v>
      </c>
      <c r="G52" s="123">
        <f t="shared" si="7"/>
        <v>244.44005321662561</v>
      </c>
      <c r="H52" s="123">
        <v>244.44005321662561</v>
      </c>
      <c r="I52" s="124">
        <f t="shared" si="8"/>
        <v>-1.4999826387418036</v>
      </c>
      <c r="J52" s="124">
        <v>-1.4999826387418036</v>
      </c>
      <c r="K52" s="120">
        <f>L52</f>
        <v>2.332341770733108</v>
      </c>
      <c r="L52" s="125">
        <v>2.332341770733108</v>
      </c>
      <c r="M52" s="125">
        <v>-1.1528</v>
      </c>
      <c r="N52" s="120">
        <v>-2.0257404999999999</v>
      </c>
      <c r="O52" s="120">
        <f>P52</f>
        <v>1.7991747</v>
      </c>
      <c r="P52" s="125">
        <v>1.7991747</v>
      </c>
      <c r="Q52" s="120">
        <f>100*V52/C52</f>
        <v>1.7000772159827144</v>
      </c>
      <c r="R52" s="15">
        <v>1</v>
      </c>
      <c r="S52" s="15"/>
      <c r="T52" s="27"/>
      <c r="U52" s="20">
        <v>-6.1126899999999997</v>
      </c>
      <c r="V52" s="5">
        <v>5.13</v>
      </c>
      <c r="W52" s="27">
        <v>24.641670659184456</v>
      </c>
      <c r="X52" s="27">
        <f>Y52-Y51</f>
        <v>1.1149406433105469E-2</v>
      </c>
      <c r="Y52" s="27">
        <v>2.0948655605316162</v>
      </c>
      <c r="Z52" s="153">
        <v>1.3326397000000001</v>
      </c>
      <c r="AA52" s="153">
        <v>-3.3583802</v>
      </c>
      <c r="AB52" s="153">
        <v>-2.0257404999999999</v>
      </c>
      <c r="AC52" s="20">
        <f t="shared" si="5"/>
        <v>-2.4853903042522703</v>
      </c>
      <c r="AF52" s="152">
        <f t="shared" si="4"/>
        <v>0.58196706912036578</v>
      </c>
      <c r="AG52">
        <f t="shared" si="2"/>
        <v>3.8420930917620194E-2</v>
      </c>
    </row>
    <row r="53" spans="1:33">
      <c r="A53" s="15" t="s">
        <v>12</v>
      </c>
      <c r="B53" s="15">
        <v>2026</v>
      </c>
      <c r="C53" s="15"/>
      <c r="D53" s="98">
        <f>(F53-F52)/F52</f>
        <v>1.492718202079283E-2</v>
      </c>
      <c r="E53" s="76">
        <f t="shared" si="6"/>
        <v>244.3675646397466</v>
      </c>
      <c r="F53" s="76">
        <v>244.3675646397466</v>
      </c>
      <c r="G53" s="76">
        <f>H53</f>
        <v>246.8358950207427</v>
      </c>
      <c r="H53" s="76">
        <v>246.8358950207427</v>
      </c>
      <c r="I53" s="70">
        <f t="shared" si="8"/>
        <v>-0.99998842582788017</v>
      </c>
      <c r="J53" s="71">
        <v>-0.99998842582788017</v>
      </c>
      <c r="K53" s="81">
        <f>K52+($K$60-$K$52)/8</f>
        <v>2.3150484243914695</v>
      </c>
      <c r="L53" s="15"/>
      <c r="M53" s="15"/>
      <c r="N53" s="15"/>
      <c r="O53" s="115"/>
      <c r="P53" s="15"/>
      <c r="Q53" s="61">
        <v>0</v>
      </c>
      <c r="R53" s="15">
        <v>1</v>
      </c>
      <c r="S53" s="15"/>
      <c r="T53" s="27"/>
      <c r="U53" s="27"/>
      <c r="V53" s="15">
        <v>0</v>
      </c>
      <c r="W53" s="27">
        <v>24.728992208838463</v>
      </c>
      <c r="X53" s="27">
        <f t="shared" ref="X53:X65" si="12">Y53-Y52</f>
        <v>1.1149406433105469E-2</v>
      </c>
      <c r="Y53" s="27">
        <v>2.1060149669647217</v>
      </c>
      <c r="AF53" s="152"/>
    </row>
    <row r="54" spans="1:33">
      <c r="A54" s="15" t="s">
        <v>12</v>
      </c>
      <c r="B54" s="15">
        <v>2027</v>
      </c>
      <c r="C54" s="15"/>
      <c r="D54" s="98">
        <f>(F54-F53)/F53</f>
        <v>1.4045658420976218E-2</v>
      </c>
      <c r="E54" s="76">
        <f t="shared" si="6"/>
        <v>247.79986798184231</v>
      </c>
      <c r="F54" s="76">
        <v>247.79986798184231</v>
      </c>
      <c r="G54" s="76">
        <f t="shared" si="7"/>
        <v>249.04507896421029</v>
      </c>
      <c r="H54" s="76">
        <v>249.04507896421029</v>
      </c>
      <c r="I54" s="70">
        <f t="shared" si="8"/>
        <v>-0.49999421291393453</v>
      </c>
      <c r="J54" s="71">
        <v>-0.49999421291393453</v>
      </c>
      <c r="K54" s="81">
        <f t="shared" ref="K54:K59" si="13">K53+($K$60-$K$52)/8</f>
        <v>2.297755078049831</v>
      </c>
      <c r="L54" s="15"/>
      <c r="M54" s="15"/>
      <c r="N54" s="15"/>
      <c r="O54" s="116"/>
      <c r="P54" s="15"/>
      <c r="Q54" s="61">
        <v>0</v>
      </c>
      <c r="R54" s="15">
        <v>1</v>
      </c>
      <c r="S54" s="15"/>
      <c r="T54" s="27"/>
      <c r="U54" s="27"/>
      <c r="V54" s="15">
        <v>0</v>
      </c>
      <c r="W54" s="27">
        <v>24.815409816801548</v>
      </c>
      <c r="X54" s="27">
        <f t="shared" si="12"/>
        <v>1.1149406433105469E-2</v>
      </c>
      <c r="Y54" s="27">
        <v>2.1171643733978271</v>
      </c>
      <c r="AF54" s="152"/>
    </row>
    <row r="55" spans="1:33">
      <c r="A55" s="15" t="s">
        <v>12</v>
      </c>
      <c r="B55" s="15">
        <v>2028</v>
      </c>
      <c r="C55" s="15"/>
      <c r="D55" s="98">
        <f>(E55-E54)/E54</f>
        <v>1.445796680424672E-2</v>
      </c>
      <c r="E55" s="76">
        <f>F55</f>
        <v>251.38255024722051</v>
      </c>
      <c r="F55" s="15">
        <v>251.38255024722051</v>
      </c>
      <c r="G55" s="76">
        <f t="shared" si="7"/>
        <v>251.38255024722099</v>
      </c>
      <c r="H55" s="15">
        <v>251.38255024722099</v>
      </c>
      <c r="I55" s="72">
        <f>J55</f>
        <v>0</v>
      </c>
      <c r="J55" s="15">
        <v>0</v>
      </c>
      <c r="K55" s="81">
        <f t="shared" si="13"/>
        <v>2.2804617317081926</v>
      </c>
      <c r="L55" s="15"/>
      <c r="M55" s="15"/>
      <c r="N55" s="15"/>
      <c r="O55" s="116"/>
      <c r="P55" s="15"/>
      <c r="Q55" s="61">
        <v>0</v>
      </c>
      <c r="R55" s="15">
        <v>1</v>
      </c>
      <c r="S55" s="15"/>
      <c r="T55" s="27"/>
      <c r="U55" s="27"/>
      <c r="V55" s="15">
        <v>0</v>
      </c>
      <c r="W55" s="27">
        <v>24.906417541205883</v>
      </c>
      <c r="X55" s="27">
        <f t="shared" si="12"/>
        <v>1.1149406433105469E-2</v>
      </c>
      <c r="Y55" s="27">
        <v>2.1283137798309326</v>
      </c>
      <c r="AF55" s="152"/>
    </row>
    <row r="56" spans="1:33">
      <c r="A56" s="15" t="s">
        <v>12</v>
      </c>
      <c r="B56" s="15">
        <v>2029</v>
      </c>
      <c r="D56" s="145">
        <v>1.1726086002848657E-2</v>
      </c>
      <c r="E56" s="77">
        <f>F56</f>
        <v>254.33028365103485</v>
      </c>
      <c r="F56" s="113">
        <f>(1+D56)*F55</f>
        <v>254.33028365103485</v>
      </c>
      <c r="G56" s="77">
        <f>H56</f>
        <v>254.33028365103485</v>
      </c>
      <c r="H56" s="15">
        <f>F56</f>
        <v>254.33028365103485</v>
      </c>
      <c r="I56" s="72">
        <f>100*(E56-G56)/G56</f>
        <v>0</v>
      </c>
      <c r="J56" s="15">
        <v>0</v>
      </c>
      <c r="K56" s="81">
        <f t="shared" si="13"/>
        <v>2.2631683853665541</v>
      </c>
      <c r="L56" s="76"/>
      <c r="M56" s="15"/>
      <c r="N56" s="15"/>
      <c r="O56" s="116"/>
      <c r="P56" s="15"/>
      <c r="Q56" s="61">
        <v>0</v>
      </c>
      <c r="R56" s="15">
        <v>1</v>
      </c>
      <c r="S56" s="15"/>
      <c r="T56" s="73">
        <f>-(W56-$W$55)</f>
        <v>-7.2193332016468048E-2</v>
      </c>
      <c r="U56" s="27"/>
      <c r="V56" s="15">
        <v>0</v>
      </c>
      <c r="W56" s="27">
        <v>24.978610873222351</v>
      </c>
      <c r="X56" s="27">
        <f t="shared" si="12"/>
        <v>1.1149406433105469E-2</v>
      </c>
      <c r="Y56" s="27">
        <v>2.1394631862640381</v>
      </c>
      <c r="AF56" s="152"/>
    </row>
    <row r="57" spans="1:33">
      <c r="A57" s="15" t="s">
        <v>12</v>
      </c>
      <c r="B57" s="15">
        <v>2030</v>
      </c>
      <c r="D57" s="145">
        <v>1.1652066552543697E-2</v>
      </c>
      <c r="E57" s="77">
        <f t="shared" ref="E57:E66" si="14">F57</f>
        <v>257.29375704246399</v>
      </c>
      <c r="F57" s="113">
        <f t="shared" ref="F57:F66" si="15">(1+D57)*F56</f>
        <v>257.29375704246399</v>
      </c>
      <c r="G57" s="77">
        <f t="shared" si="7"/>
        <v>257.29375704246399</v>
      </c>
      <c r="H57" s="15">
        <f t="shared" ref="H57:H66" si="16">F57</f>
        <v>257.29375704246399</v>
      </c>
      <c r="I57" s="72">
        <f t="shared" ref="I57:I65" si="17">100*(E57-G57)/G57</f>
        <v>0</v>
      </c>
      <c r="J57" s="15">
        <v>0</v>
      </c>
      <c r="K57" s="81">
        <f t="shared" si="13"/>
        <v>2.2458750390249156</v>
      </c>
      <c r="L57" s="76"/>
      <c r="M57" s="15"/>
      <c r="N57" s="15"/>
      <c r="O57" s="116"/>
      <c r="P57" s="15"/>
      <c r="Q57" s="61">
        <v>0</v>
      </c>
      <c r="R57" s="15">
        <v>1</v>
      </c>
      <c r="S57" s="15"/>
      <c r="T57" s="73">
        <f>-(W57-$W$55)</f>
        <v>-0.12250617146492004</v>
      </c>
      <c r="U57" s="27"/>
      <c r="V57" s="15">
        <v>0</v>
      </c>
      <c r="W57" s="27">
        <v>25.028923712670803</v>
      </c>
      <c r="X57" s="27">
        <f t="shared" si="12"/>
        <v>1.1149406433105469E-2</v>
      </c>
      <c r="Y57" s="27">
        <v>2.1506125926971436</v>
      </c>
      <c r="AF57" s="152"/>
    </row>
    <row r="58" spans="1:33">
      <c r="A58" s="15" t="s">
        <v>12</v>
      </c>
      <c r="B58" s="15">
        <v>2031</v>
      </c>
      <c r="D58" s="146">
        <v>1.1562490621731968E-2</v>
      </c>
      <c r="E58" s="77">
        <f t="shared" si="14"/>
        <v>260.26871369529766</v>
      </c>
      <c r="F58" s="113">
        <f t="shared" si="15"/>
        <v>260.26871369529766</v>
      </c>
      <c r="G58" s="77">
        <f t="shared" si="7"/>
        <v>260.26871369529766</v>
      </c>
      <c r="H58" s="15">
        <f t="shared" si="16"/>
        <v>260.26871369529766</v>
      </c>
      <c r="I58" s="72">
        <f t="shared" si="17"/>
        <v>0</v>
      </c>
      <c r="J58" s="15">
        <v>0</v>
      </c>
      <c r="K58" s="81">
        <f t="shared" si="13"/>
        <v>2.2285816926832771</v>
      </c>
      <c r="L58" s="76"/>
      <c r="M58" s="15"/>
      <c r="N58" s="15"/>
      <c r="O58" s="116"/>
      <c r="P58" s="15"/>
      <c r="Q58" s="61">
        <v>0</v>
      </c>
      <c r="R58" s="15">
        <v>1</v>
      </c>
      <c r="S58" s="15"/>
      <c r="T58" s="73">
        <f t="shared" ref="T58:T65" si="18">-(W58-$W$55)</f>
        <v>-0.15020128339529037</v>
      </c>
      <c r="U58" s="27"/>
      <c r="V58" s="15">
        <v>0</v>
      </c>
      <c r="W58" s="27">
        <v>25.056618824601173</v>
      </c>
      <c r="X58" s="27">
        <f t="shared" si="12"/>
        <v>1.1149406433105469E-2</v>
      </c>
      <c r="Y58" s="27">
        <v>2.161761999130249</v>
      </c>
      <c r="AF58" s="152"/>
    </row>
    <row r="59" spans="1:33">
      <c r="A59" s="15" t="s">
        <v>12</v>
      </c>
      <c r="B59" s="15">
        <v>2032</v>
      </c>
      <c r="D59" s="145">
        <v>1.1422340181945146E-2</v>
      </c>
      <c r="E59" s="77">
        <f t="shared" si="14"/>
        <v>263.24159148184265</v>
      </c>
      <c r="F59" s="113">
        <f t="shared" si="15"/>
        <v>263.24159148184265</v>
      </c>
      <c r="G59" s="77">
        <f t="shared" si="7"/>
        <v>263.24159148184265</v>
      </c>
      <c r="H59" s="15">
        <f t="shared" si="16"/>
        <v>263.24159148184265</v>
      </c>
      <c r="I59" s="72">
        <f t="shared" si="17"/>
        <v>0</v>
      </c>
      <c r="J59" s="15">
        <v>0</v>
      </c>
      <c r="K59" s="81">
        <f t="shared" si="13"/>
        <v>2.2112883463416386</v>
      </c>
      <c r="L59" s="76"/>
      <c r="M59" s="15"/>
      <c r="N59" s="15"/>
      <c r="O59" s="116"/>
      <c r="P59" s="15"/>
      <c r="Q59" s="61">
        <v>0</v>
      </c>
      <c r="R59" s="15">
        <v>1</v>
      </c>
      <c r="S59" s="15"/>
      <c r="T59" s="73">
        <f t="shared" si="18"/>
        <v>-0.14962255954742432</v>
      </c>
      <c r="U59" s="27"/>
      <c r="V59" s="15">
        <v>0</v>
      </c>
      <c r="W59" s="27">
        <v>25.056040100753307</v>
      </c>
      <c r="X59" s="27">
        <f t="shared" si="12"/>
        <v>1.1149406433105469E-2</v>
      </c>
      <c r="Y59" s="27">
        <v>2.1729114055633545</v>
      </c>
      <c r="AF59" s="152"/>
    </row>
    <row r="60" spans="1:33">
      <c r="A60" s="15" t="s">
        <v>12</v>
      </c>
      <c r="B60" s="15">
        <v>2033</v>
      </c>
      <c r="D60" s="145">
        <v>1.1283942362618121E-2</v>
      </c>
      <c r="E60" s="77">
        <f t="shared" si="14"/>
        <v>266.21199442756762</v>
      </c>
      <c r="F60" s="113">
        <f t="shared" si="15"/>
        <v>266.21199442756762</v>
      </c>
      <c r="G60" s="77">
        <f t="shared" si="7"/>
        <v>266.21199442756762</v>
      </c>
      <c r="H60" s="15">
        <f t="shared" si="16"/>
        <v>266.21199442756762</v>
      </c>
      <c r="I60" s="72">
        <f t="shared" si="17"/>
        <v>0</v>
      </c>
      <c r="J60" s="15">
        <v>0</v>
      </c>
      <c r="K60" s="81">
        <v>2.1939949999999997</v>
      </c>
      <c r="L60" s="76"/>
      <c r="M60" s="15"/>
      <c r="N60" s="15"/>
      <c r="O60" s="116"/>
      <c r="P60" s="15"/>
      <c r="Q60" s="61">
        <v>0</v>
      </c>
      <c r="R60" s="15">
        <v>1</v>
      </c>
      <c r="S60" s="15"/>
      <c r="T60" s="73">
        <f t="shared" si="18"/>
        <v>-0.12593977153301239</v>
      </c>
      <c r="U60" s="27"/>
      <c r="V60" s="15">
        <v>0</v>
      </c>
      <c r="W60" s="27">
        <v>25.032357312738895</v>
      </c>
      <c r="X60" s="27">
        <f t="shared" si="12"/>
        <v>1.1149406433105469E-2</v>
      </c>
      <c r="Y60" s="27">
        <v>2.18406081199646</v>
      </c>
      <c r="AF60" s="152"/>
    </row>
    <row r="61" spans="1:33">
      <c r="A61" s="15" t="s">
        <v>12</v>
      </c>
      <c r="B61" s="15">
        <v>2034</v>
      </c>
      <c r="D61" s="145">
        <v>1.1137955282329286E-2</v>
      </c>
      <c r="E61" s="77">
        <f t="shared" si="14"/>
        <v>269.17705171712151</v>
      </c>
      <c r="F61" s="113">
        <f t="shared" si="15"/>
        <v>269.17705171712151</v>
      </c>
      <c r="G61" s="77">
        <f t="shared" si="7"/>
        <v>269.17705171712151</v>
      </c>
      <c r="H61" s="15">
        <f t="shared" si="16"/>
        <v>269.17705171712151</v>
      </c>
      <c r="I61" s="72">
        <f t="shared" si="17"/>
        <v>0</v>
      </c>
      <c r="J61" s="15">
        <v>0</v>
      </c>
      <c r="K61" s="81">
        <v>2.1842952499999999</v>
      </c>
      <c r="L61" s="76"/>
      <c r="M61" s="15"/>
      <c r="N61" s="15"/>
      <c r="O61" s="116"/>
      <c r="P61" s="15"/>
      <c r="Q61" s="61">
        <v>0</v>
      </c>
      <c r="R61" s="15">
        <v>1</v>
      </c>
      <c r="S61" s="15"/>
      <c r="T61" s="73">
        <f t="shared" si="18"/>
        <v>-8.6356513202190399E-2</v>
      </c>
      <c r="U61" s="27"/>
      <c r="V61" s="15">
        <v>0</v>
      </c>
      <c r="W61" s="27">
        <v>24.992774054408073</v>
      </c>
      <c r="X61" s="27">
        <f t="shared" si="12"/>
        <v>1.1149406433105469E-2</v>
      </c>
      <c r="Y61" s="27">
        <v>2.1952102184295654</v>
      </c>
      <c r="AF61" s="152"/>
    </row>
    <row r="62" spans="1:33">
      <c r="A62" s="15" t="s">
        <v>12</v>
      </c>
      <c r="B62" s="15">
        <v>2035</v>
      </c>
      <c r="D62" s="145">
        <v>1.0969297221359042E-2</v>
      </c>
      <c r="E62" s="77">
        <f t="shared" si="14"/>
        <v>272.12973480257574</v>
      </c>
      <c r="F62" s="113">
        <f t="shared" si="15"/>
        <v>272.12973480257574</v>
      </c>
      <c r="G62" s="77">
        <f t="shared" si="7"/>
        <v>272.12973480257574</v>
      </c>
      <c r="H62" s="15">
        <f t="shared" si="16"/>
        <v>272.12973480257574</v>
      </c>
      <c r="I62" s="72">
        <f t="shared" si="17"/>
        <v>0</v>
      </c>
      <c r="J62" s="15">
        <v>0</v>
      </c>
      <c r="K62" s="81">
        <v>2.1745955000000001</v>
      </c>
      <c r="L62" s="76"/>
      <c r="M62" s="15"/>
      <c r="N62" s="15"/>
      <c r="O62" s="116"/>
      <c r="P62" s="15"/>
      <c r="Q62" s="61">
        <v>0</v>
      </c>
      <c r="R62" s="15">
        <v>1</v>
      </c>
      <c r="S62" s="15"/>
      <c r="T62" s="73">
        <f t="shared" si="18"/>
        <v>-4.1607208549976349E-2</v>
      </c>
      <c r="U62" s="27"/>
      <c r="V62" s="15">
        <v>0</v>
      </c>
      <c r="W62" s="27">
        <v>24.948024749755859</v>
      </c>
      <c r="X62" s="27">
        <f t="shared" si="12"/>
        <v>1.1149406433105469E-2</v>
      </c>
      <c r="Y62" s="27">
        <v>2.2063596248626709</v>
      </c>
      <c r="AF62" s="152"/>
    </row>
    <row r="63" spans="1:33">
      <c r="A63" s="15" t="s">
        <v>12</v>
      </c>
      <c r="B63" s="15">
        <v>2036</v>
      </c>
      <c r="D63" s="145">
        <v>1.0770610870575834E-2</v>
      </c>
      <c r="E63" s="77">
        <f t="shared" si="14"/>
        <v>275.06073828244729</v>
      </c>
      <c r="F63" s="113">
        <f t="shared" si="15"/>
        <v>275.06073828244729</v>
      </c>
      <c r="G63" s="77">
        <f t="shared" si="7"/>
        <v>275.06073828244729</v>
      </c>
      <c r="H63" s="15">
        <f t="shared" si="16"/>
        <v>275.06073828244729</v>
      </c>
      <c r="I63" s="72">
        <f t="shared" si="17"/>
        <v>0</v>
      </c>
      <c r="J63" s="15">
        <v>0</v>
      </c>
      <c r="K63" s="81">
        <v>2.1648957500000003</v>
      </c>
      <c r="L63" s="15"/>
      <c r="M63" s="15"/>
      <c r="N63" s="15"/>
      <c r="O63" s="116"/>
      <c r="P63" s="15"/>
      <c r="Q63" s="61">
        <v>0</v>
      </c>
      <c r="R63" s="15">
        <v>1</v>
      </c>
      <c r="S63" s="15"/>
      <c r="T63" s="73">
        <f t="shared" si="18"/>
        <v>9.1020017862319946E-3</v>
      </c>
      <c r="U63" s="27"/>
      <c r="V63" s="15">
        <v>0</v>
      </c>
      <c r="W63" s="27">
        <v>24.897315539419651</v>
      </c>
      <c r="X63" s="27">
        <f t="shared" si="12"/>
        <v>1.1149406433105469E-2</v>
      </c>
      <c r="Y63" s="27">
        <v>2.2175090312957764</v>
      </c>
      <c r="AF63" s="152"/>
    </row>
    <row r="64" spans="1:33">
      <c r="A64" s="15" t="s">
        <v>12</v>
      </c>
      <c r="B64" s="15">
        <v>2037</v>
      </c>
      <c r="D64" s="145">
        <v>1.0547151952263131E-2</v>
      </c>
      <c r="E64" s="77">
        <f t="shared" si="14"/>
        <v>277.96184568521392</v>
      </c>
      <c r="F64" s="113">
        <f t="shared" si="15"/>
        <v>277.96184568521392</v>
      </c>
      <c r="G64" s="77">
        <f t="shared" si="7"/>
        <v>277.96184568521392</v>
      </c>
      <c r="H64" s="15">
        <f t="shared" si="16"/>
        <v>277.96184568521392</v>
      </c>
      <c r="I64" s="72">
        <f t="shared" si="17"/>
        <v>0</v>
      </c>
      <c r="J64" s="15">
        <v>0</v>
      </c>
      <c r="K64" s="81">
        <v>2.1551960000000006</v>
      </c>
      <c r="L64" s="15"/>
      <c r="M64" s="15"/>
      <c r="N64" s="15"/>
      <c r="O64" s="116"/>
      <c r="P64" s="15"/>
      <c r="Q64" s="61">
        <v>0</v>
      </c>
      <c r="R64" s="15">
        <v>1</v>
      </c>
      <c r="S64" s="15"/>
      <c r="T64" s="73">
        <f t="shared" si="18"/>
        <v>6.4916908740997314E-2</v>
      </c>
      <c r="U64" s="27"/>
      <c r="V64" s="15">
        <v>0</v>
      </c>
      <c r="W64" s="27">
        <v>24.841500632464886</v>
      </c>
      <c r="X64" s="27">
        <f t="shared" si="12"/>
        <v>1.1149406433105469E-2</v>
      </c>
      <c r="Y64" s="27">
        <v>2.2286584377288818</v>
      </c>
      <c r="AF64" s="152"/>
    </row>
    <row r="65" spans="1:125">
      <c r="A65" s="15" t="s">
        <v>12</v>
      </c>
      <c r="B65" s="15">
        <v>2038</v>
      </c>
      <c r="D65" s="145">
        <v>1.0297463278293E-2</v>
      </c>
      <c r="E65" s="77">
        <f t="shared" si="14"/>
        <v>280.82414758392395</v>
      </c>
      <c r="F65" s="113">
        <f t="shared" si="15"/>
        <v>280.82414758392395</v>
      </c>
      <c r="G65" s="77">
        <f>H65</f>
        <v>280.82414758392395</v>
      </c>
      <c r="H65" s="15">
        <f t="shared" si="16"/>
        <v>280.82414758392395</v>
      </c>
      <c r="I65" s="72">
        <f t="shared" si="17"/>
        <v>0</v>
      </c>
      <c r="J65" s="15">
        <v>0</v>
      </c>
      <c r="K65" s="81">
        <v>2.1454962500000008</v>
      </c>
      <c r="L65" s="15"/>
      <c r="M65" s="15"/>
      <c r="N65" s="15"/>
      <c r="O65" s="117"/>
      <c r="P65" s="15"/>
      <c r="Q65" s="61">
        <v>0</v>
      </c>
      <c r="R65" s="15">
        <v>1</v>
      </c>
      <c r="S65" s="15"/>
      <c r="T65" s="73">
        <f t="shared" si="18"/>
        <v>0.12289471924304962</v>
      </c>
      <c r="U65" s="27"/>
      <c r="V65" s="15">
        <v>0</v>
      </c>
      <c r="W65" s="27">
        <v>24.783522821962833</v>
      </c>
      <c r="X65" s="27">
        <f t="shared" si="12"/>
        <v>1.1149406433105469E-2</v>
      </c>
      <c r="Y65" s="27">
        <v>2.2398078441619873</v>
      </c>
      <c r="AF65" s="152"/>
    </row>
    <row r="66" spans="1:125">
      <c r="A66" s="15" t="s">
        <v>12</v>
      </c>
      <c r="B66" s="15">
        <v>2039</v>
      </c>
      <c r="D66" s="145">
        <v>1.0015898251192328E-2</v>
      </c>
      <c r="E66" s="77">
        <f t="shared" si="14"/>
        <v>283.6368536726024</v>
      </c>
      <c r="F66" s="113">
        <f t="shared" si="15"/>
        <v>283.6368536726024</v>
      </c>
      <c r="G66" s="77">
        <f t="shared" si="7"/>
        <v>283.6368536726024</v>
      </c>
      <c r="H66" s="15">
        <f t="shared" si="16"/>
        <v>283.6368536726024</v>
      </c>
      <c r="I66" s="72">
        <f>100*(E66-G66)/G66</f>
        <v>0</v>
      </c>
      <c r="J66" s="15">
        <v>0</v>
      </c>
      <c r="K66" s="81">
        <v>2.135796500000001</v>
      </c>
      <c r="L66" s="15"/>
      <c r="M66" s="15"/>
      <c r="N66" s="15"/>
      <c r="O66" s="15"/>
      <c r="P66" s="15"/>
      <c r="Q66" s="61">
        <v>0</v>
      </c>
      <c r="R66" s="15">
        <v>1</v>
      </c>
      <c r="S66" s="15"/>
      <c r="T66" s="73">
        <f>-(W66-$W$55)</f>
        <v>0.1774253323674202</v>
      </c>
      <c r="U66" s="76"/>
      <c r="V66" s="15">
        <v>0</v>
      </c>
      <c r="W66" s="27">
        <v>24.728992208838463</v>
      </c>
      <c r="X66" s="27"/>
      <c r="Y66" s="27"/>
      <c r="Z66" s="15"/>
      <c r="AF66" s="152"/>
    </row>
    <row r="67" spans="1:125">
      <c r="A67" s="15" t="s">
        <v>12</v>
      </c>
      <c r="B67" s="15">
        <v>2040</v>
      </c>
      <c r="C67" s="15"/>
      <c r="D67" s="15"/>
      <c r="E67" s="76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76"/>
      <c r="U67" s="76"/>
      <c r="V67" s="76"/>
      <c r="W67" s="27"/>
      <c r="X67" s="27"/>
      <c r="Y67" s="27"/>
      <c r="Z67" s="15"/>
      <c r="AF67" s="152"/>
    </row>
    <row r="68" spans="1:125">
      <c r="A68" s="15" t="s">
        <v>12</v>
      </c>
      <c r="B68" s="15">
        <v>2041</v>
      </c>
      <c r="C68" s="15"/>
      <c r="D68" s="15"/>
      <c r="E68" s="76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76"/>
      <c r="U68" s="76"/>
      <c r="V68" s="76"/>
      <c r="W68" s="27"/>
      <c r="X68" s="27"/>
      <c r="Y68" s="27"/>
      <c r="Z68" s="15"/>
      <c r="AF68" s="152"/>
    </row>
    <row r="69" spans="1:125">
      <c r="A69" s="27"/>
      <c r="B69" s="27"/>
      <c r="C69" s="27"/>
      <c r="D69" s="78"/>
      <c r="E69" s="27"/>
      <c r="F69" s="27"/>
      <c r="G69" s="27"/>
      <c r="H69" s="27"/>
      <c r="I69" s="7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F69" s="152"/>
    </row>
    <row r="70" spans="1:125">
      <c r="D70" s="9"/>
      <c r="AF70" s="152"/>
    </row>
    <row r="71" spans="1:125">
      <c r="D71"/>
      <c r="E71" s="9"/>
      <c r="AF71" s="152"/>
    </row>
    <row r="72" spans="1:125">
      <c r="D72"/>
    </row>
    <row r="73" spans="1:125">
      <c r="D73"/>
    </row>
    <row r="74" spans="1:125" ht="15" customHeight="1">
      <c r="A74" s="1"/>
      <c r="B74" s="112"/>
      <c r="C74" s="173" t="s">
        <v>184</v>
      </c>
      <c r="D74" s="173"/>
      <c r="E74" s="173"/>
      <c r="F74" s="8"/>
      <c r="G74" s="8"/>
      <c r="H74" s="8"/>
      <c r="I74" s="8"/>
      <c r="J74" s="8"/>
      <c r="K74" s="8"/>
      <c r="L74" s="8"/>
      <c r="M74" s="8"/>
      <c r="N74" s="8"/>
      <c r="O74" s="1"/>
      <c r="P74" s="1"/>
      <c r="Q74" s="1"/>
      <c r="R74" s="1"/>
      <c r="S74" s="1"/>
      <c r="W74" s="1"/>
      <c r="X74" s="1"/>
      <c r="Y74" s="171"/>
      <c r="Z74" s="171"/>
      <c r="AA74" s="171"/>
      <c r="AB74" s="171"/>
      <c r="AC74" s="171"/>
      <c r="AD74" s="171"/>
      <c r="AE74" s="171"/>
      <c r="AF74" s="171"/>
      <c r="AG74" s="171"/>
      <c r="AH74" s="171"/>
      <c r="AI74" s="171"/>
      <c r="AJ74" s="171"/>
      <c r="AK74" s="171"/>
      <c r="AL74" s="171"/>
      <c r="AM74" s="171"/>
      <c r="AN74" s="171"/>
      <c r="AO74" s="171"/>
      <c r="AP74" s="171"/>
      <c r="AQ74" s="171"/>
      <c r="AR74" s="171"/>
      <c r="AS74" s="171"/>
      <c r="AT74" s="171"/>
      <c r="AU74" s="171"/>
      <c r="AV74" s="171"/>
      <c r="AW74" s="171"/>
      <c r="AX74" s="171"/>
      <c r="AY74" s="171"/>
      <c r="AZ74" s="171"/>
      <c r="BA74" s="171"/>
      <c r="BB74" s="171"/>
      <c r="BC74" s="171"/>
      <c r="BD74" s="171"/>
      <c r="BE74" s="171"/>
      <c r="BF74" s="171"/>
      <c r="BG74" s="171"/>
      <c r="BH74" s="171"/>
      <c r="BI74" s="171"/>
      <c r="BJ74" s="171"/>
      <c r="BK74" s="171"/>
      <c r="BL74" s="171"/>
      <c r="BM74" s="171"/>
      <c r="BN74" s="171"/>
      <c r="BO74" s="171"/>
      <c r="BP74" s="171"/>
      <c r="BQ74" s="171"/>
      <c r="BR74" s="171"/>
      <c r="BS74" s="171"/>
      <c r="BT74" s="171"/>
      <c r="BU74" s="171"/>
      <c r="BV74" s="171"/>
      <c r="BW74" s="171"/>
      <c r="BX74" s="171"/>
      <c r="BY74" s="171"/>
      <c r="BZ74" s="171"/>
      <c r="CA74" s="171"/>
      <c r="CB74" s="172" t="s">
        <v>15</v>
      </c>
      <c r="CC74" s="172"/>
      <c r="CD74" s="172"/>
      <c r="CE74" s="172"/>
      <c r="CF74" s="172"/>
      <c r="CG74" s="172"/>
      <c r="CH74" s="172"/>
      <c r="CI74" s="172"/>
      <c r="CJ74" s="172"/>
      <c r="CK74" s="172"/>
      <c r="CL74" s="172"/>
      <c r="CM74" s="172"/>
      <c r="CN74" s="172"/>
      <c r="CO74" s="172"/>
      <c r="CP74" s="172"/>
      <c r="CQ74" s="172"/>
      <c r="CR74" s="172"/>
      <c r="CS74" s="172"/>
      <c r="CT74" s="172"/>
      <c r="CU74" s="172"/>
      <c r="CV74" s="172"/>
      <c r="CW74" s="172"/>
      <c r="CX74" s="172"/>
      <c r="CY74" s="172"/>
      <c r="CZ74" s="172"/>
      <c r="DA74" s="172"/>
      <c r="DB74" s="172"/>
      <c r="DC74" s="172"/>
      <c r="DD74" s="172"/>
      <c r="DE74" s="172"/>
      <c r="DF74" s="172"/>
      <c r="DG74" s="172"/>
      <c r="DH74" s="172"/>
      <c r="DI74" s="172"/>
      <c r="DJ74" s="172"/>
      <c r="DK74" s="172"/>
      <c r="DL74" s="172"/>
      <c r="DM74" s="172"/>
      <c r="DN74" s="172"/>
      <c r="DO74" s="172"/>
      <c r="DP74" s="172"/>
      <c r="DQ74" s="172"/>
      <c r="DR74" s="172"/>
      <c r="DS74" s="172"/>
      <c r="DT74" s="172"/>
      <c r="DU74" s="172"/>
    </row>
    <row r="75" spans="1:125">
      <c r="B75" s="114"/>
      <c r="C75" t="s">
        <v>185</v>
      </c>
      <c r="J75" s="10"/>
    </row>
    <row r="76" spans="1:125">
      <c r="B76" s="99"/>
      <c r="C76" t="s">
        <v>186</v>
      </c>
    </row>
    <row r="77" spans="1:125">
      <c r="B77" s="118"/>
      <c r="C77" t="s">
        <v>187</v>
      </c>
    </row>
    <row r="78" spans="1:125">
      <c r="B78" s="119"/>
      <c r="C78" t="s">
        <v>188</v>
      </c>
    </row>
    <row r="79" spans="1:125">
      <c r="B79" s="127"/>
      <c r="C79" t="s">
        <v>190</v>
      </c>
    </row>
  </sheetData>
  <mergeCells count="3">
    <mergeCell ref="Y74:CA74"/>
    <mergeCell ref="CB74:DU74"/>
    <mergeCell ref="C74:E74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CCD4-FE76-4D85-A299-0800504DE116}">
  <dimension ref="A1:R97"/>
  <sheetViews>
    <sheetView workbookViewId="0">
      <selection activeCell="G7" sqref="G7"/>
    </sheetView>
  </sheetViews>
  <sheetFormatPr defaultRowHeight="14.4"/>
  <cols>
    <col min="10" max="10" width="9" customWidth="1"/>
  </cols>
  <sheetData>
    <row r="1" spans="1:18" ht="15" thickBot="1">
      <c r="B1" s="21"/>
      <c r="C1" s="175" t="s">
        <v>325</v>
      </c>
      <c r="D1" s="175"/>
      <c r="E1" s="175"/>
      <c r="F1" s="175"/>
      <c r="I1" s="174" t="s">
        <v>211</v>
      </c>
      <c r="J1" s="174"/>
      <c r="K1" s="174"/>
      <c r="L1" s="174"/>
      <c r="N1" s="21"/>
      <c r="O1" s="175" t="s">
        <v>212</v>
      </c>
      <c r="P1" s="175"/>
      <c r="Q1" s="175"/>
      <c r="R1" s="175"/>
    </row>
    <row r="2" spans="1:18" ht="15" thickBot="1">
      <c r="A2" s="68" t="s">
        <v>0</v>
      </c>
      <c r="B2" s="68" t="s">
        <v>1</v>
      </c>
      <c r="C2" s="168" t="s">
        <v>210</v>
      </c>
      <c r="D2" s="169" t="s">
        <v>8</v>
      </c>
      <c r="E2" s="169" t="s">
        <v>9</v>
      </c>
      <c r="F2" s="170" t="s">
        <v>20</v>
      </c>
      <c r="H2" t="s">
        <v>213</v>
      </c>
      <c r="I2" s="149" t="s">
        <v>208</v>
      </c>
      <c r="J2" s="150" t="s">
        <v>209</v>
      </c>
      <c r="K2" s="150" t="s">
        <v>210</v>
      </c>
      <c r="L2" s="151" t="s">
        <v>8</v>
      </c>
      <c r="N2" s="68" t="s">
        <v>1</v>
      </c>
      <c r="O2" s="168" t="s">
        <v>210</v>
      </c>
      <c r="P2" s="169" t="s">
        <v>8</v>
      </c>
      <c r="Q2" s="169" t="s">
        <v>9</v>
      </c>
      <c r="R2" s="170" t="s">
        <v>20</v>
      </c>
    </row>
    <row r="3" spans="1:18">
      <c r="A3" s="15" t="s">
        <v>12</v>
      </c>
      <c r="B3" s="15">
        <v>1976</v>
      </c>
      <c r="C3" s="17">
        <f>O3-AVERAGE(O$3:O$49)</f>
        <v>7.5346333464602899E-2</v>
      </c>
      <c r="D3" s="17">
        <f t="shared" ref="D3:F3" si="0">P3-AVERAGE(P$3:P$49)</f>
        <v>5.6096609042553194</v>
      </c>
      <c r="E3" s="17">
        <f t="shared" si="0"/>
        <v>3.8280406106382943</v>
      </c>
      <c r="F3" s="17">
        <f t="shared" si="0"/>
        <v>7.1419603210217462</v>
      </c>
      <c r="H3" s="148" t="s">
        <v>214</v>
      </c>
      <c r="I3">
        <v>-0.45666666666665989</v>
      </c>
      <c r="J3">
        <v>0.2266666666666701</v>
      </c>
      <c r="K3">
        <v>-1.4201674874081081E-2</v>
      </c>
      <c r="L3">
        <v>-0.138153356411542</v>
      </c>
      <c r="N3" s="15">
        <v>1976</v>
      </c>
      <c r="O3">
        <v>0.13551942683934967</v>
      </c>
      <c r="P3">
        <v>8.2411182000000007</v>
      </c>
      <c r="Q3">
        <v>10.423728799999999</v>
      </c>
      <c r="R3">
        <v>11.502620850320326</v>
      </c>
    </row>
    <row r="4" spans="1:18">
      <c r="A4" s="15" t="s">
        <v>12</v>
      </c>
      <c r="B4" s="15">
        <v>1977</v>
      </c>
      <c r="C4" s="17">
        <f t="shared" ref="C4:C49" si="1">O4-AVERAGE(O$3:O$49)</f>
        <v>3.7380779659615566E-2</v>
      </c>
      <c r="D4" s="17">
        <f t="shared" ref="D4:D49" si="2">P4-AVERAGE(P$3:P$49)</f>
        <v>4.3686311042553188</v>
      </c>
      <c r="E4" s="17">
        <f t="shared" ref="E4:E49" si="3">Q4-AVERAGE(Q$3:Q$49)</f>
        <v>6.371694510638295</v>
      </c>
      <c r="F4" s="17">
        <f t="shared" ref="F4:F49" si="4">R4-AVERAGE(R$3:R$49)</f>
        <v>5.3236058543575622</v>
      </c>
      <c r="H4" s="148" t="s">
        <v>215</v>
      </c>
      <c r="I4">
        <v>6.5333333333329691E-2</v>
      </c>
      <c r="J4">
        <v>0.83333333333332948</v>
      </c>
      <c r="K4">
        <v>-4.7590073729008959E-3</v>
      </c>
      <c r="L4">
        <v>0.60368067054831709</v>
      </c>
      <c r="N4" s="15">
        <v>1977</v>
      </c>
      <c r="O4">
        <v>9.7553873034362346E-2</v>
      </c>
      <c r="P4">
        <v>7.0000884000000001</v>
      </c>
      <c r="Q4">
        <v>12.9673827</v>
      </c>
      <c r="R4">
        <v>9.6842663836561425</v>
      </c>
    </row>
    <row r="5" spans="1:18">
      <c r="A5" s="15" t="s">
        <v>12</v>
      </c>
      <c r="B5" s="15">
        <v>1978</v>
      </c>
      <c r="C5" s="17">
        <f t="shared" si="1"/>
        <v>4.7592007889956399E-2</v>
      </c>
      <c r="D5" s="17">
        <f t="shared" si="2"/>
        <v>1.9751452042553188</v>
      </c>
      <c r="E5" s="17">
        <f t="shared" si="3"/>
        <v>4.3952002106382944</v>
      </c>
      <c r="F5" s="17">
        <f t="shared" si="4"/>
        <v>3.5831341295972727</v>
      </c>
      <c r="H5" s="148" t="s">
        <v>216</v>
      </c>
      <c r="I5">
        <v>0.73040000000000038</v>
      </c>
      <c r="J5">
        <v>0.27000000000000052</v>
      </c>
      <c r="K5">
        <v>7.3435044398058834E-3</v>
      </c>
      <c r="L5">
        <v>-9.4698253151319634E-2</v>
      </c>
      <c r="N5" s="15">
        <v>1978</v>
      </c>
      <c r="O5">
        <v>0.10776510126470318</v>
      </c>
      <c r="P5">
        <v>4.6066025000000002</v>
      </c>
      <c r="Q5">
        <v>10.990888399999999</v>
      </c>
      <c r="R5">
        <v>7.943794658895853</v>
      </c>
    </row>
    <row r="6" spans="1:18">
      <c r="A6" s="15" t="s">
        <v>12</v>
      </c>
      <c r="B6" s="15">
        <v>1979</v>
      </c>
      <c r="C6" s="17">
        <f t="shared" si="1"/>
        <v>9.9700763956298011E-2</v>
      </c>
      <c r="D6" s="17">
        <f t="shared" si="2"/>
        <v>1.6636969042553185</v>
      </c>
      <c r="E6" s="17">
        <f t="shared" si="3"/>
        <v>2.7963759106382957</v>
      </c>
      <c r="F6" s="17">
        <f t="shared" si="4"/>
        <v>1.490110395811552</v>
      </c>
      <c r="H6" s="148" t="s">
        <v>217</v>
      </c>
      <c r="I6">
        <v>0.11249999999999979</v>
      </c>
      <c r="J6">
        <v>0.25666666666666949</v>
      </c>
      <c r="K6">
        <v>6.804575580821961E-3</v>
      </c>
      <c r="L6">
        <v>5.8294785584567297</v>
      </c>
      <c r="N6" s="15">
        <v>1979</v>
      </c>
      <c r="O6">
        <v>0.15987385733104478</v>
      </c>
      <c r="P6">
        <v>4.2951541999999998</v>
      </c>
      <c r="Q6">
        <v>9.3920641000000007</v>
      </c>
      <c r="R6">
        <v>5.8507709251101323</v>
      </c>
    </row>
    <row r="7" spans="1:18">
      <c r="A7" s="15" t="s">
        <v>12</v>
      </c>
      <c r="B7" s="15">
        <v>1980</v>
      </c>
      <c r="C7" s="17">
        <f t="shared" si="1"/>
        <v>9.8176300898380836E-2</v>
      </c>
      <c r="D7" s="17">
        <f t="shared" si="2"/>
        <v>2.0273061042553184</v>
      </c>
      <c r="E7" s="17">
        <f t="shared" si="3"/>
        <v>3.3671831106382948</v>
      </c>
      <c r="F7" s="17">
        <f t="shared" si="4"/>
        <v>2.4432732734764748</v>
      </c>
      <c r="H7" s="148" t="s">
        <v>218</v>
      </c>
      <c r="I7">
        <v>0.7206999999999999</v>
      </c>
      <c r="J7">
        <v>-0.17666666666666939</v>
      </c>
      <c r="K7">
        <v>9.4193745360476554E-3</v>
      </c>
      <c r="L7">
        <v>-0.83105166125406527</v>
      </c>
      <c r="N7" s="15">
        <v>1980</v>
      </c>
      <c r="O7">
        <v>0.15834939427312761</v>
      </c>
      <c r="P7">
        <v>4.6587633999999998</v>
      </c>
      <c r="Q7">
        <v>9.9628712999999998</v>
      </c>
      <c r="R7">
        <v>6.8039338027750551</v>
      </c>
    </row>
    <row r="8" spans="1:18">
      <c r="A8" s="15" t="s">
        <v>12</v>
      </c>
      <c r="B8" s="15">
        <v>1981</v>
      </c>
      <c r="C8" s="17">
        <f t="shared" si="1"/>
        <v>7.0854627455986918E-2</v>
      </c>
      <c r="D8" s="17">
        <f t="shared" si="2"/>
        <v>3.5077184042553187</v>
      </c>
      <c r="E8" s="17">
        <f t="shared" si="3"/>
        <v>3.8204263106382959</v>
      </c>
      <c r="F8" s="17">
        <f t="shared" si="4"/>
        <v>4.7285768679221087</v>
      </c>
      <c r="H8" s="148" t="s">
        <v>219</v>
      </c>
      <c r="I8">
        <v>0.47459999999999969</v>
      </c>
      <c r="J8">
        <v>-1.333333333333009E-2</v>
      </c>
      <c r="K8">
        <v>1.1830828344763379E-2</v>
      </c>
      <c r="L8">
        <v>-1.0283920594517111</v>
      </c>
      <c r="N8" s="15">
        <v>1981</v>
      </c>
      <c r="O8">
        <v>0.13102772083073369</v>
      </c>
      <c r="P8">
        <v>6.1391757</v>
      </c>
      <c r="Q8">
        <v>10.416114500000001</v>
      </c>
      <c r="R8">
        <v>9.089237397220689</v>
      </c>
    </row>
    <row r="9" spans="1:18">
      <c r="A9" s="15" t="s">
        <v>12</v>
      </c>
      <c r="B9" s="15">
        <v>1982</v>
      </c>
      <c r="C9" s="17">
        <f t="shared" si="1"/>
        <v>6.4239127183742112E-2</v>
      </c>
      <c r="D9" s="17">
        <f t="shared" si="2"/>
        <v>1.5972183042553185</v>
      </c>
      <c r="E9" s="17">
        <f t="shared" si="3"/>
        <v>4.8962012106382948</v>
      </c>
      <c r="F9" s="17">
        <f t="shared" si="4"/>
        <v>2.6715568386429194</v>
      </c>
      <c r="H9" s="148" t="s">
        <v>220</v>
      </c>
      <c r="I9">
        <v>0.28656666666667002</v>
      </c>
      <c r="J9">
        <v>-0.13666666666667029</v>
      </c>
      <c r="K9">
        <v>8.6412437459742371E-3</v>
      </c>
      <c r="L9">
        <v>0.45469224895998289</v>
      </c>
      <c r="N9" s="15">
        <v>1982</v>
      </c>
      <c r="O9">
        <v>0.1244122205584889</v>
      </c>
      <c r="P9">
        <v>4.2286755999999999</v>
      </c>
      <c r="Q9">
        <v>11.4918894</v>
      </c>
      <c r="R9">
        <v>7.0322173679414997</v>
      </c>
    </row>
    <row r="10" spans="1:18">
      <c r="A10" s="15" t="s">
        <v>12</v>
      </c>
      <c r="B10" s="15">
        <v>1983</v>
      </c>
      <c r="C10" s="17">
        <f t="shared" si="1"/>
        <v>5.5449643349314744E-2</v>
      </c>
      <c r="D10" s="17">
        <f t="shared" si="2"/>
        <v>0.30873370425531865</v>
      </c>
      <c r="E10" s="17">
        <f t="shared" si="3"/>
        <v>4.9049893106382951</v>
      </c>
      <c r="F10" s="17">
        <f t="shared" si="4"/>
        <v>2.0055649691098631</v>
      </c>
      <c r="H10" s="148" t="s">
        <v>221</v>
      </c>
      <c r="I10">
        <v>-0.27913333333333951</v>
      </c>
      <c r="J10">
        <v>-0.33666666666667039</v>
      </c>
      <c r="K10">
        <v>-5.4855190301263687E-3</v>
      </c>
      <c r="L10">
        <v>-0.5390136298783581</v>
      </c>
      <c r="N10" s="15">
        <v>1983</v>
      </c>
      <c r="O10">
        <v>0.11562273672406152</v>
      </c>
      <c r="P10">
        <v>2.940191</v>
      </c>
      <c r="Q10">
        <v>11.5006775</v>
      </c>
      <c r="R10">
        <v>6.3662254984084434</v>
      </c>
    </row>
    <row r="11" spans="1:18">
      <c r="A11" s="15" t="s">
        <v>12</v>
      </c>
      <c r="B11" s="15">
        <v>1984</v>
      </c>
      <c r="C11" s="17">
        <f t="shared" si="1"/>
        <v>5.9361166970369618E-2</v>
      </c>
      <c r="D11" s="17">
        <f t="shared" si="2"/>
        <v>2.1721342042553182</v>
      </c>
      <c r="E11" s="17">
        <f t="shared" si="3"/>
        <v>4.9353992106382956</v>
      </c>
      <c r="F11" s="17">
        <f t="shared" si="4"/>
        <v>2.2237016106191154</v>
      </c>
      <c r="H11" s="148" t="s">
        <v>222</v>
      </c>
      <c r="I11">
        <v>-0.15426666666666031</v>
      </c>
      <c r="J11">
        <v>0.22333333333334071</v>
      </c>
      <c r="K11">
        <v>-1.160970332916833E-2</v>
      </c>
      <c r="L11">
        <v>-0.58030451146606765</v>
      </c>
      <c r="N11" s="15">
        <v>1984</v>
      </c>
      <c r="O11">
        <v>0.1195342603451164</v>
      </c>
      <c r="P11">
        <v>4.8035914999999996</v>
      </c>
      <c r="Q11">
        <v>11.531087400000001</v>
      </c>
      <c r="R11">
        <v>6.5843621399176957</v>
      </c>
    </row>
    <row r="12" spans="1:18">
      <c r="A12" s="15" t="s">
        <v>12</v>
      </c>
      <c r="B12" s="15">
        <v>1985</v>
      </c>
      <c r="C12" s="17">
        <f t="shared" si="1"/>
        <v>2.9333079464759333E-2</v>
      </c>
      <c r="D12" s="17">
        <f t="shared" si="2"/>
        <v>2.4316382042553188</v>
      </c>
      <c r="E12" s="17">
        <f t="shared" si="3"/>
        <v>5.8517258106382952</v>
      </c>
      <c r="F12" s="17">
        <f t="shared" si="4"/>
        <v>1.5282569743498016</v>
      </c>
      <c r="H12" s="148" t="s">
        <v>223</v>
      </c>
      <c r="I12">
        <v>-0.32293333333333951</v>
      </c>
      <c r="J12">
        <v>-8.6666666666670444E-2</v>
      </c>
      <c r="K12">
        <v>-1.788091179014302E-2</v>
      </c>
      <c r="L12">
        <v>-0.79906703038904059</v>
      </c>
      <c r="N12" s="15">
        <v>1985</v>
      </c>
      <c r="O12">
        <v>8.9506172839506112E-2</v>
      </c>
      <c r="P12">
        <v>5.0630955000000002</v>
      </c>
      <c r="Q12">
        <v>12.447414</v>
      </c>
      <c r="R12">
        <v>5.8889175036483818</v>
      </c>
    </row>
    <row r="13" spans="1:18">
      <c r="A13" s="15" t="s">
        <v>12</v>
      </c>
      <c r="B13" s="15">
        <v>1986</v>
      </c>
      <c r="C13" s="17">
        <f t="shared" si="1"/>
        <v>1.6193976760028754E-2</v>
      </c>
      <c r="D13" s="17">
        <f t="shared" si="2"/>
        <v>2.8236972042553186</v>
      </c>
      <c r="E13" s="17">
        <f t="shared" si="3"/>
        <v>4.5057485106382957</v>
      </c>
      <c r="F13" s="17">
        <f t="shared" si="4"/>
        <v>1.1104446977602622</v>
      </c>
      <c r="H13" s="148" t="s">
        <v>224</v>
      </c>
      <c r="I13">
        <v>-0.82433333333333048</v>
      </c>
      <c r="J13">
        <v>-0.29666666666666952</v>
      </c>
      <c r="K13">
        <v>-2.4107256682901691E-2</v>
      </c>
      <c r="L13">
        <v>-1.222772027492552</v>
      </c>
      <c r="N13" s="15">
        <v>1986</v>
      </c>
      <c r="O13">
        <v>7.6367070134775533E-2</v>
      </c>
      <c r="P13">
        <v>5.4551544999999999</v>
      </c>
      <c r="Q13">
        <v>11.101436700000001</v>
      </c>
      <c r="R13">
        <v>5.4711052270588425</v>
      </c>
    </row>
    <row r="14" spans="1:18">
      <c r="A14" s="15" t="s">
        <v>12</v>
      </c>
      <c r="B14" s="15">
        <v>1987</v>
      </c>
      <c r="C14" s="17">
        <f t="shared" si="1"/>
        <v>1.9947494250665894E-2</v>
      </c>
      <c r="D14" s="17">
        <f t="shared" si="2"/>
        <v>0.59082400425531878</v>
      </c>
      <c r="E14" s="17">
        <f t="shared" si="3"/>
        <v>3.9270413106382955</v>
      </c>
      <c r="F14" s="17">
        <f t="shared" si="4"/>
        <v>0.32065555552627689</v>
      </c>
      <c r="H14" s="148" t="s">
        <v>225</v>
      </c>
      <c r="I14">
        <v>-8.1266666666669707E-2</v>
      </c>
      <c r="J14">
        <v>0.32666666666666982</v>
      </c>
      <c r="K14">
        <v>-7.871317405845275E-3</v>
      </c>
      <c r="L14">
        <v>0.89995343456226085</v>
      </c>
      <c r="N14" s="15">
        <v>1987</v>
      </c>
      <c r="O14">
        <v>8.0120587625412673E-2</v>
      </c>
      <c r="P14">
        <v>3.2222813000000001</v>
      </c>
      <c r="Q14">
        <v>10.522729500000001</v>
      </c>
      <c r="R14">
        <v>4.6813160848248572</v>
      </c>
    </row>
    <row r="15" spans="1:18">
      <c r="A15" s="15" t="s">
        <v>12</v>
      </c>
      <c r="B15" s="15">
        <v>1988</v>
      </c>
      <c r="C15" s="17">
        <f t="shared" si="1"/>
        <v>7.2838307180513512E-2</v>
      </c>
      <c r="D15" s="17">
        <f t="shared" si="2"/>
        <v>4.0158323042553183</v>
      </c>
      <c r="E15" s="17">
        <f>Q15-AVERAGE(Q$3:Q$49)</f>
        <v>3.4135408106382945</v>
      </c>
      <c r="F15" s="17">
        <f t="shared" si="4"/>
        <v>3.9289006192487923</v>
      </c>
      <c r="H15" s="148" t="s">
        <v>226</v>
      </c>
      <c r="I15">
        <v>8.3766666666670098E-2</v>
      </c>
      <c r="J15">
        <v>0.1666666666666696</v>
      </c>
      <c r="K15">
        <v>6.5165954781934944E-3</v>
      </c>
      <c r="L15">
        <v>-1.0465998219342589</v>
      </c>
      <c r="N15" s="15">
        <v>1988</v>
      </c>
      <c r="O15">
        <v>0.13301140055526028</v>
      </c>
      <c r="P15">
        <v>6.6472895999999997</v>
      </c>
      <c r="Q15">
        <v>10.009228999999999</v>
      </c>
      <c r="R15">
        <v>8.2895611485473726</v>
      </c>
    </row>
    <row r="16" spans="1:18">
      <c r="A16" s="15" t="s">
        <v>12</v>
      </c>
      <c r="B16" s="15">
        <v>1989</v>
      </c>
      <c r="C16" s="17">
        <f t="shared" si="1"/>
        <v>5.9321712615634285E-2</v>
      </c>
      <c r="D16" s="17">
        <f t="shared" si="2"/>
        <v>5.4997788042553193</v>
      </c>
      <c r="E16" s="17">
        <f t="shared" si="3"/>
        <v>2.9168345106382949</v>
      </c>
      <c r="F16" s="17">
        <f t="shared" si="4"/>
        <v>3.6029212196623117</v>
      </c>
      <c r="H16" s="148" t="s">
        <v>227</v>
      </c>
      <c r="I16">
        <v>-8.8666666666670224E-2</v>
      </c>
      <c r="J16">
        <v>-0.48666666666666991</v>
      </c>
      <c r="K16">
        <v>-1.085056591948657E-2</v>
      </c>
      <c r="L16">
        <v>7.9961936117673993E-2</v>
      </c>
      <c r="N16" s="15">
        <v>1989</v>
      </c>
      <c r="O16">
        <v>0.11949480599038106</v>
      </c>
      <c r="P16">
        <v>8.1312361000000006</v>
      </c>
      <c r="Q16">
        <v>9.5125226999999999</v>
      </c>
      <c r="R16">
        <v>7.963581748960892</v>
      </c>
    </row>
    <row r="17" spans="1:18">
      <c r="A17" s="15" t="s">
        <v>12</v>
      </c>
      <c r="B17" s="15">
        <v>1990</v>
      </c>
      <c r="C17" s="17">
        <f t="shared" si="1"/>
        <v>-1.1680753868318905E-3</v>
      </c>
      <c r="D17" s="17">
        <f t="shared" si="2"/>
        <v>4.0572706042553186</v>
      </c>
      <c r="E17" s="17">
        <f t="shared" si="3"/>
        <v>3.6055553106382954</v>
      </c>
      <c r="F17" s="17">
        <f t="shared" si="4"/>
        <v>2.257705987483706</v>
      </c>
      <c r="H17" s="148" t="s">
        <v>228</v>
      </c>
      <c r="I17">
        <v>-0.24853333333332989</v>
      </c>
      <c r="J17">
        <v>-0.2433333333333296</v>
      </c>
      <c r="K17">
        <v>1.786675390534697E-2</v>
      </c>
      <c r="L17">
        <v>-0.4519954673909039</v>
      </c>
      <c r="N17" s="15">
        <v>1990</v>
      </c>
      <c r="O17">
        <v>5.9005017987914889E-2</v>
      </c>
      <c r="P17">
        <v>6.6887278999999999</v>
      </c>
      <c r="Q17">
        <v>10.2012435</v>
      </c>
      <c r="R17">
        <v>6.6183665167822863</v>
      </c>
    </row>
    <row r="18" spans="1:18">
      <c r="A18" s="15" t="s">
        <v>12</v>
      </c>
      <c r="B18" s="15">
        <v>1991</v>
      </c>
      <c r="C18" s="17">
        <f t="shared" si="1"/>
        <v>-0.10480858848792966</v>
      </c>
      <c r="D18" s="17">
        <f t="shared" si="2"/>
        <v>-1.6981898957446813</v>
      </c>
      <c r="E18" s="17">
        <f t="shared" si="3"/>
        <v>6.1324540106382956</v>
      </c>
      <c r="F18" s="17">
        <f t="shared" si="4"/>
        <v>0.61062797804903024</v>
      </c>
      <c r="H18" s="148" t="s">
        <v>229</v>
      </c>
      <c r="I18">
        <v>-0.42570000000000002</v>
      </c>
      <c r="J18">
        <v>-0.46333333333333998</v>
      </c>
      <c r="K18">
        <v>-1.8089981196053491E-2</v>
      </c>
      <c r="L18">
        <v>-0.78000806371859177</v>
      </c>
      <c r="N18" s="15">
        <v>1991</v>
      </c>
      <c r="O18">
        <v>-4.4635495113182884E-2</v>
      </c>
      <c r="P18">
        <v>0.93326739999999997</v>
      </c>
      <c r="Q18">
        <v>12.728142200000001</v>
      </c>
      <c r="R18">
        <v>4.9712885073476105</v>
      </c>
    </row>
    <row r="19" spans="1:18">
      <c r="A19" s="15" t="s">
        <v>12</v>
      </c>
      <c r="B19" s="15">
        <v>1992</v>
      </c>
      <c r="C19" s="17">
        <f t="shared" si="1"/>
        <v>-8.4534708583207219E-2</v>
      </c>
      <c r="D19" s="17">
        <f t="shared" si="2"/>
        <v>-5.4834777957446814</v>
      </c>
      <c r="E19" s="17">
        <f t="shared" si="3"/>
        <v>4.4540065106382949</v>
      </c>
      <c r="F19" s="17">
        <f t="shared" si="4"/>
        <v>2.9875973556298243</v>
      </c>
      <c r="H19" s="148" t="s">
        <v>230</v>
      </c>
      <c r="I19">
        <v>-0.32120000000000021</v>
      </c>
      <c r="J19">
        <v>-0.18666666666666029</v>
      </c>
      <c r="K19">
        <v>-1.8471776227103481E-3</v>
      </c>
      <c r="L19">
        <v>-0.22989793915436779</v>
      </c>
      <c r="N19" s="15">
        <v>1992</v>
      </c>
      <c r="O19">
        <v>-2.4361615208460446E-2</v>
      </c>
      <c r="P19">
        <v>-2.8520205000000001</v>
      </c>
      <c r="Q19">
        <v>11.0496947</v>
      </c>
      <c r="R19">
        <v>7.3482578849284046</v>
      </c>
    </row>
    <row r="20" spans="1:18">
      <c r="A20" s="15" t="s">
        <v>12</v>
      </c>
      <c r="B20" s="15">
        <v>1993</v>
      </c>
      <c r="C20" s="17">
        <f t="shared" si="1"/>
        <v>-4.9250963677405335E-2</v>
      </c>
      <c r="D20" s="17">
        <f t="shared" si="2"/>
        <v>-6.4082342957446814</v>
      </c>
      <c r="E20" s="17">
        <f t="shared" si="3"/>
        <v>4.5110787106382952</v>
      </c>
      <c r="F20" s="17">
        <f t="shared" si="4"/>
        <v>1.8581288485891312</v>
      </c>
      <c r="H20" s="148" t="s">
        <v>231</v>
      </c>
      <c r="I20">
        <v>-0.2226666666666697</v>
      </c>
      <c r="J20">
        <v>0.18333333333332999</v>
      </c>
      <c r="K20">
        <v>1.3335745197899061E-2</v>
      </c>
      <c r="L20">
        <v>-0.73550093602945843</v>
      </c>
      <c r="N20" s="15">
        <v>1993</v>
      </c>
      <c r="O20">
        <v>1.0922129697341441E-2</v>
      </c>
      <c r="P20">
        <v>-3.7767770000000001</v>
      </c>
      <c r="Q20">
        <v>11.1067669</v>
      </c>
      <c r="R20">
        <v>6.2187893778877115</v>
      </c>
    </row>
    <row r="21" spans="1:18">
      <c r="A21" s="15" t="s">
        <v>12</v>
      </c>
      <c r="B21" s="15">
        <v>1994</v>
      </c>
      <c r="C21" s="17">
        <f t="shared" si="1"/>
        <v>-1.3571135362253212E-3</v>
      </c>
      <c r="D21" s="17">
        <f t="shared" si="2"/>
        <v>-5.1075175957446817</v>
      </c>
      <c r="E21" s="17">
        <f t="shared" si="3"/>
        <v>1.2657031106382952</v>
      </c>
      <c r="F21" s="17">
        <f t="shared" si="4"/>
        <v>-0.39367466719541655</v>
      </c>
      <c r="H21" s="148" t="s">
        <v>232</v>
      </c>
      <c r="I21">
        <v>1.0399999999999739E-2</v>
      </c>
      <c r="J21">
        <v>0.1966666666666699</v>
      </c>
      <c r="K21">
        <v>-5.8571585783153066E-3</v>
      </c>
      <c r="L21">
        <v>9.0128432338558717E-2</v>
      </c>
      <c r="N21" s="15">
        <v>1994</v>
      </c>
      <c r="O21">
        <v>5.8815979838521458E-2</v>
      </c>
      <c r="P21">
        <v>-2.4760602999999999</v>
      </c>
      <c r="Q21">
        <v>7.8613913000000002</v>
      </c>
      <c r="R21">
        <v>3.9669858621031637</v>
      </c>
    </row>
    <row r="22" spans="1:18">
      <c r="A22" s="15" t="s">
        <v>12</v>
      </c>
      <c r="B22" s="15">
        <v>1995</v>
      </c>
      <c r="C22" s="17">
        <f t="shared" si="1"/>
        <v>2.5778266970821896E-2</v>
      </c>
      <c r="D22" s="17">
        <f t="shared" si="2"/>
        <v>-4.7228026957446811</v>
      </c>
      <c r="E22" s="17">
        <f t="shared" si="3"/>
        <v>0.81942471063829458</v>
      </c>
      <c r="F22" s="17">
        <f t="shared" si="4"/>
        <v>-5.903040462123875</v>
      </c>
      <c r="H22" s="148" t="s">
        <v>233</v>
      </c>
      <c r="I22">
        <v>-8.6699999999999999E-2</v>
      </c>
      <c r="J22">
        <v>-0.26333333333333991</v>
      </c>
      <c r="K22">
        <v>2.0912914484296011E-2</v>
      </c>
      <c r="L22">
        <v>-4.9195567181653743E-2</v>
      </c>
      <c r="N22" s="15">
        <v>1995</v>
      </c>
      <c r="O22">
        <v>8.5951360345568675E-2</v>
      </c>
      <c r="P22">
        <v>-2.0913453999999998</v>
      </c>
      <c r="Q22">
        <v>7.4151128999999996</v>
      </c>
      <c r="R22">
        <v>-1.542379932825295</v>
      </c>
    </row>
    <row r="23" spans="1:18">
      <c r="A23" s="15" t="s">
        <v>12</v>
      </c>
      <c r="B23" s="15">
        <v>1996</v>
      </c>
      <c r="C23" s="17">
        <f t="shared" si="1"/>
        <v>-2.4312759936558757E-2</v>
      </c>
      <c r="D23" s="17">
        <f t="shared" si="2"/>
        <v>-1.8193729957446814</v>
      </c>
      <c r="E23" s="17">
        <f t="shared" si="3"/>
        <v>1.0269866106382954</v>
      </c>
      <c r="F23" s="17">
        <f t="shared" si="4"/>
        <v>-6.5059736568516495</v>
      </c>
      <c r="H23" s="148" t="s">
        <v>234</v>
      </c>
      <c r="I23">
        <v>1.953333333334006E-2</v>
      </c>
      <c r="J23">
        <v>0.21333333333334001</v>
      </c>
      <c r="K23">
        <v>-1.055377356918967E-3</v>
      </c>
      <c r="L23">
        <v>-3.3362170160843967E-2</v>
      </c>
      <c r="N23" s="15">
        <v>1996</v>
      </c>
      <c r="O23">
        <v>3.5860333438188022E-2</v>
      </c>
      <c r="P23">
        <v>0.81208429999999998</v>
      </c>
      <c r="Q23">
        <v>7.6226748000000004</v>
      </c>
      <c r="R23">
        <v>-2.1453131275530697</v>
      </c>
    </row>
    <row r="24" spans="1:18">
      <c r="A24" s="15" t="s">
        <v>12</v>
      </c>
      <c r="B24" s="15">
        <v>1997</v>
      </c>
      <c r="C24" s="17">
        <f t="shared" si="1"/>
        <v>2.5286777514627594E-2</v>
      </c>
      <c r="D24" s="17">
        <f t="shared" si="2"/>
        <v>0.2113234042553187</v>
      </c>
      <c r="E24" s="17">
        <f t="shared" si="3"/>
        <v>1.3677960106382949</v>
      </c>
      <c r="F24" s="17">
        <f t="shared" si="4"/>
        <v>-5.8226620273988807</v>
      </c>
      <c r="H24" s="148" t="s">
        <v>235</v>
      </c>
      <c r="I24">
        <v>3.3833333333329829E-2</v>
      </c>
      <c r="J24">
        <v>-3.6666666666669727E-2</v>
      </c>
      <c r="K24">
        <v>-3.4869349198487496E-5</v>
      </c>
      <c r="L24">
        <v>0.2123295430801537</v>
      </c>
      <c r="N24" s="15">
        <v>1997</v>
      </c>
      <c r="O24">
        <v>8.5459870889374373E-2</v>
      </c>
      <c r="P24">
        <v>2.8427807</v>
      </c>
      <c r="Q24">
        <v>7.9634841999999999</v>
      </c>
      <c r="R24">
        <v>-1.4620014981003004</v>
      </c>
    </row>
    <row r="25" spans="1:18">
      <c r="A25" s="15" t="s">
        <v>12</v>
      </c>
      <c r="B25" s="15">
        <v>1998</v>
      </c>
      <c r="C25" s="17">
        <f t="shared" si="1"/>
        <v>2.7068687379176719E-2</v>
      </c>
      <c r="D25" s="17">
        <f t="shared" si="2"/>
        <v>2.4194250042553183</v>
      </c>
      <c r="E25" s="17">
        <f t="shared" si="3"/>
        <v>0.5096386106382953</v>
      </c>
      <c r="F25" s="17">
        <f t="shared" si="4"/>
        <v>-3.5970102811122495</v>
      </c>
      <c r="H25" s="148" t="s">
        <v>236</v>
      </c>
      <c r="I25">
        <v>4.7300000000000342E-2</v>
      </c>
      <c r="J25">
        <v>-0.38000000000000028</v>
      </c>
      <c r="K25">
        <v>9.5242598457913625E-3</v>
      </c>
      <c r="L25">
        <v>-0.16662731440269149</v>
      </c>
      <c r="N25" s="15">
        <v>1998</v>
      </c>
      <c r="O25">
        <v>8.7241780753923498E-2</v>
      </c>
      <c r="P25">
        <v>5.0508822999999996</v>
      </c>
      <c r="Q25">
        <v>7.1053268000000003</v>
      </c>
      <c r="R25">
        <v>0.76365024818633065</v>
      </c>
    </row>
    <row r="26" spans="1:18">
      <c r="A26" s="15" t="s">
        <v>12</v>
      </c>
      <c r="B26" s="15">
        <v>1999</v>
      </c>
      <c r="C26" s="17">
        <f t="shared" si="1"/>
        <v>-6.7009749093518145E-3</v>
      </c>
      <c r="D26" s="17">
        <f t="shared" si="2"/>
        <v>1.9353428042553187</v>
      </c>
      <c r="E26" s="17">
        <f t="shared" si="3"/>
        <v>-7.2496289361705379E-2</v>
      </c>
      <c r="F26" s="17">
        <f t="shared" si="4"/>
        <v>-3.0921049492298733</v>
      </c>
      <c r="H26" s="148" t="s">
        <v>237</v>
      </c>
      <c r="I26">
        <v>-2.330000000000032E-2</v>
      </c>
      <c r="J26">
        <v>-0.23</v>
      </c>
      <c r="K26">
        <v>-2.4767790591472762E-3</v>
      </c>
      <c r="L26">
        <v>0.4424414694455594</v>
      </c>
      <c r="N26" s="15">
        <v>1999</v>
      </c>
      <c r="O26">
        <v>5.3472118465394965E-2</v>
      </c>
      <c r="P26">
        <v>4.5668001</v>
      </c>
      <c r="Q26">
        <v>6.5231918999999996</v>
      </c>
      <c r="R26">
        <v>1.2685555800687069</v>
      </c>
    </row>
    <row r="27" spans="1:18">
      <c r="A27" s="15" t="s">
        <v>12</v>
      </c>
      <c r="B27" s="15">
        <v>2000</v>
      </c>
      <c r="C27" s="17">
        <f t="shared" si="1"/>
        <v>1.4884424983852694E-2</v>
      </c>
      <c r="D27" s="17">
        <f t="shared" si="2"/>
        <v>6.9330463042553188</v>
      </c>
      <c r="E27" s="17">
        <f t="shared" si="3"/>
        <v>2.001781063829533E-2</v>
      </c>
      <c r="F27" s="17">
        <f t="shared" si="4"/>
        <v>6.6330217679412717</v>
      </c>
      <c r="H27" s="148" t="s">
        <v>238</v>
      </c>
      <c r="I27">
        <v>-1.5699999999999829E-2</v>
      </c>
      <c r="J27">
        <v>-0.29666666666667002</v>
      </c>
      <c r="K27">
        <v>-1.7006129170319038E-2</v>
      </c>
      <c r="L27">
        <v>-0.2464383311683909</v>
      </c>
      <c r="N27" s="15">
        <v>2000</v>
      </c>
      <c r="O27">
        <v>7.5057518358599473E-2</v>
      </c>
      <c r="P27">
        <v>9.5645036000000001</v>
      </c>
      <c r="Q27">
        <v>6.6157060000000003</v>
      </c>
      <c r="R27">
        <v>10.993682297239852</v>
      </c>
    </row>
    <row r="28" spans="1:18">
      <c r="A28" s="15" t="s">
        <v>12</v>
      </c>
      <c r="B28" s="15">
        <v>2001</v>
      </c>
      <c r="C28" s="17">
        <f t="shared" si="1"/>
        <v>-1.7690451794331874E-4</v>
      </c>
      <c r="D28" s="17">
        <f t="shared" si="2"/>
        <v>4.8982050042553187</v>
      </c>
      <c r="E28" s="17">
        <f t="shared" si="3"/>
        <v>-0.59705258936170491</v>
      </c>
      <c r="F28" s="17">
        <f t="shared" si="4"/>
        <v>1.4888291960658044</v>
      </c>
      <c r="H28" s="148" t="s">
        <v>239</v>
      </c>
      <c r="I28">
        <v>5.7333333333300374E-3</v>
      </c>
      <c r="J28">
        <v>-0.1866666666666599</v>
      </c>
      <c r="K28">
        <v>1.6447920969775958E-3</v>
      </c>
      <c r="L28">
        <v>3.7942155654455689E-3</v>
      </c>
      <c r="N28" s="15">
        <v>2001</v>
      </c>
      <c r="O28">
        <v>5.999618885680346E-2</v>
      </c>
      <c r="P28">
        <v>7.5296623</v>
      </c>
      <c r="Q28">
        <v>5.9986356000000001</v>
      </c>
      <c r="R28">
        <v>5.8494897253643847</v>
      </c>
    </row>
    <row r="29" spans="1:18">
      <c r="A29" s="15" t="s">
        <v>12</v>
      </c>
      <c r="B29" s="15">
        <v>2002</v>
      </c>
      <c r="C29" s="17">
        <f t="shared" si="1"/>
        <v>-3.3497760797375833E-2</v>
      </c>
      <c r="D29" s="17">
        <f t="shared" si="2"/>
        <v>3.4546384042553191</v>
      </c>
      <c r="E29" s="17">
        <f t="shared" si="3"/>
        <v>-1.799826689361705</v>
      </c>
      <c r="F29" s="17">
        <f t="shared" si="4"/>
        <v>1.6856543018001879E-2</v>
      </c>
      <c r="H29" s="148" t="s">
        <v>240</v>
      </c>
      <c r="I29">
        <v>0.21313333333334011</v>
      </c>
      <c r="J29">
        <v>0.14999999999999991</v>
      </c>
      <c r="K29">
        <v>-5.6604303054299974E-3</v>
      </c>
      <c r="L29">
        <v>0.5340765357118169</v>
      </c>
      <c r="N29" s="15">
        <v>2002</v>
      </c>
      <c r="O29">
        <v>2.6675332577370942E-2</v>
      </c>
      <c r="P29">
        <v>6.0860957000000004</v>
      </c>
      <c r="Q29">
        <v>4.7958615</v>
      </c>
      <c r="R29">
        <v>4.3775170723165822</v>
      </c>
    </row>
    <row r="30" spans="1:18">
      <c r="A30" s="15" t="s">
        <v>12</v>
      </c>
      <c r="B30" s="15">
        <v>2003</v>
      </c>
      <c r="C30" s="17">
        <f t="shared" si="1"/>
        <v>-3.8197957671717506E-2</v>
      </c>
      <c r="D30" s="17">
        <f t="shared" si="2"/>
        <v>1.6077799042553185</v>
      </c>
      <c r="E30" s="17">
        <f t="shared" si="3"/>
        <v>-2.2433287893617049</v>
      </c>
      <c r="F30" s="17">
        <f t="shared" si="4"/>
        <v>1.4976976806402007</v>
      </c>
      <c r="H30" s="148" t="s">
        <v>241</v>
      </c>
      <c r="I30">
        <v>0.2681</v>
      </c>
      <c r="J30">
        <v>0.14999999999999991</v>
      </c>
      <c r="K30">
        <v>4.7933410124159082E-3</v>
      </c>
      <c r="L30">
        <v>0.79627077377071487</v>
      </c>
      <c r="N30" s="15">
        <v>2003</v>
      </c>
      <c r="O30">
        <v>2.1975135703029277E-2</v>
      </c>
      <c r="P30">
        <v>4.2392371999999998</v>
      </c>
      <c r="Q30">
        <v>4.3523594000000001</v>
      </c>
      <c r="R30">
        <v>5.858358209938781</v>
      </c>
    </row>
    <row r="31" spans="1:18">
      <c r="A31" s="15" t="s">
        <v>12</v>
      </c>
      <c r="B31" s="15">
        <v>2004</v>
      </c>
      <c r="C31" s="17">
        <f t="shared" si="1"/>
        <v>-1.3984980108761404E-2</v>
      </c>
      <c r="D31" s="17">
        <f t="shared" si="2"/>
        <v>1.2700784042553188</v>
      </c>
      <c r="E31" s="17">
        <f t="shared" si="3"/>
        <v>-2.6749781893617048</v>
      </c>
      <c r="F31" s="17">
        <f t="shared" si="4"/>
        <v>-0.37345988429171495</v>
      </c>
      <c r="H31" s="148" t="s">
        <v>242</v>
      </c>
      <c r="I31">
        <v>0.27793333333332981</v>
      </c>
      <c r="J31">
        <v>0.5</v>
      </c>
      <c r="K31">
        <v>1.5720455621923292E-2</v>
      </c>
      <c r="L31">
        <v>-0.37914270874525607</v>
      </c>
      <c r="N31" s="15">
        <v>2004</v>
      </c>
      <c r="O31">
        <v>4.6188113265985375E-2</v>
      </c>
      <c r="P31">
        <v>3.9015357000000002</v>
      </c>
      <c r="Q31">
        <v>3.9207100000000001</v>
      </c>
      <c r="R31">
        <v>3.9872006450068653</v>
      </c>
    </row>
    <row r="32" spans="1:18">
      <c r="A32" s="15" t="s">
        <v>12</v>
      </c>
      <c r="B32" s="15">
        <v>2005</v>
      </c>
      <c r="C32" s="17">
        <f t="shared" si="1"/>
        <v>-2.2826943889366506E-2</v>
      </c>
      <c r="D32" s="17">
        <f t="shared" si="2"/>
        <v>1.631174204255319</v>
      </c>
      <c r="E32" s="17">
        <f t="shared" si="3"/>
        <v>-2.8766161893617048</v>
      </c>
      <c r="F32" s="17">
        <f t="shared" si="4"/>
        <v>-2.8851342278904548</v>
      </c>
      <c r="H32" s="148" t="s">
        <v>243</v>
      </c>
      <c r="I32">
        <v>0.33186666666667008</v>
      </c>
      <c r="J32">
        <v>-9.9999999999997868E-3</v>
      </c>
      <c r="K32">
        <v>5.102829699023914E-3</v>
      </c>
      <c r="L32">
        <v>0.8014266151029279</v>
      </c>
      <c r="N32" s="15">
        <v>2005</v>
      </c>
      <c r="O32">
        <v>3.7346149485380273E-2</v>
      </c>
      <c r="P32">
        <v>4.2626315000000004</v>
      </c>
      <c r="Q32">
        <v>3.7190720000000002</v>
      </c>
      <c r="R32">
        <v>1.4755263014081257</v>
      </c>
    </row>
    <row r="33" spans="1:18">
      <c r="A33" s="15" t="s">
        <v>12</v>
      </c>
      <c r="B33" s="15">
        <v>2006</v>
      </c>
      <c r="C33" s="17">
        <f t="shared" si="1"/>
        <v>-1.0320949611122579E-2</v>
      </c>
      <c r="D33" s="17">
        <f t="shared" si="2"/>
        <v>2.8324894042553188</v>
      </c>
      <c r="E33" s="17">
        <f t="shared" si="3"/>
        <v>-2.876507289361705</v>
      </c>
      <c r="F33" s="17">
        <f t="shared" si="4"/>
        <v>-0.31200728488138374</v>
      </c>
      <c r="H33" s="148" t="s">
        <v>244</v>
      </c>
      <c r="I33">
        <v>0.37309999999999999</v>
      </c>
      <c r="J33">
        <v>-0.13333333333333999</v>
      </c>
      <c r="K33">
        <v>3.054958302902833E-3</v>
      </c>
      <c r="L33">
        <v>-0.1467119487219595</v>
      </c>
      <c r="N33" s="15">
        <v>2006</v>
      </c>
      <c r="O33">
        <v>4.98521437636242E-2</v>
      </c>
      <c r="P33">
        <v>5.4639467000000002</v>
      </c>
      <c r="Q33">
        <v>3.7191809</v>
      </c>
      <c r="R33">
        <v>4.0486532444171965</v>
      </c>
    </row>
    <row r="34" spans="1:18">
      <c r="A34" s="15" t="s">
        <v>12</v>
      </c>
      <c r="B34" s="15">
        <v>2007</v>
      </c>
      <c r="C34" s="17">
        <f t="shared" si="1"/>
        <v>2.1812134824701519E-2</v>
      </c>
      <c r="D34" s="17">
        <f t="shared" si="2"/>
        <v>3.8933032042553188</v>
      </c>
      <c r="E34" s="17">
        <f t="shared" si="3"/>
        <v>-2.784493389361705</v>
      </c>
      <c r="F34" s="17">
        <f t="shared" si="4"/>
        <v>-0.42634646840224111</v>
      </c>
      <c r="H34" s="148" t="s">
        <v>245</v>
      </c>
      <c r="I34">
        <v>0.22586666666666</v>
      </c>
      <c r="J34">
        <v>0.23302878787878981</v>
      </c>
      <c r="K34">
        <v>1.1820348465835051E-2</v>
      </c>
      <c r="L34">
        <v>0.2168859087995374</v>
      </c>
      <c r="N34" s="15">
        <v>2007</v>
      </c>
      <c r="O34">
        <v>8.1985228199448298E-2</v>
      </c>
      <c r="P34">
        <v>6.5247605000000002</v>
      </c>
      <c r="Q34">
        <v>3.8111948</v>
      </c>
      <c r="R34">
        <v>3.9343140608963392</v>
      </c>
    </row>
    <row r="35" spans="1:18">
      <c r="A35" s="15" t="s">
        <v>12</v>
      </c>
      <c r="B35" s="15">
        <v>2008</v>
      </c>
      <c r="C35" s="17">
        <f t="shared" si="1"/>
        <v>-2.1722657179057504E-2</v>
      </c>
      <c r="D35" s="17">
        <f t="shared" si="2"/>
        <v>2.941857504255319</v>
      </c>
      <c r="E35" s="17">
        <f t="shared" si="3"/>
        <v>-2.5668791893617051</v>
      </c>
      <c r="F35" s="17">
        <f t="shared" si="4"/>
        <v>-0.13447464918636154</v>
      </c>
      <c r="H35" s="148" t="s">
        <v>246</v>
      </c>
      <c r="I35">
        <v>0.24449999999999991</v>
      </c>
      <c r="J35">
        <v>0.34518198906356989</v>
      </c>
      <c r="K35">
        <v>1.61936393772244E-2</v>
      </c>
      <c r="L35">
        <v>0.370474754835322</v>
      </c>
      <c r="N35" s="15">
        <v>2008</v>
      </c>
      <c r="O35">
        <v>3.8450436195689275E-2</v>
      </c>
      <c r="P35">
        <v>5.5733148000000003</v>
      </c>
      <c r="Q35">
        <v>4.0288089999999999</v>
      </c>
      <c r="R35">
        <v>4.2261858801122187</v>
      </c>
    </row>
    <row r="36" spans="1:18">
      <c r="A36" s="15" t="s">
        <v>12</v>
      </c>
      <c r="B36" s="15">
        <v>2009</v>
      </c>
      <c r="C36" s="17">
        <f t="shared" si="1"/>
        <v>-0.12461084592924693</v>
      </c>
      <c r="D36" s="17">
        <f t="shared" si="2"/>
        <v>-3.7874598957446812</v>
      </c>
      <c r="E36" s="17">
        <f t="shared" si="3"/>
        <v>-3.0159446893617048</v>
      </c>
      <c r="F36" s="17">
        <f t="shared" si="4"/>
        <v>0.17861659769663785</v>
      </c>
      <c r="H36" s="148" t="s">
        <v>247</v>
      </c>
      <c r="I36">
        <v>0.43566666666666981</v>
      </c>
      <c r="J36">
        <v>5.6954835705860241E-2</v>
      </c>
      <c r="K36">
        <v>-4.9258832554552609E-3</v>
      </c>
      <c r="L36">
        <v>-0.56154865575793167</v>
      </c>
      <c r="N36" s="15">
        <v>2009</v>
      </c>
      <c r="O36">
        <v>-6.4437752554500155E-2</v>
      </c>
      <c r="P36">
        <v>-1.1560026000000001</v>
      </c>
      <c r="Q36">
        <v>3.5797435000000002</v>
      </c>
      <c r="R36">
        <v>4.5392771269952181</v>
      </c>
    </row>
    <row r="37" spans="1:18">
      <c r="A37" s="15" t="s">
        <v>12</v>
      </c>
      <c r="B37" s="15">
        <v>2010</v>
      </c>
      <c r="C37" s="17">
        <f t="shared" si="1"/>
        <v>-2.4981315793823927E-2</v>
      </c>
      <c r="D37" s="17">
        <f t="shared" si="2"/>
        <v>-3.8379863957446814</v>
      </c>
      <c r="E37" s="17">
        <f t="shared" si="3"/>
        <v>-3.4822218893617052</v>
      </c>
      <c r="F37" s="17">
        <f t="shared" si="4"/>
        <v>0.59301832136288457</v>
      </c>
      <c r="H37" s="148" t="s">
        <v>248</v>
      </c>
      <c r="I37">
        <v>0.22426666666667039</v>
      </c>
      <c r="J37">
        <v>-0.1247224211423701</v>
      </c>
      <c r="K37">
        <v>8.7035813893839992E-3</v>
      </c>
      <c r="L37">
        <v>2.555431131188044</v>
      </c>
      <c r="N37" s="15">
        <v>2010</v>
      </c>
      <c r="O37">
        <v>3.5191777580922852E-2</v>
      </c>
      <c r="P37">
        <v>-1.2065291</v>
      </c>
      <c r="Q37">
        <v>3.1134662999999998</v>
      </c>
      <c r="R37">
        <v>4.9536788506614648</v>
      </c>
    </row>
    <row r="38" spans="1:18">
      <c r="A38" s="15" t="s">
        <v>12</v>
      </c>
      <c r="B38" s="15">
        <v>2011</v>
      </c>
      <c r="C38" s="17">
        <f t="shared" si="1"/>
        <v>-7.7927231244584866E-3</v>
      </c>
      <c r="D38" s="17">
        <f t="shared" si="2"/>
        <v>-2.2617565957446812</v>
      </c>
      <c r="E38" s="17">
        <f t="shared" si="3"/>
        <v>-3.6790303893617051</v>
      </c>
      <c r="F38" s="17">
        <f t="shared" si="4"/>
        <v>-1.0676979741212551</v>
      </c>
      <c r="H38" s="148" t="s">
        <v>249</v>
      </c>
      <c r="I38">
        <v>-0.24476666666666971</v>
      </c>
      <c r="J38">
        <v>-0.24661661749505989</v>
      </c>
      <c r="K38">
        <v>-2.1475325332096281E-2</v>
      </c>
      <c r="L38">
        <v>-0.73008310782001207</v>
      </c>
      <c r="N38" s="15">
        <v>2011</v>
      </c>
      <c r="O38">
        <v>5.2380370250288293E-2</v>
      </c>
      <c r="P38">
        <v>0.36970069999999999</v>
      </c>
      <c r="Q38">
        <v>2.9166577999999999</v>
      </c>
      <c r="R38">
        <v>3.2929625551773252</v>
      </c>
    </row>
    <row r="39" spans="1:18">
      <c r="A39" s="15" t="s">
        <v>12</v>
      </c>
      <c r="B39" s="15">
        <v>2012</v>
      </c>
      <c r="C39" s="17">
        <f t="shared" si="1"/>
        <v>-4.4824453489495333E-2</v>
      </c>
      <c r="D39" s="17">
        <f t="shared" si="2"/>
        <v>-3.3616710957446814</v>
      </c>
      <c r="E39" s="17">
        <f t="shared" si="3"/>
        <v>-3.8085366893617052</v>
      </c>
      <c r="F39" s="17">
        <f t="shared" si="4"/>
        <v>1.7205249352176821E-3</v>
      </c>
      <c r="H39" s="148" t="s">
        <v>250</v>
      </c>
      <c r="I39">
        <v>0.38046666666666962</v>
      </c>
      <c r="J39">
        <v>0.42489038125617018</v>
      </c>
      <c r="K39">
        <v>-2.227073873630275E-2</v>
      </c>
      <c r="L39">
        <v>-1.4714884705264759</v>
      </c>
      <c r="N39" s="15">
        <v>2012</v>
      </c>
      <c r="O39">
        <v>1.5348639885251446E-2</v>
      </c>
      <c r="P39">
        <v>-0.73021380000000002</v>
      </c>
      <c r="Q39">
        <v>2.7871514999999998</v>
      </c>
      <c r="R39">
        <v>4.362381054233798</v>
      </c>
    </row>
    <row r="40" spans="1:18">
      <c r="A40" s="15" t="s">
        <v>12</v>
      </c>
      <c r="B40" s="15">
        <v>2013</v>
      </c>
      <c r="C40" s="17">
        <f t="shared" si="1"/>
        <v>-4.3837791912826871E-2</v>
      </c>
      <c r="D40" s="17">
        <f t="shared" si="2"/>
        <v>-3.8824299957446815</v>
      </c>
      <c r="E40" s="17">
        <f t="shared" si="3"/>
        <v>-4.3503870893617052</v>
      </c>
      <c r="F40" s="17">
        <f t="shared" si="4"/>
        <v>-3.0685760152251369</v>
      </c>
      <c r="H40" s="148" t="s">
        <v>251</v>
      </c>
      <c r="I40">
        <v>0.1213333333333297</v>
      </c>
      <c r="J40">
        <v>6.269894284459987E-2</v>
      </c>
      <c r="K40">
        <v>-2.5963123534764069E-3</v>
      </c>
      <c r="L40">
        <v>-1.114821189748042</v>
      </c>
      <c r="N40" s="15">
        <v>2013</v>
      </c>
      <c r="O40">
        <v>1.6335301461919905E-2</v>
      </c>
      <c r="P40">
        <v>-1.2509726999999999</v>
      </c>
      <c r="Q40">
        <v>2.2453010999999998</v>
      </c>
      <c r="R40">
        <v>1.2920845140734434</v>
      </c>
    </row>
    <row r="41" spans="1:18">
      <c r="A41" s="15" t="s">
        <v>12</v>
      </c>
      <c r="B41" s="15">
        <v>2014</v>
      </c>
      <c r="C41" s="17">
        <f t="shared" si="1"/>
        <v>-4.7565480843484727E-2</v>
      </c>
      <c r="D41" s="17">
        <f t="shared" si="2"/>
        <v>-4.3878867957446817</v>
      </c>
      <c r="E41" s="17">
        <f t="shared" si="3"/>
        <v>-4.5371070893617045</v>
      </c>
      <c r="F41" s="17">
        <f t="shared" si="4"/>
        <v>-2.6931641422074186</v>
      </c>
      <c r="H41" s="148" t="s">
        <v>252</v>
      </c>
      <c r="I41">
        <v>-0.76713333333333011</v>
      </c>
      <c r="J41">
        <v>-0.50977966622749982</v>
      </c>
      <c r="K41">
        <v>-4.6256671579378829E-2</v>
      </c>
      <c r="L41">
        <v>-1.214801393551012</v>
      </c>
      <c r="N41" s="15">
        <v>2014</v>
      </c>
      <c r="O41">
        <v>1.2607612531262051E-2</v>
      </c>
      <c r="P41">
        <v>-1.7564295000000001</v>
      </c>
      <c r="Q41">
        <v>2.0585811000000001</v>
      </c>
      <c r="R41">
        <v>1.6674963870911614</v>
      </c>
    </row>
    <row r="42" spans="1:18">
      <c r="A42" s="15" t="s">
        <v>12</v>
      </c>
      <c r="B42" s="15">
        <v>2015</v>
      </c>
      <c r="C42" s="17">
        <f t="shared" si="1"/>
        <v>-3.8481140373978283E-2</v>
      </c>
      <c r="D42" s="17">
        <f t="shared" si="2"/>
        <v>-3.8988130957446812</v>
      </c>
      <c r="E42" s="17">
        <f t="shared" si="3"/>
        <v>-4.7600428893617046</v>
      </c>
      <c r="F42" s="17">
        <f t="shared" si="4"/>
        <v>-1.5411605647788651</v>
      </c>
      <c r="H42" s="148" t="s">
        <v>253</v>
      </c>
      <c r="I42">
        <v>-2.2029666666666698</v>
      </c>
      <c r="J42">
        <v>-0.17374380764163039</v>
      </c>
      <c r="K42">
        <v>-5.4289522138669638E-2</v>
      </c>
      <c r="L42">
        <v>-0.45283062188402029</v>
      </c>
      <c r="N42" s="15">
        <v>2015</v>
      </c>
      <c r="O42">
        <v>2.1691953000768496E-2</v>
      </c>
      <c r="P42">
        <v>-1.2673558</v>
      </c>
      <c r="Q42">
        <v>1.8356452999999999</v>
      </c>
      <c r="R42">
        <v>2.8194999645197152</v>
      </c>
    </row>
    <row r="43" spans="1:18">
      <c r="A43" s="15" t="s">
        <v>12</v>
      </c>
      <c r="B43" s="15">
        <v>2016</v>
      </c>
      <c r="C43" s="17">
        <f t="shared" si="1"/>
        <v>-3.1159681827096709E-2</v>
      </c>
      <c r="D43" s="17">
        <f t="shared" si="2"/>
        <v>-3.2396827957446814</v>
      </c>
      <c r="E43" s="17">
        <f t="shared" si="3"/>
        <v>-4.9542101893617048</v>
      </c>
      <c r="F43" s="17">
        <f t="shared" si="4"/>
        <v>-4.4388149808841959</v>
      </c>
      <c r="H43" s="148" t="s">
        <v>254</v>
      </c>
      <c r="I43">
        <v>-0.70106666666666984</v>
      </c>
      <c r="J43">
        <v>2.029078377762028E-2</v>
      </c>
      <c r="K43">
        <v>-1.372320112466895E-2</v>
      </c>
      <c r="L43">
        <v>-5.3508871637591611</v>
      </c>
      <c r="N43" s="15">
        <v>2016</v>
      </c>
      <c r="O43">
        <v>2.901341154765007E-2</v>
      </c>
      <c r="P43">
        <v>-0.60822549999999997</v>
      </c>
      <c r="Q43">
        <v>1.641478</v>
      </c>
      <c r="R43">
        <v>-7.8154451585615903E-2</v>
      </c>
    </row>
    <row r="44" spans="1:18">
      <c r="A44" s="15" t="s">
        <v>12</v>
      </c>
      <c r="B44" s="15">
        <v>2017</v>
      </c>
      <c r="C44" s="17">
        <f t="shared" si="1"/>
        <v>-1.9794825829072459E-2</v>
      </c>
      <c r="D44" s="17">
        <f t="shared" si="2"/>
        <v>-2.2845741957446815</v>
      </c>
      <c r="E44" s="17">
        <f t="shared" si="3"/>
        <v>-5.0649000893617053</v>
      </c>
      <c r="F44" s="17">
        <f t="shared" si="4"/>
        <v>-4.3562416358778711</v>
      </c>
      <c r="H44" s="148" t="s">
        <v>255</v>
      </c>
      <c r="I44">
        <v>-0.44143333333333001</v>
      </c>
      <c r="J44">
        <v>-0.21669007796170001</v>
      </c>
      <c r="K44">
        <v>-3.8053941942564513E-3</v>
      </c>
      <c r="L44">
        <v>-0.56102495842014299</v>
      </c>
      <c r="N44" s="15">
        <v>2017</v>
      </c>
      <c r="O44">
        <v>4.0378267545674321E-2</v>
      </c>
      <c r="P44">
        <v>0.3468831</v>
      </c>
      <c r="Q44">
        <v>1.5307881000000001</v>
      </c>
      <c r="R44">
        <v>4.4188934207095862E-3</v>
      </c>
    </row>
    <row r="45" spans="1:18">
      <c r="A45" s="15" t="s">
        <v>12</v>
      </c>
      <c r="B45" s="15">
        <v>2018</v>
      </c>
      <c r="C45" s="17">
        <f t="shared" si="1"/>
        <v>-2.8529397589045428E-2</v>
      </c>
      <c r="D45" s="17">
        <f t="shared" si="2"/>
        <v>-2.5393651957446814</v>
      </c>
      <c r="E45" s="17">
        <f t="shared" si="3"/>
        <v>-5.1170019893617047</v>
      </c>
      <c r="F45" s="17">
        <f t="shared" si="4"/>
        <v>-4.3906439955586141</v>
      </c>
      <c r="H45" s="148" t="s">
        <v>256</v>
      </c>
      <c r="I45">
        <v>-0.14729999999999999</v>
      </c>
      <c r="J45">
        <v>-0.15701333207855009</v>
      </c>
      <c r="K45">
        <v>1.8222671880016462E-2</v>
      </c>
      <c r="L45">
        <v>-0.53557988995388239</v>
      </c>
      <c r="N45" s="15">
        <v>2018</v>
      </c>
      <c r="O45">
        <v>3.1643695785701351E-2</v>
      </c>
      <c r="P45">
        <v>9.2092099999999996E-2</v>
      </c>
      <c r="Q45">
        <v>1.4786862000000001</v>
      </c>
      <c r="R45">
        <v>-2.9983466260033759E-2</v>
      </c>
    </row>
    <row r="46" spans="1:18">
      <c r="A46" s="15" t="s">
        <v>12</v>
      </c>
      <c r="B46" s="15">
        <v>2019</v>
      </c>
      <c r="C46" s="17">
        <f t="shared" si="1"/>
        <v>-3.2776771917721589E-2</v>
      </c>
      <c r="D46" s="17">
        <f t="shared" si="2"/>
        <v>-2.7156737957446815</v>
      </c>
      <c r="E46" s="17">
        <f t="shared" si="3"/>
        <v>-5.2263228893617049</v>
      </c>
      <c r="F46" s="17">
        <f t="shared" si="4"/>
        <v>-3.5476795155321019</v>
      </c>
      <c r="H46" s="148" t="s">
        <v>257</v>
      </c>
      <c r="I46">
        <v>-5.9766666666666968E-2</v>
      </c>
      <c r="J46">
        <v>-0.13900824954348989</v>
      </c>
      <c r="K46">
        <v>5.3559887718800922E-2</v>
      </c>
      <c r="L46">
        <v>0.61570636412374347</v>
      </c>
      <c r="N46" s="15">
        <v>2019</v>
      </c>
      <c r="O46">
        <v>2.7396321457025193E-2</v>
      </c>
      <c r="P46">
        <v>-8.42165E-2</v>
      </c>
      <c r="Q46">
        <v>1.3693652999999999</v>
      </c>
      <c r="R46">
        <v>0.81298101376647847</v>
      </c>
    </row>
    <row r="47" spans="1:18">
      <c r="A47" s="15" t="s">
        <v>12</v>
      </c>
      <c r="B47" s="15">
        <v>2020</v>
      </c>
      <c r="C47" s="17">
        <f t="shared" si="1"/>
        <v>-6.7760916169900556E-2</v>
      </c>
      <c r="D47" s="17">
        <f t="shared" si="2"/>
        <v>-7.4920257957446816</v>
      </c>
      <c r="E47" s="17">
        <f t="shared" si="3"/>
        <v>-5.5096606893617048</v>
      </c>
      <c r="F47" s="17">
        <f t="shared" si="4"/>
        <v>-0.56714856902333066</v>
      </c>
      <c r="H47" s="148" t="s">
        <v>258</v>
      </c>
      <c r="I47">
        <v>2.413333333333401E-2</v>
      </c>
      <c r="J47">
        <v>-0.27296519922996021</v>
      </c>
      <c r="K47">
        <v>4.2196865378010387E-2</v>
      </c>
      <c r="L47">
        <v>1.166688330468586</v>
      </c>
      <c r="N47" s="15">
        <v>2020</v>
      </c>
      <c r="O47">
        <v>-7.5878227951537711E-3</v>
      </c>
      <c r="P47">
        <v>-4.8605685000000003</v>
      </c>
      <c r="Q47">
        <v>1.0860274999999999</v>
      </c>
      <c r="R47">
        <v>3.7935119602752496</v>
      </c>
    </row>
    <row r="48" spans="1:18">
      <c r="A48" s="15" t="s">
        <v>12</v>
      </c>
      <c r="B48" s="15">
        <v>2021</v>
      </c>
      <c r="C48" s="17">
        <f t="shared" si="1"/>
        <v>-6.043080519656456E-3</v>
      </c>
      <c r="D48" s="17">
        <f t="shared" si="2"/>
        <v>-4.8875278957446815</v>
      </c>
      <c r="E48" s="17">
        <f t="shared" si="3"/>
        <v>-5.862716889361705</v>
      </c>
      <c r="F48" s="17">
        <f t="shared" si="4"/>
        <v>-5.5283494219070697</v>
      </c>
      <c r="H48" s="148" t="s">
        <v>259</v>
      </c>
      <c r="I48">
        <v>0.18866666666666601</v>
      </c>
      <c r="J48">
        <v>-0.41990028860029011</v>
      </c>
      <c r="K48">
        <v>-5.2436923370206045E-3</v>
      </c>
      <c r="L48">
        <v>0.62160731810611636</v>
      </c>
      <c r="N48" s="15">
        <v>2021</v>
      </c>
      <c r="O48">
        <v>5.4130012855090323E-2</v>
      </c>
      <c r="P48">
        <v>-2.2560706000000001</v>
      </c>
      <c r="Q48">
        <v>0.73297129999999999</v>
      </c>
      <c r="R48">
        <v>-1.1676888926084894</v>
      </c>
    </row>
    <row r="49" spans="1:18">
      <c r="A49" s="15" t="s">
        <v>12</v>
      </c>
      <c r="B49" s="15">
        <v>2022</v>
      </c>
      <c r="C49" s="17">
        <f t="shared" si="1"/>
        <v>1.0454150839613728E-2</v>
      </c>
      <c r="D49" s="17">
        <f t="shared" si="2"/>
        <v>-2.8615006957446814</v>
      </c>
      <c r="E49" s="17">
        <f t="shared" si="3"/>
        <v>-5.7828006893617054</v>
      </c>
      <c r="F49" s="17">
        <f t="shared" si="4"/>
        <v>0.41888124516213932</v>
      </c>
      <c r="H49" s="148" t="s">
        <v>260</v>
      </c>
      <c r="I49">
        <v>0.14553333333333701</v>
      </c>
      <c r="J49">
        <v>0.19511544011543999</v>
      </c>
      <c r="K49">
        <v>3.472908674640976E-2</v>
      </c>
      <c r="L49">
        <v>0.6306853077874075</v>
      </c>
      <c r="N49" s="15">
        <v>2022</v>
      </c>
      <c r="O49">
        <v>7.0627244214360507E-2</v>
      </c>
      <c r="P49">
        <v>-0.23004340000000001</v>
      </c>
      <c r="Q49">
        <v>0.81288749999999999</v>
      </c>
      <c r="R49">
        <v>4.7795417744607196</v>
      </c>
    </row>
    <row r="50" spans="1:18">
      <c r="H50" s="148" t="s">
        <v>261</v>
      </c>
      <c r="I50">
        <v>7.2666666666659996E-2</v>
      </c>
      <c r="J50">
        <v>0.49521618043792032</v>
      </c>
      <c r="K50">
        <v>5.0582614284287782E-3</v>
      </c>
      <c r="L50">
        <v>-5.3325320488528893E-2</v>
      </c>
    </row>
    <row r="51" spans="1:18">
      <c r="H51" s="148" t="s">
        <v>262</v>
      </c>
      <c r="I51">
        <v>0.31850000000000001</v>
      </c>
      <c r="J51">
        <v>1.4542621870889951E-2</v>
      </c>
      <c r="K51">
        <v>-2.4187858235416262E-2</v>
      </c>
      <c r="L51">
        <v>0.90263505450942649</v>
      </c>
    </row>
    <row r="52" spans="1:18">
      <c r="H52" s="148" t="s">
        <v>263</v>
      </c>
      <c r="I52">
        <v>0.15043333333334011</v>
      </c>
      <c r="J52">
        <v>-0.65813457870632019</v>
      </c>
      <c r="K52">
        <v>6.6783284455540579E-3</v>
      </c>
      <c r="L52">
        <v>0.69920202311433466</v>
      </c>
    </row>
    <row r="53" spans="1:18">
      <c r="H53" s="148" t="s">
        <v>264</v>
      </c>
      <c r="I53">
        <v>-6.6500000000000004E-2</v>
      </c>
      <c r="J53">
        <v>-0.20894211682038</v>
      </c>
      <c r="K53">
        <v>-2.6584369717756861E-2</v>
      </c>
      <c r="L53">
        <v>-1.8570519515610411</v>
      </c>
    </row>
    <row r="54" spans="1:18">
      <c r="H54" s="148" t="s">
        <v>265</v>
      </c>
      <c r="I54">
        <v>-0.45256666666667011</v>
      </c>
      <c r="J54">
        <v>-0.21627734483693969</v>
      </c>
      <c r="K54">
        <v>-2.094569529639045E-3</v>
      </c>
      <c r="L54">
        <v>1.1577850752457679</v>
      </c>
    </row>
    <row r="55" spans="1:18">
      <c r="H55" s="148" t="s">
        <v>266</v>
      </c>
      <c r="I55">
        <v>-0.34696666666666698</v>
      </c>
      <c r="J55">
        <v>-0.39809773300000018</v>
      </c>
      <c r="K55">
        <v>-1.2696055806227659E-2</v>
      </c>
      <c r="L55">
        <v>-1.779717433915341</v>
      </c>
    </row>
    <row r="56" spans="1:18">
      <c r="H56" s="148" t="s">
        <v>267</v>
      </c>
      <c r="I56">
        <v>-0.33746666666666603</v>
      </c>
      <c r="J56">
        <v>-0.27273834533333008</v>
      </c>
      <c r="K56">
        <v>-4.9316673403978937E-3</v>
      </c>
      <c r="L56">
        <v>-0.40114161041281138</v>
      </c>
    </row>
    <row r="57" spans="1:18">
      <c r="H57" s="148" t="s">
        <v>268</v>
      </c>
      <c r="I57">
        <v>-0.16343333333333401</v>
      </c>
      <c r="J57">
        <v>4.6695981515149983E-2</v>
      </c>
      <c r="K57">
        <v>-1.4425296231014781E-3</v>
      </c>
      <c r="L57">
        <v>0.42851548136691758</v>
      </c>
    </row>
    <row r="58" spans="1:18">
      <c r="H58" s="148" t="s">
        <v>269</v>
      </c>
      <c r="I58">
        <v>1.6333333333334001E-2</v>
      </c>
      <c r="J58">
        <v>3.7633531121210151E-2</v>
      </c>
      <c r="K58">
        <v>-7.3395040591002214E-3</v>
      </c>
      <c r="L58">
        <v>-0.37855205821009791</v>
      </c>
    </row>
    <row r="59" spans="1:18">
      <c r="H59" s="148" t="s">
        <v>270</v>
      </c>
      <c r="I59">
        <v>-4.6666666666669854E-3</v>
      </c>
      <c r="J59">
        <v>-5.7742503987240117E-2</v>
      </c>
      <c r="K59">
        <v>1.646785477173935E-2</v>
      </c>
      <c r="L59">
        <v>0.25679197440655538</v>
      </c>
    </row>
    <row r="60" spans="1:18">
      <c r="H60" s="148" t="s">
        <v>271</v>
      </c>
      <c r="I60">
        <v>1.6699999999999989E-2</v>
      </c>
      <c r="J60">
        <v>0.39280133139172019</v>
      </c>
      <c r="K60">
        <v>5.0130722310493068E-3</v>
      </c>
      <c r="L60">
        <v>-8.0271888539100722E-2</v>
      </c>
    </row>
    <row r="61" spans="1:18">
      <c r="H61" s="148" t="s">
        <v>272</v>
      </c>
      <c r="I61">
        <v>1.7399999999999999E-2</v>
      </c>
      <c r="J61">
        <v>-5.2678524374180302E-2</v>
      </c>
      <c r="K61">
        <v>-5.3655800525504555E-4</v>
      </c>
      <c r="L61">
        <v>0.124058763432302</v>
      </c>
    </row>
    <row r="62" spans="1:18">
      <c r="H62" s="148" t="s">
        <v>273</v>
      </c>
      <c r="I62">
        <v>5.4233333333333023E-2</v>
      </c>
      <c r="J62">
        <v>-6.3333333333329911E-2</v>
      </c>
      <c r="K62">
        <v>-4.4347483223671699E-3</v>
      </c>
      <c r="L62">
        <v>-0.1159689717101253</v>
      </c>
    </row>
    <row r="63" spans="1:18">
      <c r="H63" s="148" t="s">
        <v>274</v>
      </c>
      <c r="I63">
        <v>3.433333333333954E-3</v>
      </c>
      <c r="J63">
        <v>-0.24</v>
      </c>
      <c r="K63">
        <v>-6.1705566290856948E-3</v>
      </c>
      <c r="L63">
        <v>-0.20014362833535021</v>
      </c>
    </row>
    <row r="64" spans="1:18">
      <c r="H64" s="148" t="s">
        <v>275</v>
      </c>
      <c r="I64">
        <v>-0.13400000000000001</v>
      </c>
      <c r="J64">
        <v>-0.4766666666666699</v>
      </c>
      <c r="K64">
        <v>-4.4491523065914866E-6</v>
      </c>
      <c r="L64">
        <v>-0.29510323897536672</v>
      </c>
    </row>
    <row r="65" spans="8:12">
      <c r="H65" s="148" t="s">
        <v>276</v>
      </c>
      <c r="I65">
        <v>-8.3099999999999993E-2</v>
      </c>
      <c r="J65">
        <v>-0.28956899999999608</v>
      </c>
      <c r="K65">
        <v>-2.6649764978803597E-3</v>
      </c>
      <c r="L65">
        <v>-0.85151284668067162</v>
      </c>
    </row>
    <row r="66" spans="8:12">
      <c r="H66" s="148" t="s">
        <v>277</v>
      </c>
      <c r="I66">
        <v>-3.5433333333333997E-2</v>
      </c>
      <c r="J66">
        <v>-0.44013627272727301</v>
      </c>
      <c r="K66">
        <v>3.7335401489293927E-3</v>
      </c>
      <c r="L66">
        <v>0.84800311281623109</v>
      </c>
    </row>
    <row r="67" spans="8:12">
      <c r="H67" s="148" t="s">
        <v>278</v>
      </c>
      <c r="I67">
        <v>-5.2566666666666012E-2</v>
      </c>
      <c r="J67">
        <v>0.17213384415584199</v>
      </c>
      <c r="K67">
        <v>1.3210427142459048E-2</v>
      </c>
      <c r="L67">
        <v>0.93148685322153457</v>
      </c>
    </row>
    <row r="68" spans="8:12">
      <c r="H68" s="148" t="s">
        <v>279</v>
      </c>
      <c r="I68">
        <v>-2.1266666666666999E-2</v>
      </c>
      <c r="J68">
        <v>0.24214437543133399</v>
      </c>
      <c r="K68">
        <v>-5.1036855982164297E-3</v>
      </c>
      <c r="L68">
        <v>7.2424583494123951E-3</v>
      </c>
    </row>
    <row r="69" spans="8:12">
      <c r="H69" s="148" t="s">
        <v>280</v>
      </c>
      <c r="I69">
        <v>-6.1366666666667007E-2</v>
      </c>
      <c r="J69">
        <v>-8.2670464897422025E-2</v>
      </c>
      <c r="K69">
        <v>5.5665386112366379E-3</v>
      </c>
      <c r="L69">
        <v>-0.92295498111213847</v>
      </c>
    </row>
    <row r="70" spans="8:12">
      <c r="H70" s="148" t="s">
        <v>281</v>
      </c>
      <c r="I70">
        <v>-9.6899999999999986E-2</v>
      </c>
      <c r="J70">
        <v>-0.21523898989899001</v>
      </c>
      <c r="K70">
        <v>8.3565879114802042E-3</v>
      </c>
      <c r="L70">
        <v>1.302179117213919</v>
      </c>
    </row>
    <row r="71" spans="8:12">
      <c r="H71" s="148" t="s">
        <v>282</v>
      </c>
      <c r="I71">
        <v>-7.2033333333333005E-2</v>
      </c>
      <c r="J71">
        <v>-0.19720317460317399</v>
      </c>
      <c r="K71">
        <v>-1.45000131762751E-2</v>
      </c>
      <c r="L71">
        <v>-1.045232841927259</v>
      </c>
    </row>
    <row r="72" spans="8:12">
      <c r="H72" s="148" t="s">
        <v>283</v>
      </c>
      <c r="I72">
        <v>-3.999999999999998E-2</v>
      </c>
      <c r="J72">
        <v>-0.32876548089591601</v>
      </c>
      <c r="K72">
        <v>1.120692177141905E-2</v>
      </c>
      <c r="L72">
        <v>0.65366241752405951</v>
      </c>
    </row>
    <row r="73" spans="8:12">
      <c r="H73" s="148" t="s">
        <v>284</v>
      </c>
      <c r="I73">
        <v>-1.440000000000002E-2</v>
      </c>
      <c r="J73">
        <v>0.26181043039086499</v>
      </c>
      <c r="K73">
        <v>-2.321537615477496E-3</v>
      </c>
      <c r="L73">
        <v>1.1450898645591261</v>
      </c>
    </row>
    <row r="74" spans="8:12">
      <c r="H74" s="148" t="s">
        <v>285</v>
      </c>
      <c r="I74">
        <v>-1.529999999999998E-2</v>
      </c>
      <c r="J74">
        <v>0.1662047951568871</v>
      </c>
      <c r="K74">
        <v>3.5740417120086933E-3</v>
      </c>
      <c r="L74">
        <v>-0.24247187548879059</v>
      </c>
    </row>
    <row r="75" spans="8:12">
      <c r="H75" s="148" t="s">
        <v>286</v>
      </c>
      <c r="I75">
        <v>-2.1666666666670391E-3</v>
      </c>
      <c r="J75">
        <v>-3.377810444049606E-2</v>
      </c>
      <c r="K75">
        <v>1.165429564071147E-2</v>
      </c>
      <c r="L75">
        <v>1.349063040286653</v>
      </c>
    </row>
    <row r="76" spans="8:12">
      <c r="H76" s="148" t="s">
        <v>287</v>
      </c>
      <c r="I76">
        <v>3.3333333333401832E-4</v>
      </c>
      <c r="J76">
        <v>0.18477128594352299</v>
      </c>
      <c r="K76">
        <v>-7.7196573193805303E-3</v>
      </c>
      <c r="L76">
        <v>-2.4682211748780429</v>
      </c>
    </row>
    <row r="77" spans="8:12">
      <c r="H77" s="148" t="s">
        <v>288</v>
      </c>
      <c r="I77">
        <v>8.3333333333301951E-4</v>
      </c>
      <c r="J77">
        <v>-0.12387404372145901</v>
      </c>
      <c r="K77">
        <v>1.030107599081518E-2</v>
      </c>
      <c r="L77">
        <v>1.944309378815765</v>
      </c>
    </row>
    <row r="78" spans="8:12">
      <c r="H78" s="148" t="s">
        <v>289</v>
      </c>
      <c r="I78">
        <v>5.0000000000000044E-4</v>
      </c>
      <c r="J78">
        <v>0.204998635603555</v>
      </c>
      <c r="K78">
        <v>-7.3103014412437516E-3</v>
      </c>
      <c r="L78">
        <v>-8.8338953150961519E-3</v>
      </c>
    </row>
    <row r="79" spans="8:12">
      <c r="H79" s="148" t="s">
        <v>290</v>
      </c>
      <c r="I79">
        <v>3.0666666666669951E-3</v>
      </c>
      <c r="J79">
        <v>-0.160827835497277</v>
      </c>
      <c r="K79">
        <v>-9.1550947300720505E-3</v>
      </c>
      <c r="L79">
        <v>-1.1492522642131291</v>
      </c>
    </row>
    <row r="80" spans="8:12">
      <c r="H80" s="148" t="s">
        <v>291</v>
      </c>
      <c r="I80">
        <v>5.7333333333329786E-3</v>
      </c>
      <c r="J80">
        <v>6.3333333333333908E-2</v>
      </c>
      <c r="K80">
        <v>1.199023787906128E-4</v>
      </c>
      <c r="L80">
        <v>8.4454085129835432E-2</v>
      </c>
    </row>
    <row r="81" spans="8:12">
      <c r="H81" s="148" t="s">
        <v>292</v>
      </c>
      <c r="I81">
        <v>4.1666666666669849E-3</v>
      </c>
      <c r="J81">
        <v>-0.22666666666666699</v>
      </c>
      <c r="K81">
        <v>-5.4142138584131775E-3</v>
      </c>
      <c r="L81">
        <v>-1.7418999003766981E-2</v>
      </c>
    </row>
    <row r="82" spans="8:12">
      <c r="H82" s="148" t="s">
        <v>293</v>
      </c>
      <c r="I82">
        <v>6.8000000000000282E-3</v>
      </c>
      <c r="J82">
        <v>-0.206666666666667</v>
      </c>
      <c r="K82">
        <v>-1.7067739278157029E-3</v>
      </c>
      <c r="L82">
        <v>-0.53874274632257346</v>
      </c>
    </row>
    <row r="83" spans="8:12">
      <c r="H83" s="148" t="s">
        <v>294</v>
      </c>
      <c r="I83">
        <v>-8.5666666666669999E-3</v>
      </c>
      <c r="J83">
        <v>-0.46</v>
      </c>
      <c r="K83">
        <v>8.2224216286421389E-3</v>
      </c>
      <c r="L83">
        <v>0.96914851416178593</v>
      </c>
    </row>
    <row r="84" spans="8:12">
      <c r="H84" s="148" t="s">
        <v>295</v>
      </c>
      <c r="I84">
        <v>-7.9633333333333001E-2</v>
      </c>
      <c r="J84">
        <v>0.14000000000000001</v>
      </c>
      <c r="K84">
        <v>-3.066892273785982E-3</v>
      </c>
      <c r="L84">
        <v>-0.9977550930007012</v>
      </c>
    </row>
    <row r="85" spans="8:12">
      <c r="H85" s="148" t="s">
        <v>296</v>
      </c>
      <c r="I85">
        <v>-6.2333333333339791E-3</v>
      </c>
      <c r="J85">
        <v>-3.3333333333333007E-2</v>
      </c>
      <c r="K85">
        <v>-2.8597644930218281E-3</v>
      </c>
      <c r="L85">
        <v>1.677238085009541</v>
      </c>
    </row>
    <row r="86" spans="8:12">
      <c r="H86" s="148" t="s">
        <v>297</v>
      </c>
      <c r="I86">
        <v>-2.5333333333330539E-3</v>
      </c>
      <c r="J86">
        <v>5.3333333333333011E-2</v>
      </c>
      <c r="K86">
        <v>5.7715503788713818E-4</v>
      </c>
      <c r="L86">
        <v>-1.9098381126024451</v>
      </c>
    </row>
    <row r="87" spans="8:12">
      <c r="H87" s="148" t="s">
        <v>298</v>
      </c>
      <c r="I87">
        <v>0.104833333333333</v>
      </c>
      <c r="J87">
        <v>-0.16666666666666599</v>
      </c>
      <c r="K87">
        <v>-7.1442096254018428E-2</v>
      </c>
      <c r="L87">
        <v>-6.2611390550340804</v>
      </c>
    </row>
    <row r="88" spans="8:12">
      <c r="H88" s="148" t="s">
        <v>299</v>
      </c>
      <c r="I88">
        <v>-0.17106666666666601</v>
      </c>
      <c r="J88">
        <v>-0.14333333333333401</v>
      </c>
      <c r="K88">
        <v>3.7295644066982589E-2</v>
      </c>
      <c r="L88">
        <v>2.2731848768205798</v>
      </c>
    </row>
    <row r="89" spans="8:12">
      <c r="H89" s="148" t="s">
        <v>300</v>
      </c>
      <c r="I89">
        <v>-5.0966666666667049E-2</v>
      </c>
      <c r="J89">
        <v>0.15668848966666701</v>
      </c>
      <c r="K89">
        <v>2.2772025927555719E-3</v>
      </c>
      <c r="L89">
        <v>-1.5066466632789319</v>
      </c>
    </row>
    <row r="90" spans="8:12">
      <c r="H90" s="148" t="s">
        <v>301</v>
      </c>
      <c r="I90">
        <v>-1.9766666666666929E-2</v>
      </c>
      <c r="J90">
        <v>0.22405262133333301</v>
      </c>
      <c r="K90">
        <v>-2.1663832346470709E-3</v>
      </c>
      <c r="L90">
        <v>1.7755965612050559</v>
      </c>
    </row>
    <row r="91" spans="8:12">
      <c r="H91" s="148" t="s">
        <v>302</v>
      </c>
      <c r="I91">
        <v>2.0666666666669942E-3</v>
      </c>
      <c r="J91">
        <v>-0.115589595666666</v>
      </c>
      <c r="K91">
        <v>9.2427726261874177E-2</v>
      </c>
      <c r="L91">
        <v>2.236351980895579</v>
      </c>
    </row>
    <row r="92" spans="8:12">
      <c r="H92" s="148" t="s">
        <v>303</v>
      </c>
      <c r="I92">
        <v>-5.3999999999999604E-3</v>
      </c>
      <c r="J92">
        <v>0.13862988833333301</v>
      </c>
      <c r="K92">
        <v>-2.523925131216672E-2</v>
      </c>
      <c r="L92">
        <v>1.0099715864981631</v>
      </c>
    </row>
    <row r="93" spans="8:12">
      <c r="H93" s="148" t="s">
        <v>304</v>
      </c>
      <c r="I93">
        <v>-2.0600000000000059E-2</v>
      </c>
      <c r="J93">
        <v>0.46146105999999998</v>
      </c>
      <c r="K93">
        <v>1.5640839591229111E-2</v>
      </c>
      <c r="L93">
        <v>0.96286762733457942</v>
      </c>
    </row>
    <row r="94" spans="8:12">
      <c r="H94" s="148" t="s">
        <v>305</v>
      </c>
      <c r="I94">
        <v>3.7399999999999989E-2</v>
      </c>
      <c r="J94">
        <v>1.0985035679999999</v>
      </c>
      <c r="K94">
        <v>1.8827055753989441E-3</v>
      </c>
      <c r="L94">
        <v>-0.4714474593078134</v>
      </c>
    </row>
    <row r="95" spans="8:12">
      <c r="H95" s="148" t="s">
        <v>306</v>
      </c>
      <c r="I95">
        <v>0.17140000000000011</v>
      </c>
      <c r="J95">
        <v>0.35278658666667018</v>
      </c>
      <c r="K95">
        <v>-8.4840386975130848E-3</v>
      </c>
      <c r="L95">
        <v>0.8994413714817826</v>
      </c>
    </row>
    <row r="96" spans="8:12">
      <c r="H96" s="148" t="s">
        <v>307</v>
      </c>
      <c r="I96">
        <v>0.83833333333333293</v>
      </c>
      <c r="J96">
        <v>0.84422655899999999</v>
      </c>
      <c r="K96">
        <v>-4.0498046221773623E-3</v>
      </c>
      <c r="L96">
        <v>0.55486389354915855</v>
      </c>
    </row>
    <row r="97" spans="8:12">
      <c r="H97" s="148" t="s">
        <v>308</v>
      </c>
      <c r="I97">
        <v>1.291399999999997</v>
      </c>
      <c r="J97">
        <v>0.13390630233333001</v>
      </c>
      <c r="K97">
        <v>-1.7208911078923278E-2</v>
      </c>
      <c r="L97">
        <v>-1.1847956578460701</v>
      </c>
    </row>
  </sheetData>
  <mergeCells count="3">
    <mergeCell ref="I1:L1"/>
    <mergeCell ref="C1:F1"/>
    <mergeCell ref="O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D746-ED61-409F-AC1B-5F5BFB77F38B}">
  <dimension ref="A1:X11"/>
  <sheetViews>
    <sheetView zoomScale="115" zoomScaleNormal="115" workbookViewId="0">
      <selection activeCell="I10" sqref="I10"/>
    </sheetView>
  </sheetViews>
  <sheetFormatPr defaultRowHeight="14.4"/>
  <cols>
    <col min="1" max="1" width="16.44140625" customWidth="1"/>
  </cols>
  <sheetData>
    <row r="1" spans="1:24">
      <c r="A1" s="176" t="s">
        <v>153</v>
      </c>
      <c r="B1" s="177"/>
      <c r="C1" s="178"/>
      <c r="D1" s="179" t="s">
        <v>154</v>
      </c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1"/>
    </row>
    <row r="2" spans="1:24">
      <c r="A2" s="176" t="s">
        <v>155</v>
      </c>
      <c r="B2" s="177"/>
      <c r="C2" s="178"/>
      <c r="D2" s="179" t="s">
        <v>156</v>
      </c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1"/>
    </row>
    <row r="3" spans="1:24">
      <c r="A3" s="182" t="s">
        <v>157</v>
      </c>
      <c r="B3" s="183"/>
      <c r="C3" s="184"/>
      <c r="D3" s="105" t="s">
        <v>162</v>
      </c>
      <c r="E3" s="105" t="s">
        <v>163</v>
      </c>
      <c r="F3" s="105" t="s">
        <v>164</v>
      </c>
      <c r="G3" s="105" t="s">
        <v>165</v>
      </c>
      <c r="H3" s="105" t="s">
        <v>166</v>
      </c>
      <c r="I3" s="105" t="s">
        <v>167</v>
      </c>
      <c r="J3" s="105" t="s">
        <v>168</v>
      </c>
      <c r="K3" s="105" t="s">
        <v>169</v>
      </c>
      <c r="L3" s="105" t="s">
        <v>170</v>
      </c>
      <c r="M3" s="105" t="s">
        <v>171</v>
      </c>
      <c r="N3" s="105" t="s">
        <v>172</v>
      </c>
      <c r="O3" s="105" t="s">
        <v>173</v>
      </c>
      <c r="P3" s="105" t="s">
        <v>174</v>
      </c>
      <c r="Q3" s="105" t="s">
        <v>175</v>
      </c>
      <c r="R3" s="105" t="s">
        <v>176</v>
      </c>
      <c r="S3" s="105" t="s">
        <v>177</v>
      </c>
      <c r="T3" s="105" t="s">
        <v>178</v>
      </c>
      <c r="U3" s="105" t="s">
        <v>179</v>
      </c>
      <c r="V3" s="105" t="s">
        <v>180</v>
      </c>
      <c r="W3" s="105" t="s">
        <v>181</v>
      </c>
      <c r="X3" s="105" t="s">
        <v>182</v>
      </c>
    </row>
    <row r="4" spans="1:24">
      <c r="A4" s="106" t="s">
        <v>123</v>
      </c>
      <c r="B4" s="106" t="s">
        <v>158</v>
      </c>
      <c r="C4" s="107" t="s">
        <v>183</v>
      </c>
      <c r="D4" s="107" t="s">
        <v>183</v>
      </c>
      <c r="E4" s="107" t="s">
        <v>183</v>
      </c>
      <c r="F4" s="107" t="s">
        <v>183</v>
      </c>
      <c r="G4" s="107" t="s">
        <v>183</v>
      </c>
      <c r="H4" s="107" t="s">
        <v>183</v>
      </c>
      <c r="I4" s="107" t="s">
        <v>183</v>
      </c>
      <c r="J4" s="107" t="s">
        <v>183</v>
      </c>
      <c r="K4" s="107" t="s">
        <v>183</v>
      </c>
      <c r="L4" s="107" t="s">
        <v>183</v>
      </c>
      <c r="M4" s="107" t="s">
        <v>183</v>
      </c>
      <c r="N4" s="107" t="s">
        <v>183</v>
      </c>
      <c r="O4" s="107" t="s">
        <v>183</v>
      </c>
      <c r="P4" s="107" t="s">
        <v>183</v>
      </c>
      <c r="Q4" s="107" t="s">
        <v>183</v>
      </c>
      <c r="R4" s="107" t="s">
        <v>183</v>
      </c>
      <c r="S4" s="107" t="s">
        <v>183</v>
      </c>
      <c r="T4" s="107" t="s">
        <v>183</v>
      </c>
      <c r="U4" s="107" t="s">
        <v>183</v>
      </c>
      <c r="V4" s="107" t="s">
        <v>183</v>
      </c>
      <c r="W4" s="107" t="s">
        <v>183</v>
      </c>
      <c r="X4" s="107" t="s">
        <v>183</v>
      </c>
    </row>
    <row r="5" spans="1:24" ht="30.6">
      <c r="A5" s="108" t="s">
        <v>129</v>
      </c>
      <c r="B5" s="108" t="s">
        <v>159</v>
      </c>
      <c r="C5" s="107" t="s">
        <v>183</v>
      </c>
      <c r="D5" s="109">
        <v>223719</v>
      </c>
      <c r="E5" s="109">
        <v>229506.63392007301</v>
      </c>
      <c r="F5" s="109">
        <v>235667.25708310399</v>
      </c>
      <c r="G5" s="109">
        <v>239364.9</v>
      </c>
      <c r="H5" s="109">
        <v>242348.5</v>
      </c>
      <c r="I5" s="109">
        <v>245182.7</v>
      </c>
      <c r="J5" s="109">
        <v>248059.2</v>
      </c>
      <c r="K5" s="109">
        <v>250982.5</v>
      </c>
      <c r="L5" s="109">
        <v>253938.1</v>
      </c>
      <c r="M5" s="109">
        <v>256915.8</v>
      </c>
      <c r="N5" s="109">
        <v>259909.4</v>
      </c>
      <c r="O5" s="109">
        <v>262914.59999999998</v>
      </c>
      <c r="P5" s="109">
        <v>265917.7</v>
      </c>
      <c r="Q5" s="109">
        <v>268918.3</v>
      </c>
      <c r="R5" s="109">
        <v>271913.5</v>
      </c>
      <c r="S5" s="109">
        <v>274896.2</v>
      </c>
      <c r="T5" s="109">
        <v>277857</v>
      </c>
      <c r="U5" s="109">
        <v>280787.59999999998</v>
      </c>
      <c r="V5" s="109">
        <v>283679</v>
      </c>
      <c r="W5" s="109">
        <v>286520.3</v>
      </c>
      <c r="X5" s="109">
        <v>289302.09999999998</v>
      </c>
    </row>
    <row r="6" spans="1:24">
      <c r="A6" s="110" t="s">
        <v>160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</row>
    <row r="7" spans="1:24">
      <c r="A7" s="111" t="s">
        <v>161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9" spans="1:24" ht="15" thickBot="1">
      <c r="B9" s="19">
        <v>2021</v>
      </c>
      <c r="C9" s="19">
        <f>1+B9</f>
        <v>2022</v>
      </c>
      <c r="D9" s="19">
        <f t="shared" ref="D9:R9" si="0">1+C9</f>
        <v>2023</v>
      </c>
      <c r="E9" s="19">
        <f t="shared" si="0"/>
        <v>2024</v>
      </c>
      <c r="F9" s="19">
        <f t="shared" si="0"/>
        <v>2025</v>
      </c>
      <c r="G9" s="19">
        <f t="shared" si="0"/>
        <v>2026</v>
      </c>
      <c r="H9" s="19">
        <f t="shared" si="0"/>
        <v>2027</v>
      </c>
      <c r="I9" s="19">
        <f t="shared" si="0"/>
        <v>2028</v>
      </c>
      <c r="J9" s="19">
        <f t="shared" si="0"/>
        <v>2029</v>
      </c>
      <c r="K9" s="19">
        <f t="shared" si="0"/>
        <v>2030</v>
      </c>
      <c r="L9" s="19">
        <f t="shared" si="0"/>
        <v>2031</v>
      </c>
      <c r="M9" s="19">
        <f t="shared" si="0"/>
        <v>2032</v>
      </c>
      <c r="N9" s="19">
        <f t="shared" si="0"/>
        <v>2033</v>
      </c>
      <c r="O9" s="19">
        <f>1+N9</f>
        <v>2034</v>
      </c>
      <c r="P9" s="19">
        <f t="shared" si="0"/>
        <v>2035</v>
      </c>
      <c r="Q9" s="19">
        <f t="shared" si="0"/>
        <v>2036</v>
      </c>
      <c r="R9" s="19">
        <f t="shared" si="0"/>
        <v>2037</v>
      </c>
      <c r="S9" s="19">
        <f>1+R9</f>
        <v>2038</v>
      </c>
      <c r="T9" s="19">
        <f t="shared" ref="T9:U9" si="1">1+S9</f>
        <v>2039</v>
      </c>
      <c r="U9" s="19">
        <f t="shared" si="1"/>
        <v>2040</v>
      </c>
    </row>
    <row r="10" spans="1:24" ht="15" thickBot="1">
      <c r="A10" s="22" t="s">
        <v>78</v>
      </c>
      <c r="B10" s="144">
        <f>(E5-D5)/D5</f>
        <v>2.5870104551124467E-2</v>
      </c>
      <c r="C10" s="144">
        <f t="shared" ref="C10:U10" si="2">(F5-E5)/E5</f>
        <v>2.684289799298982E-2</v>
      </c>
      <c r="D10" s="144">
        <f t="shared" si="2"/>
        <v>1.5690100367197351E-2</v>
      </c>
      <c r="E10" s="144">
        <f t="shared" si="2"/>
        <v>1.2464651250037102E-2</v>
      </c>
      <c r="F10" s="144">
        <f t="shared" si="2"/>
        <v>1.1694728871851948E-2</v>
      </c>
      <c r="G10" s="144">
        <f t="shared" si="2"/>
        <v>1.1732067556153023E-2</v>
      </c>
      <c r="H10" s="144">
        <f t="shared" si="2"/>
        <v>1.1784686881196054E-2</v>
      </c>
      <c r="I10" s="144">
        <f t="shared" si="2"/>
        <v>1.177611984899348E-2</v>
      </c>
      <c r="J10" s="144">
        <f t="shared" si="2"/>
        <v>1.1726086002848657E-2</v>
      </c>
      <c r="K10" s="144">
        <f t="shared" si="2"/>
        <v>1.1652066552543697E-2</v>
      </c>
      <c r="L10" s="144">
        <f t="shared" si="2"/>
        <v>1.1562490621731968E-2</v>
      </c>
      <c r="M10" s="144">
        <f t="shared" si="2"/>
        <v>1.1422340181945146E-2</v>
      </c>
      <c r="N10" s="144">
        <f t="shared" si="2"/>
        <v>1.1283942362618121E-2</v>
      </c>
      <c r="O10" s="144">
        <f t="shared" si="2"/>
        <v>1.1137955282329286E-2</v>
      </c>
      <c r="P10" s="144">
        <f t="shared" si="2"/>
        <v>1.0969297221359042E-2</v>
      </c>
      <c r="Q10" s="144">
        <f t="shared" si="2"/>
        <v>1.0770610870575834E-2</v>
      </c>
      <c r="R10" s="144">
        <f t="shared" si="2"/>
        <v>1.0547151952263131E-2</v>
      </c>
      <c r="S10" s="144">
        <f t="shared" si="2"/>
        <v>1.0297463278293E-2</v>
      </c>
      <c r="T10" s="144">
        <f t="shared" si="2"/>
        <v>1.0015898251192328E-2</v>
      </c>
      <c r="U10" s="144">
        <f t="shared" si="2"/>
        <v>9.7089106775331054E-3</v>
      </c>
    </row>
    <row r="11" spans="1:24">
      <c r="J11" s="143"/>
      <c r="K11" s="143"/>
      <c r="L11" s="143"/>
      <c r="M11" s="143"/>
      <c r="N11" s="143"/>
      <c r="O11" s="143"/>
      <c r="P11" s="143"/>
      <c r="Q11" s="143"/>
      <c r="R11" s="143"/>
      <c r="S11" s="143"/>
    </row>
  </sheetData>
  <mergeCells count="5">
    <mergeCell ref="A1:C1"/>
    <mergeCell ref="D1:X1"/>
    <mergeCell ref="A2:C2"/>
    <mergeCell ref="D2:X2"/>
    <mergeCell ref="A3:C3"/>
  </mergeCells>
  <hyperlinks>
    <hyperlink ref="A7" r:id="rId1" display="http://dx.doi.org/10.1787/cbdb49e6-en" xr:uid="{00000000-0004-0000-06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0C82-E631-4088-B88D-1BAD1E175C48}">
  <dimension ref="A1:AI1308"/>
  <sheetViews>
    <sheetView zoomScale="92" zoomScaleNormal="100" workbookViewId="0">
      <selection activeCell="O4" sqref="O4"/>
    </sheetView>
  </sheetViews>
  <sheetFormatPr defaultRowHeight="14.4"/>
  <cols>
    <col min="1" max="1" width="15.109375" customWidth="1"/>
    <col min="2" max="7" width="11" customWidth="1"/>
    <col min="8" max="8" width="11" style="12" customWidth="1"/>
    <col min="9" max="9" width="11" style="29" customWidth="1"/>
    <col min="11" max="11" width="9.109375" style="22"/>
    <col min="12" max="12" width="10.6640625" style="5" bestFit="1" customWidth="1"/>
    <col min="13" max="13" width="10" style="5" bestFit="1" customWidth="1"/>
    <col min="14" max="14" width="10" bestFit="1" customWidth="1"/>
    <col min="17" max="17" width="11" bestFit="1" customWidth="1"/>
    <col min="22" max="22" width="18" style="16" customWidth="1"/>
    <col min="35" max="35" width="9.5546875" bestFit="1" customWidth="1"/>
  </cols>
  <sheetData>
    <row r="1" spans="1:35">
      <c r="A1" s="26"/>
      <c r="B1" s="137" t="s">
        <v>21</v>
      </c>
      <c r="C1" s="137" t="s">
        <v>22</v>
      </c>
      <c r="D1" s="137" t="s">
        <v>191</v>
      </c>
      <c r="E1" s="137"/>
      <c r="F1" s="137" t="s">
        <v>192</v>
      </c>
      <c r="G1" s="137" t="s">
        <v>193</v>
      </c>
      <c r="H1" s="26"/>
      <c r="I1" s="29" t="s">
        <v>39</v>
      </c>
      <c r="V1" s="16" t="s">
        <v>205</v>
      </c>
      <c r="W1" s="141" t="s">
        <v>194</v>
      </c>
      <c r="X1" s="141" t="s">
        <v>195</v>
      </c>
      <c r="Y1" s="141" t="s">
        <v>196</v>
      </c>
      <c r="Z1" s="141" t="s">
        <v>197</v>
      </c>
      <c r="AA1" s="141" t="s">
        <v>198</v>
      </c>
      <c r="AB1" s="141" t="s">
        <v>199</v>
      </c>
      <c r="AC1" s="141" t="s">
        <v>200</v>
      </c>
      <c r="AD1" s="141" t="s">
        <v>201</v>
      </c>
      <c r="AE1" s="141" t="s">
        <v>202</v>
      </c>
      <c r="AF1" s="141" t="s">
        <v>203</v>
      </c>
      <c r="AI1" s="141" t="s">
        <v>206</v>
      </c>
    </row>
    <row r="2" spans="1:35" ht="24.6" customHeight="1" thickBot="1">
      <c r="B2" s="19" t="s">
        <v>23</v>
      </c>
      <c r="C2" s="19" t="s">
        <v>24</v>
      </c>
      <c r="D2" s="19" t="s">
        <v>25</v>
      </c>
      <c r="E2" s="5" t="s">
        <v>26</v>
      </c>
      <c r="F2" s="5" t="s">
        <v>27</v>
      </c>
      <c r="G2" s="19" t="s">
        <v>28</v>
      </c>
      <c r="H2" s="19" t="s">
        <v>29</v>
      </c>
      <c r="I2" s="30" t="s">
        <v>34</v>
      </c>
      <c r="J2" s="19"/>
      <c r="K2" s="24"/>
      <c r="P2" s="22" t="s">
        <v>61</v>
      </c>
      <c r="Q2" s="37">
        <v>0.12079512100000001</v>
      </c>
      <c r="V2" s="16">
        <v>45257</v>
      </c>
      <c r="W2">
        <v>2.3149999999999999</v>
      </c>
      <c r="X2">
        <v>2.2988</v>
      </c>
      <c r="Y2">
        <v>2.2774999999999999</v>
      </c>
      <c r="Z2">
        <v>2.2524999999999999</v>
      </c>
      <c r="AA2">
        <v>2.2275</v>
      </c>
      <c r="AB2">
        <v>2.2050000000000001</v>
      </c>
      <c r="AC2">
        <v>2.1863000000000001</v>
      </c>
      <c r="AD2">
        <v>2.1537999999999999</v>
      </c>
      <c r="AE2">
        <v>2.1074999999999999</v>
      </c>
      <c r="AF2">
        <v>1.9862</v>
      </c>
      <c r="AH2">
        <v>2024</v>
      </c>
      <c r="AI2" s="18">
        <f>AVERAGE(AF2:AF21)</f>
        <v>1.6951650000000005</v>
      </c>
    </row>
    <row r="3" spans="1:35" ht="30" customHeight="1" thickBot="1">
      <c r="A3" s="22" t="s">
        <v>112</v>
      </c>
      <c r="B3" s="131">
        <f>AVERAGE(B502:B521)</f>
        <v>3.2579050000000001</v>
      </c>
      <c r="C3" s="132">
        <f>AVERAGE(C267:C521)</f>
        <v>3.0477796078431378</v>
      </c>
      <c r="D3" s="132">
        <f>AVERAGE(D267:D521)</f>
        <v>3.0373411764705875</v>
      </c>
      <c r="E3" s="132"/>
      <c r="F3" s="132">
        <f>AVERAGE(F267:F521)</f>
        <v>2.4656745098039226</v>
      </c>
      <c r="G3" s="132">
        <f>AVERAGE(G267:G521)</f>
        <v>3.1244235294117666</v>
      </c>
      <c r="H3" s="132">
        <f>AVERAGE(H267:H521)</f>
        <v>0.57137549407114574</v>
      </c>
      <c r="I3" s="133">
        <f>AVERAGE(I502:I521)</f>
        <v>4.1838499999999987</v>
      </c>
      <c r="J3" s="25"/>
      <c r="L3" s="34" t="s">
        <v>35</v>
      </c>
      <c r="M3" s="34" t="s">
        <v>36</v>
      </c>
      <c r="N3" s="36" t="s">
        <v>9</v>
      </c>
      <c r="O3" s="36" t="s">
        <v>44</v>
      </c>
      <c r="P3" s="22" t="s">
        <v>62</v>
      </c>
      <c r="Q3" s="17">
        <v>3.9645209000000001E-2</v>
      </c>
      <c r="V3" s="16">
        <v>45258</v>
      </c>
      <c r="W3">
        <v>2.2875000000000001</v>
      </c>
      <c r="X3">
        <v>2.2675000000000001</v>
      </c>
      <c r="Y3">
        <v>2.2475000000000001</v>
      </c>
      <c r="Z3">
        <v>2.2225000000000001</v>
      </c>
      <c r="AA3">
        <v>2.2050000000000001</v>
      </c>
      <c r="AB3">
        <v>2.1884999999999999</v>
      </c>
      <c r="AC3">
        <v>2.1678999999999999</v>
      </c>
      <c r="AD3">
        <v>2.1425000000000001</v>
      </c>
      <c r="AE3">
        <v>2.105</v>
      </c>
      <c r="AF3">
        <v>1.9884999999999999</v>
      </c>
      <c r="AH3">
        <f>1+AH2</f>
        <v>2025</v>
      </c>
      <c r="AI3" s="18">
        <f>AVERAGE(AE2:AE21)</f>
        <v>1.9001899999999998</v>
      </c>
    </row>
    <row r="4" spans="1:35" ht="16.95" customHeight="1" thickBot="1">
      <c r="A4" s="22" t="s">
        <v>113</v>
      </c>
      <c r="B4" s="134">
        <f>AVERAGE(B7:B266)</f>
        <v>2.1285807692307688</v>
      </c>
      <c r="C4" s="135">
        <f>AVERAGE(C7:C266)</f>
        <v>1.719253846153846</v>
      </c>
      <c r="D4" s="135">
        <f>AVERAGE(D7:D266)</f>
        <v>1.6725269230769233</v>
      </c>
      <c r="E4" s="135"/>
      <c r="F4" s="135">
        <f t="shared" ref="F4:H4" si="0">AVERAGE(F7:F266)</f>
        <v>1.1917538461538455</v>
      </c>
      <c r="G4" s="135">
        <f t="shared" si="0"/>
        <v>-1.7434615384615122E-2</v>
      </c>
      <c r="H4" s="135">
        <f t="shared" si="0"/>
        <v>0.47962890625000032</v>
      </c>
      <c r="I4" s="136">
        <f>AVERAGE(I7:I266)</f>
        <v>0.46246484375000024</v>
      </c>
      <c r="K4" s="82">
        <v>2022</v>
      </c>
      <c r="L4" s="80">
        <f>I4</f>
        <v>0.46246484375000024</v>
      </c>
      <c r="M4" s="80">
        <f>D4</f>
        <v>1.6725269230769233</v>
      </c>
      <c r="N4" s="142">
        <v>0.81288749999999999</v>
      </c>
      <c r="O4" s="18">
        <f>(N4-Q2*L4)/(1-Q2)</f>
        <v>0.86103253214655173</v>
      </c>
      <c r="P4" s="93"/>
      <c r="Q4" s="17"/>
      <c r="V4" s="16">
        <v>45259</v>
      </c>
      <c r="W4">
        <v>2.2524999999999999</v>
      </c>
      <c r="X4">
        <v>2.2275</v>
      </c>
      <c r="Y4">
        <v>2.2063000000000001</v>
      </c>
      <c r="Z4">
        <v>2.1812999999999998</v>
      </c>
      <c r="AA4">
        <v>2.16</v>
      </c>
      <c r="AB4">
        <v>2.14</v>
      </c>
      <c r="AC4">
        <v>2.1162999999999998</v>
      </c>
      <c r="AD4">
        <v>2.08</v>
      </c>
      <c r="AE4">
        <v>2.0365000000000002</v>
      </c>
      <c r="AF4">
        <v>1.9212</v>
      </c>
      <c r="AH4">
        <f t="shared" ref="AH4:AH15" si="1">1+AH3</f>
        <v>2026</v>
      </c>
      <c r="AI4" s="18">
        <f>AVERAGE(AD2:AD21)</f>
        <v>1.9833500000000002</v>
      </c>
    </row>
    <row r="5" spans="1:35">
      <c r="A5" s="16"/>
      <c r="B5" s="130"/>
      <c r="C5" s="130"/>
      <c r="D5" s="130"/>
      <c r="E5" s="130"/>
      <c r="F5" s="130"/>
      <c r="G5" s="130"/>
      <c r="H5" s="14"/>
      <c r="I5" s="31"/>
      <c r="J5" s="17"/>
      <c r="K5" s="33">
        <v>2023</v>
      </c>
      <c r="L5" s="129">
        <f>G3</f>
        <v>3.1244235294117666</v>
      </c>
      <c r="M5" s="129">
        <f>D3</f>
        <v>3.0373411764705875</v>
      </c>
      <c r="N5" s="128">
        <v>1.1944504</v>
      </c>
      <c r="O5" s="18">
        <f>(N5-Q2*L5)/(1-Q2)</f>
        <v>0.92928883952366992</v>
      </c>
      <c r="P5" s="93"/>
      <c r="V5" s="16">
        <v>45260</v>
      </c>
      <c r="W5">
        <v>2.2902</v>
      </c>
      <c r="X5">
        <v>2.2673000000000001</v>
      </c>
      <c r="Y5">
        <v>2.2437999999999998</v>
      </c>
      <c r="Z5">
        <v>2.2219000000000002</v>
      </c>
      <c r="AA5">
        <v>2.1974999999999998</v>
      </c>
      <c r="AB5">
        <v>2.1701999999999999</v>
      </c>
      <c r="AC5">
        <v>2.1337000000000002</v>
      </c>
      <c r="AD5">
        <v>2.0878000000000001</v>
      </c>
      <c r="AE5">
        <v>2.0325000000000002</v>
      </c>
      <c r="AF5">
        <v>1.9063000000000001</v>
      </c>
      <c r="AH5">
        <f t="shared" si="1"/>
        <v>2027</v>
      </c>
      <c r="AI5" s="18">
        <f>AVERAGE(AC2:AC21)</f>
        <v>2.0318649999999994</v>
      </c>
    </row>
    <row r="6" spans="1:35">
      <c r="A6" s="16"/>
      <c r="B6" s="18"/>
      <c r="C6" s="18"/>
      <c r="D6" s="18"/>
      <c r="E6" s="18"/>
      <c r="F6" s="18"/>
      <c r="G6" s="18"/>
      <c r="H6" s="14"/>
      <c r="I6" s="31"/>
      <c r="J6" s="17"/>
      <c r="K6" s="32">
        <f>1+K5</f>
        <v>2024</v>
      </c>
      <c r="L6" s="18">
        <f>L5+($L$15-$L$5)/10</f>
        <v>3.1167591372549035</v>
      </c>
      <c r="M6" s="18">
        <f t="shared" ref="M6:M14" si="2">M5+($M$15-$M$5)/10</f>
        <v>3.0593975588235289</v>
      </c>
      <c r="N6" s="128">
        <v>1.6844317</v>
      </c>
      <c r="O6" s="18">
        <f>(N6-$Q$2*L6)/(1-$Q$2)</f>
        <v>1.4876423392634952</v>
      </c>
      <c r="P6" s="93"/>
      <c r="V6" s="16">
        <v>45261</v>
      </c>
      <c r="W6">
        <v>2.2494999999999998</v>
      </c>
      <c r="X6">
        <v>2.2265000000000001</v>
      </c>
      <c r="Y6">
        <v>2.2000000000000002</v>
      </c>
      <c r="Z6">
        <v>2.1749999999999998</v>
      </c>
      <c r="AA6">
        <v>2.1475</v>
      </c>
      <c r="AB6">
        <v>2.1150000000000002</v>
      </c>
      <c r="AC6">
        <v>2.0699999999999998</v>
      </c>
      <c r="AD6">
        <v>2.0150000000000001</v>
      </c>
      <c r="AE6">
        <v>1.9275</v>
      </c>
      <c r="AF6">
        <v>1.7424999999999999</v>
      </c>
      <c r="AH6">
        <f t="shared" si="1"/>
        <v>2028</v>
      </c>
      <c r="AI6" s="18">
        <f>AVERAGE(AB2:AB21)</f>
        <v>2.07239</v>
      </c>
    </row>
    <row r="7" spans="1:35" ht="15" thickBot="1">
      <c r="A7" s="16">
        <v>44564</v>
      </c>
      <c r="B7" s="18">
        <v>0.78</v>
      </c>
      <c r="C7" s="18">
        <v>0.20019999999999999</v>
      </c>
      <c r="D7" s="18">
        <v>0.13600000000000001</v>
      </c>
      <c r="E7" s="18"/>
      <c r="F7" s="18">
        <v>-0.122</v>
      </c>
      <c r="G7" s="18">
        <v>-0.65900000000000003</v>
      </c>
      <c r="H7" s="14">
        <f t="shared" ref="H7:H38" si="3">D7-F7</f>
        <v>0.25800000000000001</v>
      </c>
      <c r="I7" s="31">
        <f>G7+H7</f>
        <v>-0.40100000000000002</v>
      </c>
      <c r="J7" s="17"/>
      <c r="K7" s="32">
        <f t="shared" ref="K7:K35" si="4">1+K6</f>
        <v>2025</v>
      </c>
      <c r="L7" s="18">
        <f>L6+($L$15-$L$5)/10</f>
        <v>3.1090947450980408</v>
      </c>
      <c r="M7" s="18">
        <f t="shared" si="2"/>
        <v>3.0814539411764703</v>
      </c>
      <c r="N7" s="147">
        <v>1.7991747</v>
      </c>
      <c r="O7" s="18">
        <f>(N7-$Q$2*L7)/(1-$Q$2)</f>
        <v>1.6192030527453636</v>
      </c>
      <c r="P7" s="21" t="s">
        <v>41</v>
      </c>
      <c r="V7" s="16">
        <v>45264</v>
      </c>
      <c r="W7">
        <v>2.2124999999999999</v>
      </c>
      <c r="X7">
        <v>2.1865000000000001</v>
      </c>
      <c r="Y7">
        <v>2.1575000000000002</v>
      </c>
      <c r="Z7">
        <v>2.1324999999999998</v>
      </c>
      <c r="AA7">
        <v>2.1036999999999999</v>
      </c>
      <c r="AB7">
        <v>2.0649999999999999</v>
      </c>
      <c r="AC7">
        <v>2.0186999999999999</v>
      </c>
      <c r="AD7">
        <v>1.9588000000000001</v>
      </c>
      <c r="AE7">
        <v>1.87</v>
      </c>
      <c r="AF7">
        <v>1.69</v>
      </c>
      <c r="AH7">
        <f t="shared" si="1"/>
        <v>2029</v>
      </c>
      <c r="AI7" s="18">
        <f>AVERAGE(AA2:AA21)</f>
        <v>2.1014699999999999</v>
      </c>
    </row>
    <row r="8" spans="1:35">
      <c r="A8" s="16">
        <v>44565</v>
      </c>
      <c r="B8" s="18">
        <v>0.77939999999999998</v>
      </c>
      <c r="C8" s="18">
        <v>0.18859999999999999</v>
      </c>
      <c r="D8" s="18">
        <v>0.125</v>
      </c>
      <c r="E8" s="18"/>
      <c r="F8" s="18">
        <v>-0.124</v>
      </c>
      <c r="G8" s="18">
        <v>-0.66900000000000004</v>
      </c>
      <c r="H8" s="14">
        <f t="shared" si="3"/>
        <v>0.249</v>
      </c>
      <c r="I8" s="31">
        <f t="shared" ref="I8:I38" si="5">G8+H8</f>
        <v>-0.42000000000000004</v>
      </c>
      <c r="J8" s="17"/>
      <c r="K8" s="32">
        <f t="shared" si="4"/>
        <v>2026</v>
      </c>
      <c r="L8" s="18">
        <f>L7+($L$15-$L$5)/10</f>
        <v>3.1014303529411782</v>
      </c>
      <c r="M8" s="18">
        <f t="shared" si="2"/>
        <v>3.1035103235294117</v>
      </c>
      <c r="N8" s="94"/>
      <c r="O8" s="17"/>
      <c r="V8" s="16">
        <v>45265</v>
      </c>
      <c r="W8">
        <v>2.2162999999999999</v>
      </c>
      <c r="X8">
        <v>2.1924999999999999</v>
      </c>
      <c r="Y8">
        <v>2.1661999999999999</v>
      </c>
      <c r="Z8">
        <v>2.1349999999999998</v>
      </c>
      <c r="AA8">
        <v>2.105</v>
      </c>
      <c r="AB8">
        <v>2.0674999999999999</v>
      </c>
      <c r="AC8">
        <v>2.0099999999999998</v>
      </c>
      <c r="AD8">
        <v>1.9419999999999999</v>
      </c>
      <c r="AE8">
        <v>1.8374999999999999</v>
      </c>
      <c r="AF8">
        <v>1.6285000000000001</v>
      </c>
      <c r="AH8">
        <f t="shared" si="1"/>
        <v>2030</v>
      </c>
      <c r="AI8" s="18">
        <f>AVERAGE(Z2:Z21)</f>
        <v>2.1252400000000002</v>
      </c>
    </row>
    <row r="9" spans="1:35">
      <c r="A9" s="16">
        <v>44566</v>
      </c>
      <c r="B9" s="18">
        <v>0.78010000000000002</v>
      </c>
      <c r="C9" s="18">
        <v>0.1862</v>
      </c>
      <c r="D9" s="18">
        <v>0.122</v>
      </c>
      <c r="E9" s="18"/>
      <c r="F9" s="18">
        <v>-8.5999999999999993E-2</v>
      </c>
      <c r="G9" s="18">
        <v>-0.66100000000000003</v>
      </c>
      <c r="H9" s="14">
        <f t="shared" si="3"/>
        <v>0.20799999999999999</v>
      </c>
      <c r="I9" s="31">
        <f t="shared" si="5"/>
        <v>-0.45300000000000007</v>
      </c>
      <c r="J9" s="17"/>
      <c r="K9" s="32">
        <f t="shared" si="4"/>
        <v>2027</v>
      </c>
      <c r="L9" s="18">
        <f t="shared" ref="L9:L13" si="6">L8+($L$15-$L$5)/10</f>
        <v>3.0937659607843155</v>
      </c>
      <c r="M9" s="18">
        <f t="shared" si="2"/>
        <v>3.1255667058823531</v>
      </c>
      <c r="N9" s="96"/>
      <c r="O9" s="17"/>
      <c r="P9" s="21" t="s">
        <v>42</v>
      </c>
      <c r="V9" s="16">
        <v>45266</v>
      </c>
      <c r="W9">
        <v>2.19</v>
      </c>
      <c r="X9">
        <v>2.165</v>
      </c>
      <c r="Y9">
        <v>2.1387</v>
      </c>
      <c r="Z9">
        <v>2.1086999999999998</v>
      </c>
      <c r="AA9">
        <v>2.0788000000000002</v>
      </c>
      <c r="AB9">
        <v>2.04</v>
      </c>
      <c r="AC9">
        <v>1.9824999999999999</v>
      </c>
      <c r="AD9">
        <v>1.911</v>
      </c>
      <c r="AE9">
        <v>1.8038000000000001</v>
      </c>
      <c r="AF9">
        <v>1.5662</v>
      </c>
      <c r="AH9">
        <f t="shared" si="1"/>
        <v>2031</v>
      </c>
      <c r="AI9" s="18">
        <f>AVERAGE(Y2:Y21)</f>
        <v>2.1519750000000002</v>
      </c>
    </row>
    <row r="10" spans="1:35">
      <c r="A10" s="16">
        <v>44567</v>
      </c>
      <c r="B10" s="18">
        <v>0.78910000000000002</v>
      </c>
      <c r="C10" s="18">
        <v>0.20830000000000001</v>
      </c>
      <c r="D10" s="18">
        <v>0.14499999999999999</v>
      </c>
      <c r="E10" s="18"/>
      <c r="F10" s="18">
        <v>-6.3E-2</v>
      </c>
      <c r="G10" s="18">
        <v>-0.66500000000000004</v>
      </c>
      <c r="H10" s="14">
        <f t="shared" si="3"/>
        <v>0.20799999999999999</v>
      </c>
      <c r="I10" s="31">
        <f t="shared" si="5"/>
        <v>-0.45700000000000007</v>
      </c>
      <c r="J10" s="28"/>
      <c r="K10" s="32">
        <f t="shared" si="4"/>
        <v>2028</v>
      </c>
      <c r="L10" s="18">
        <f t="shared" si="6"/>
        <v>3.0861015686274529</v>
      </c>
      <c r="M10" s="18">
        <f t="shared" si="2"/>
        <v>3.1476230882352945</v>
      </c>
      <c r="N10" s="96"/>
      <c r="O10" s="17"/>
      <c r="V10" s="16">
        <v>45267</v>
      </c>
      <c r="W10">
        <v>2.1800000000000002</v>
      </c>
      <c r="X10">
        <v>2.161</v>
      </c>
      <c r="Y10">
        <v>2.1375000000000002</v>
      </c>
      <c r="Z10">
        <v>2.1105</v>
      </c>
      <c r="AA10">
        <v>2.0840000000000001</v>
      </c>
      <c r="AB10">
        <v>2.0554999999999999</v>
      </c>
      <c r="AC10">
        <v>2.0038</v>
      </c>
      <c r="AD10">
        <v>1.94</v>
      </c>
      <c r="AE10">
        <v>1.8374999999999999</v>
      </c>
      <c r="AF10">
        <v>1.57</v>
      </c>
      <c r="AH10">
        <f t="shared" si="1"/>
        <v>2032</v>
      </c>
      <c r="AI10" s="18">
        <f>AVERAGE(X2:X21)</f>
        <v>2.175135</v>
      </c>
    </row>
    <row r="11" spans="1:35">
      <c r="A11" s="16">
        <v>44568</v>
      </c>
      <c r="B11" s="18">
        <v>0.80469999999999997</v>
      </c>
      <c r="C11" s="18">
        <v>0.23369999999999999</v>
      </c>
      <c r="D11" s="18">
        <v>0.17100000000000001</v>
      </c>
      <c r="E11" s="18"/>
      <c r="F11" s="18">
        <v>-4.4999999999999998E-2</v>
      </c>
      <c r="G11" s="18">
        <v>-0.64500000000000002</v>
      </c>
      <c r="H11" s="14">
        <f t="shared" si="3"/>
        <v>0.21600000000000003</v>
      </c>
      <c r="I11" s="31">
        <f t="shared" si="5"/>
        <v>-0.42899999999999999</v>
      </c>
      <c r="J11" s="28"/>
      <c r="K11" s="32">
        <f t="shared" si="4"/>
        <v>2029</v>
      </c>
      <c r="L11" s="18">
        <f t="shared" si="6"/>
        <v>3.0784371764705902</v>
      </c>
      <c r="M11" s="18">
        <f t="shared" si="2"/>
        <v>3.1696794705882358</v>
      </c>
      <c r="N11" s="96"/>
      <c r="O11" s="17"/>
      <c r="P11" s="21" t="s">
        <v>43</v>
      </c>
      <c r="V11" s="16">
        <v>45268</v>
      </c>
      <c r="W11">
        <v>2.1850000000000001</v>
      </c>
      <c r="X11">
        <v>2.1686999999999999</v>
      </c>
      <c r="Y11">
        <v>2.1475</v>
      </c>
      <c r="Z11">
        <v>2.1190000000000002</v>
      </c>
      <c r="AA11">
        <v>2.1025</v>
      </c>
      <c r="AB11">
        <v>2.0739999999999998</v>
      </c>
      <c r="AC11">
        <v>2.0337999999999998</v>
      </c>
      <c r="AD11">
        <v>1.9813000000000001</v>
      </c>
      <c r="AE11">
        <v>1.89</v>
      </c>
      <c r="AF11">
        <v>1.62</v>
      </c>
      <c r="AH11">
        <f t="shared" si="1"/>
        <v>2033</v>
      </c>
      <c r="AI11" s="129">
        <f>AVERAGE(W2:W21)</f>
        <v>2.1939949999999997</v>
      </c>
    </row>
    <row r="12" spans="1:35">
      <c r="A12" s="16">
        <v>44571</v>
      </c>
      <c r="B12" s="18">
        <v>0.82679999999999998</v>
      </c>
      <c r="C12" s="18">
        <v>0.23949999999999999</v>
      </c>
      <c r="D12" s="18">
        <v>0.17299999999999999</v>
      </c>
      <c r="E12" s="18"/>
      <c r="F12" s="18">
        <v>-3.5999999999999997E-2</v>
      </c>
      <c r="G12" s="18">
        <v>-0.63800000000000001</v>
      </c>
      <c r="H12" s="14">
        <f t="shared" si="3"/>
        <v>0.20899999999999999</v>
      </c>
      <c r="I12" s="31">
        <f t="shared" si="5"/>
        <v>-0.42900000000000005</v>
      </c>
      <c r="J12" s="28"/>
      <c r="K12" s="32">
        <f t="shared" si="4"/>
        <v>2030</v>
      </c>
      <c r="L12" s="18">
        <f t="shared" si="6"/>
        <v>3.0707727843137276</v>
      </c>
      <c r="M12" s="18">
        <f t="shared" si="2"/>
        <v>3.1917358529411772</v>
      </c>
      <c r="N12" s="96"/>
      <c r="O12" s="17"/>
      <c r="V12" s="16">
        <v>45271</v>
      </c>
      <c r="W12">
        <v>2.1749999999999998</v>
      </c>
      <c r="X12">
        <v>2.1587000000000001</v>
      </c>
      <c r="Y12">
        <v>2.1387</v>
      </c>
      <c r="Z12">
        <v>2.1120000000000001</v>
      </c>
      <c r="AA12">
        <v>2.0962000000000001</v>
      </c>
      <c r="AB12">
        <v>2.0688</v>
      </c>
      <c r="AC12">
        <v>2.0274999999999999</v>
      </c>
      <c r="AD12">
        <v>1.9762999999999999</v>
      </c>
      <c r="AE12">
        <v>1.8787</v>
      </c>
      <c r="AF12">
        <v>1.6136999999999999</v>
      </c>
      <c r="AH12">
        <f t="shared" si="1"/>
        <v>2034</v>
      </c>
      <c r="AI12" s="142">
        <f>AI11+($AI$31-$AI$11)/20</f>
        <v>2.1842952499999999</v>
      </c>
    </row>
    <row r="13" spans="1:35">
      <c r="A13" s="16">
        <v>44572</v>
      </c>
      <c r="B13" s="18">
        <v>0.82150000000000001</v>
      </c>
      <c r="C13" s="18">
        <v>0.24759999999999999</v>
      </c>
      <c r="D13" s="18">
        <v>0.183</v>
      </c>
      <c r="E13" s="18"/>
      <c r="F13" s="18">
        <v>-2.9000000000000001E-2</v>
      </c>
      <c r="G13" s="18">
        <v>-0.63500000000000001</v>
      </c>
      <c r="H13" s="14">
        <f t="shared" si="3"/>
        <v>0.21199999999999999</v>
      </c>
      <c r="I13" s="31">
        <f t="shared" si="5"/>
        <v>-0.42300000000000004</v>
      </c>
      <c r="J13" s="28"/>
      <c r="K13" s="32">
        <f t="shared" si="4"/>
        <v>2031</v>
      </c>
      <c r="L13" s="18">
        <f t="shared" si="6"/>
        <v>3.0631083921568649</v>
      </c>
      <c r="M13" s="18">
        <f t="shared" si="2"/>
        <v>3.2137922352941186</v>
      </c>
      <c r="N13" s="96"/>
      <c r="O13" s="17"/>
      <c r="V13" s="16">
        <v>45272</v>
      </c>
      <c r="W13">
        <v>2.1575000000000002</v>
      </c>
      <c r="X13">
        <v>2.1387999999999998</v>
      </c>
      <c r="Y13">
        <v>2.1162999999999998</v>
      </c>
      <c r="Z13">
        <v>2.09</v>
      </c>
      <c r="AA13">
        <v>2.0649999999999999</v>
      </c>
      <c r="AB13">
        <v>2.0350000000000001</v>
      </c>
      <c r="AC13">
        <v>1.9850000000000001</v>
      </c>
      <c r="AD13">
        <v>1.9338</v>
      </c>
      <c r="AE13">
        <v>1.8338000000000001</v>
      </c>
      <c r="AF13">
        <v>1.5487</v>
      </c>
      <c r="AH13">
        <f t="shared" si="1"/>
        <v>2035</v>
      </c>
      <c r="AI13" s="142">
        <f t="shared" ref="AI13:AI30" si="7">AI12+($AI$31-$AI$11)/20</f>
        <v>2.1745955000000001</v>
      </c>
    </row>
    <row r="14" spans="1:35">
      <c r="A14" s="16">
        <v>44573</v>
      </c>
      <c r="B14" s="18">
        <v>0.77700000000000002</v>
      </c>
      <c r="C14" s="18">
        <v>0.2223</v>
      </c>
      <c r="D14" s="18">
        <v>0.16</v>
      </c>
      <c r="E14" s="18"/>
      <c r="F14" s="18">
        <v>-6.0999999999999999E-2</v>
      </c>
      <c r="G14" s="18">
        <v>-0.65100000000000002</v>
      </c>
      <c r="H14" s="14">
        <f t="shared" si="3"/>
        <v>0.221</v>
      </c>
      <c r="I14" s="31">
        <f t="shared" si="5"/>
        <v>-0.43000000000000005</v>
      </c>
      <c r="J14" s="28"/>
      <c r="K14" s="32">
        <f t="shared" si="4"/>
        <v>2032</v>
      </c>
      <c r="L14" s="18">
        <f>L13+($L$15-$L$5)/10</f>
        <v>3.0554440000000023</v>
      </c>
      <c r="M14" s="18">
        <f t="shared" si="2"/>
        <v>3.23584861764706</v>
      </c>
      <c r="N14" s="96"/>
      <c r="O14" s="17"/>
      <c r="V14" s="16">
        <v>45273</v>
      </c>
      <c r="W14">
        <v>2.1337999999999999</v>
      </c>
      <c r="X14">
        <v>2.1175000000000002</v>
      </c>
      <c r="Y14">
        <v>2.0975000000000001</v>
      </c>
      <c r="Z14">
        <v>2.0649999999999999</v>
      </c>
      <c r="AA14">
        <v>2.0461999999999998</v>
      </c>
      <c r="AB14">
        <v>2.016</v>
      </c>
      <c r="AC14">
        <v>1.9737</v>
      </c>
      <c r="AD14">
        <v>1.9275</v>
      </c>
      <c r="AE14">
        <v>1.8325</v>
      </c>
      <c r="AF14">
        <v>1.5637000000000001</v>
      </c>
      <c r="AH14">
        <f t="shared" si="1"/>
        <v>2036</v>
      </c>
      <c r="AI14" s="142">
        <f t="shared" si="7"/>
        <v>2.1648957500000003</v>
      </c>
    </row>
    <row r="15" spans="1:35">
      <c r="A15" s="16">
        <v>44574</v>
      </c>
      <c r="B15" s="18">
        <v>0.72460000000000002</v>
      </c>
      <c r="C15" s="18">
        <v>0.19289999999999999</v>
      </c>
      <c r="D15" s="18">
        <v>0.13200000000000001</v>
      </c>
      <c r="E15" s="18"/>
      <c r="F15" s="18">
        <v>-9.1999999999999998E-2</v>
      </c>
      <c r="G15" s="18">
        <v>-0.66200000000000003</v>
      </c>
      <c r="H15" s="14">
        <f t="shared" si="3"/>
        <v>0.224</v>
      </c>
      <c r="I15" s="31">
        <f t="shared" si="5"/>
        <v>-0.43800000000000006</v>
      </c>
      <c r="J15" s="28" t="s">
        <v>37</v>
      </c>
      <c r="K15" s="33">
        <f t="shared" si="4"/>
        <v>2033</v>
      </c>
      <c r="L15" s="129">
        <f>C3</f>
        <v>3.0477796078431378</v>
      </c>
      <c r="M15" s="129">
        <f>B3</f>
        <v>3.2579050000000001</v>
      </c>
      <c r="N15" s="96"/>
      <c r="O15" s="17"/>
      <c r="Q15" s="10"/>
      <c r="V15" s="16">
        <v>45274</v>
      </c>
      <c r="W15">
        <v>2.1625000000000001</v>
      </c>
      <c r="X15">
        <v>2.1463000000000001</v>
      </c>
      <c r="Y15">
        <v>2.125</v>
      </c>
      <c r="Z15">
        <v>2.1025</v>
      </c>
      <c r="AA15">
        <v>2.0813000000000001</v>
      </c>
      <c r="AB15">
        <v>2.0525000000000002</v>
      </c>
      <c r="AC15">
        <v>2.0175000000000001</v>
      </c>
      <c r="AD15">
        <v>1.9775</v>
      </c>
      <c r="AE15">
        <v>1.8963000000000001</v>
      </c>
      <c r="AF15">
        <v>1.6525000000000001</v>
      </c>
      <c r="AH15">
        <f t="shared" si="1"/>
        <v>2037</v>
      </c>
      <c r="AI15" s="142">
        <f t="shared" si="7"/>
        <v>2.1551960000000006</v>
      </c>
    </row>
    <row r="16" spans="1:35">
      <c r="A16" s="16">
        <v>44575</v>
      </c>
      <c r="B16" s="18">
        <v>0.77710000000000001</v>
      </c>
      <c r="C16" s="18">
        <v>0.23480000000000001</v>
      </c>
      <c r="D16" s="18">
        <v>0.17199999999999999</v>
      </c>
      <c r="E16" s="18"/>
      <c r="F16" s="18">
        <v>-4.8000000000000001E-2</v>
      </c>
      <c r="G16" s="18">
        <v>-0.66600000000000004</v>
      </c>
      <c r="H16" s="14">
        <f t="shared" si="3"/>
        <v>0.21999999999999997</v>
      </c>
      <c r="I16" s="31">
        <f t="shared" si="5"/>
        <v>-0.44600000000000006</v>
      </c>
      <c r="J16" s="28"/>
      <c r="K16" s="32">
        <f t="shared" si="4"/>
        <v>2034</v>
      </c>
      <c r="L16" s="18">
        <f t="shared" ref="L16:L34" si="8">L15+($L$35-$L$15)/20</f>
        <v>2.9953906274509809</v>
      </c>
      <c r="M16" s="18">
        <f t="shared" ref="M16:M34" si="9">M15+($M$35-$M$15)/20</f>
        <v>3.2950097500000002</v>
      </c>
      <c r="N16" s="96"/>
      <c r="O16" s="17"/>
      <c r="V16" s="16">
        <v>45275</v>
      </c>
      <c r="W16">
        <v>2.1274999999999999</v>
      </c>
      <c r="X16">
        <v>2.1150000000000002</v>
      </c>
      <c r="Y16">
        <v>2.0910000000000002</v>
      </c>
      <c r="Z16">
        <v>2.0588000000000002</v>
      </c>
      <c r="AA16">
        <v>2.0337000000000001</v>
      </c>
      <c r="AB16">
        <v>2.0030000000000001</v>
      </c>
      <c r="AC16">
        <v>1.9610000000000001</v>
      </c>
      <c r="AD16">
        <v>1.9113</v>
      </c>
      <c r="AE16">
        <v>1.8174999999999999</v>
      </c>
      <c r="AF16">
        <v>1.5825</v>
      </c>
      <c r="AH16">
        <f t="shared" ref="AH16:AH31" si="10">1+AH15</f>
        <v>2038</v>
      </c>
      <c r="AI16" s="142">
        <f t="shared" si="7"/>
        <v>2.1454962500000008</v>
      </c>
    </row>
    <row r="17" spans="1:35">
      <c r="A17" s="16">
        <v>44578</v>
      </c>
      <c r="B17" s="18">
        <v>0.77939999999999998</v>
      </c>
      <c r="C17" s="18">
        <v>0.2626</v>
      </c>
      <c r="D17" s="18">
        <v>0.19900000000000001</v>
      </c>
      <c r="E17" s="18"/>
      <c r="F17" s="18">
        <v>-2.7E-2</v>
      </c>
      <c r="G17" s="18">
        <v>-0.66300000000000003</v>
      </c>
      <c r="H17" s="14">
        <f t="shared" si="3"/>
        <v>0.22600000000000001</v>
      </c>
      <c r="I17" s="31">
        <f t="shared" si="5"/>
        <v>-0.43700000000000006</v>
      </c>
      <c r="J17" s="28"/>
      <c r="K17" s="32">
        <f t="shared" si="4"/>
        <v>2035</v>
      </c>
      <c r="L17" s="18">
        <f t="shared" si="8"/>
        <v>2.9430016470588241</v>
      </c>
      <c r="M17" s="18">
        <f t="shared" si="9"/>
        <v>3.3321145000000003</v>
      </c>
      <c r="N17" s="96"/>
      <c r="O17" s="17"/>
      <c r="V17" s="16">
        <v>45278</v>
      </c>
      <c r="W17">
        <v>2.1425000000000001</v>
      </c>
      <c r="X17">
        <v>2.1261999999999999</v>
      </c>
      <c r="Y17">
        <v>2.1036999999999999</v>
      </c>
      <c r="Z17">
        <v>2.0750000000000002</v>
      </c>
      <c r="AA17">
        <v>2.0537000000000001</v>
      </c>
      <c r="AB17">
        <v>2.0249999999999999</v>
      </c>
      <c r="AC17">
        <v>1.9875</v>
      </c>
      <c r="AD17">
        <v>1.9424999999999999</v>
      </c>
      <c r="AE17">
        <v>1.861</v>
      </c>
      <c r="AF17">
        <v>1.66</v>
      </c>
      <c r="AH17">
        <f t="shared" si="10"/>
        <v>2039</v>
      </c>
      <c r="AI17" s="18">
        <f t="shared" si="7"/>
        <v>2.135796500000001</v>
      </c>
    </row>
    <row r="18" spans="1:35">
      <c r="A18" s="16">
        <v>44579</v>
      </c>
      <c r="B18" s="18">
        <v>0.80249999999999999</v>
      </c>
      <c r="C18" s="18">
        <v>0.27329999999999999</v>
      </c>
      <c r="D18" s="18">
        <v>0.20799999999999999</v>
      </c>
      <c r="E18" s="18"/>
      <c r="F18" s="18">
        <v>-0.02</v>
      </c>
      <c r="G18" s="18">
        <v>-0.67700000000000005</v>
      </c>
      <c r="H18" s="14">
        <f t="shared" si="3"/>
        <v>0.22799999999999998</v>
      </c>
      <c r="I18" s="31">
        <f t="shared" si="5"/>
        <v>-0.44900000000000007</v>
      </c>
      <c r="J18" s="28"/>
      <c r="K18" s="32">
        <f t="shared" si="4"/>
        <v>2036</v>
      </c>
      <c r="L18" s="18">
        <f t="shared" si="8"/>
        <v>2.8906126666666672</v>
      </c>
      <c r="M18" s="18">
        <f t="shared" si="9"/>
        <v>3.3692192500000004</v>
      </c>
      <c r="N18" s="96"/>
      <c r="O18" s="17"/>
      <c r="V18" s="16">
        <v>45279</v>
      </c>
      <c r="W18">
        <v>2.145</v>
      </c>
      <c r="X18">
        <v>2.1288</v>
      </c>
      <c r="Y18">
        <v>2.1057999999999999</v>
      </c>
      <c r="Z18">
        <v>2.0813000000000001</v>
      </c>
      <c r="AA18">
        <v>2.0562999999999998</v>
      </c>
      <c r="AB18">
        <v>2.0274999999999999</v>
      </c>
      <c r="AC18">
        <v>1.9863</v>
      </c>
      <c r="AD18">
        <v>1.9438</v>
      </c>
      <c r="AE18">
        <v>1.8574999999999999</v>
      </c>
      <c r="AF18">
        <v>1.6625000000000001</v>
      </c>
      <c r="AH18">
        <f t="shared" si="10"/>
        <v>2040</v>
      </c>
      <c r="AI18" s="18">
        <f t="shared" si="7"/>
        <v>2.1260967500000012</v>
      </c>
    </row>
    <row r="19" spans="1:35">
      <c r="A19" s="16">
        <v>44580</v>
      </c>
      <c r="B19" s="18">
        <v>0.83189999999999997</v>
      </c>
      <c r="C19" s="18">
        <v>0.28470000000000001</v>
      </c>
      <c r="D19" s="18">
        <v>0.219</v>
      </c>
      <c r="E19" s="18"/>
      <c r="F19" s="18">
        <v>-1.4E-2</v>
      </c>
      <c r="G19" s="18">
        <v>-0.67700000000000005</v>
      </c>
      <c r="H19" s="14">
        <f t="shared" si="3"/>
        <v>0.23300000000000001</v>
      </c>
      <c r="I19" s="31">
        <f t="shared" si="5"/>
        <v>-0.44400000000000006</v>
      </c>
      <c r="J19" s="28"/>
      <c r="K19" s="32">
        <f t="shared" si="4"/>
        <v>2037</v>
      </c>
      <c r="L19" s="18">
        <f t="shared" si="8"/>
        <v>2.8382236862745103</v>
      </c>
      <c r="M19" s="18">
        <f t="shared" si="9"/>
        <v>3.4063240000000006</v>
      </c>
      <c r="N19" s="96"/>
      <c r="O19" s="17"/>
      <c r="V19" s="16">
        <v>45280</v>
      </c>
      <c r="W19">
        <v>2.1613000000000002</v>
      </c>
      <c r="X19">
        <v>2.1459999999999999</v>
      </c>
      <c r="Y19">
        <v>2.1240000000000001</v>
      </c>
      <c r="Z19">
        <v>2.1</v>
      </c>
      <c r="AA19">
        <v>2.0762</v>
      </c>
      <c r="AB19">
        <v>2.0488</v>
      </c>
      <c r="AC19">
        <v>2.0087000000000002</v>
      </c>
      <c r="AD19">
        <v>1.9650000000000001</v>
      </c>
      <c r="AE19">
        <v>1.88</v>
      </c>
      <c r="AF19">
        <v>1.69</v>
      </c>
      <c r="AH19">
        <f t="shared" si="10"/>
        <v>2041</v>
      </c>
      <c r="AI19" s="18">
        <f t="shared" si="7"/>
        <v>2.1163970000000014</v>
      </c>
    </row>
    <row r="20" spans="1:35" ht="15" thickBot="1">
      <c r="A20" s="16">
        <v>44581</v>
      </c>
      <c r="B20" s="18">
        <v>0.81740000000000002</v>
      </c>
      <c r="C20" s="18">
        <v>0.26419999999999999</v>
      </c>
      <c r="D20" s="18">
        <v>0.19800000000000001</v>
      </c>
      <c r="E20" s="18"/>
      <c r="F20" s="18">
        <v>-2.7E-2</v>
      </c>
      <c r="G20" s="18">
        <v>-0.66700000000000004</v>
      </c>
      <c r="H20" s="14">
        <f t="shared" si="3"/>
        <v>0.22500000000000001</v>
      </c>
      <c r="I20" s="31">
        <f t="shared" si="5"/>
        <v>-0.44200000000000006</v>
      </c>
      <c r="J20" s="28" t="s">
        <v>40</v>
      </c>
      <c r="K20" s="32">
        <f t="shared" si="4"/>
        <v>2038</v>
      </c>
      <c r="L20" s="18">
        <f t="shared" si="8"/>
        <v>2.7858347058823534</v>
      </c>
      <c r="M20" s="18">
        <f t="shared" si="9"/>
        <v>3.4434287500000007</v>
      </c>
      <c r="N20" s="167"/>
      <c r="O20" s="17"/>
      <c r="V20" s="16">
        <v>45281</v>
      </c>
      <c r="W20">
        <v>2.153</v>
      </c>
      <c r="X20">
        <v>2.1371000000000002</v>
      </c>
      <c r="Y20">
        <v>2.1124999999999998</v>
      </c>
      <c r="Z20">
        <v>2.085</v>
      </c>
      <c r="AA20">
        <v>2.0579999999999998</v>
      </c>
      <c r="AB20">
        <v>2.028</v>
      </c>
      <c r="AC20">
        <v>1.9858</v>
      </c>
      <c r="AD20">
        <v>1.9396</v>
      </c>
      <c r="AE20">
        <v>1.8474999999999999</v>
      </c>
      <c r="AF20">
        <v>1.6539999999999999</v>
      </c>
      <c r="AH20">
        <f t="shared" si="10"/>
        <v>2042</v>
      </c>
      <c r="AI20" s="18">
        <f t="shared" si="7"/>
        <v>2.1066972500000016</v>
      </c>
    </row>
    <row r="21" spans="1:35" ht="15" thickBot="1">
      <c r="A21" s="16">
        <v>44582</v>
      </c>
      <c r="B21" s="18">
        <v>0.78039999999999998</v>
      </c>
      <c r="C21" s="18">
        <v>0.23300000000000001</v>
      </c>
      <c r="D21" s="18">
        <v>0.17299999999999999</v>
      </c>
      <c r="E21" s="18"/>
      <c r="F21" s="18">
        <v>-6.7000000000000004E-2</v>
      </c>
      <c r="G21" s="18">
        <v>-0.67600000000000005</v>
      </c>
      <c r="H21" s="14">
        <f t="shared" si="3"/>
        <v>0.24</v>
      </c>
      <c r="I21" s="31">
        <f t="shared" si="5"/>
        <v>-0.43600000000000005</v>
      </c>
      <c r="J21" s="28"/>
      <c r="K21" s="32">
        <f t="shared" si="4"/>
        <v>2039</v>
      </c>
      <c r="L21" s="20">
        <f t="shared" si="8"/>
        <v>2.7334457254901965</v>
      </c>
      <c r="M21" s="20">
        <f t="shared" si="9"/>
        <v>3.4805335000000008</v>
      </c>
      <c r="V21" s="16">
        <v>45282</v>
      </c>
      <c r="W21">
        <v>2.1433</v>
      </c>
      <c r="X21">
        <v>2.1269999999999998</v>
      </c>
      <c r="Y21">
        <v>2.1025</v>
      </c>
      <c r="Z21">
        <v>2.0762999999999998</v>
      </c>
      <c r="AA21">
        <v>2.0512999999999999</v>
      </c>
      <c r="AB21">
        <v>2.0225</v>
      </c>
      <c r="AC21">
        <v>1.9813000000000001</v>
      </c>
      <c r="AD21">
        <v>1.9375</v>
      </c>
      <c r="AE21">
        <v>1.8512</v>
      </c>
      <c r="AF21">
        <v>1.6563000000000001</v>
      </c>
      <c r="AH21">
        <f t="shared" si="10"/>
        <v>2043</v>
      </c>
      <c r="AI21" s="18">
        <f t="shared" si="7"/>
        <v>2.0969975000000018</v>
      </c>
    </row>
    <row r="22" spans="1:35" ht="15" thickBot="1">
      <c r="A22" s="16">
        <v>44585</v>
      </c>
      <c r="B22" s="18">
        <v>0.73939999999999995</v>
      </c>
      <c r="C22" s="18">
        <v>0.20780000000000001</v>
      </c>
      <c r="D22" s="18">
        <v>0.14199999999999999</v>
      </c>
      <c r="E22" s="18"/>
      <c r="F22" s="18">
        <v>-0.109</v>
      </c>
      <c r="G22" s="18">
        <v>-0.68500000000000005</v>
      </c>
      <c r="H22" s="14">
        <f t="shared" si="3"/>
        <v>0.251</v>
      </c>
      <c r="I22" s="31">
        <f t="shared" si="5"/>
        <v>-0.43400000000000005</v>
      </c>
      <c r="J22" s="28"/>
      <c r="K22" s="32">
        <f t="shared" si="4"/>
        <v>2040</v>
      </c>
      <c r="L22" s="20">
        <f t="shared" si="8"/>
        <v>2.6810567450980396</v>
      </c>
      <c r="M22" s="20">
        <f t="shared" si="9"/>
        <v>3.517638250000001</v>
      </c>
      <c r="V22" s="16" t="s">
        <v>204</v>
      </c>
      <c r="W22" s="138">
        <f>AVERAGE(W2:W21)</f>
        <v>2.1939949999999997</v>
      </c>
      <c r="X22" s="139">
        <f t="shared" ref="X22:AF22" si="11">AVERAGE(X2:X21)</f>
        <v>2.175135</v>
      </c>
      <c r="Y22" s="139">
        <f t="shared" si="11"/>
        <v>2.1519750000000002</v>
      </c>
      <c r="Z22" s="139">
        <f t="shared" si="11"/>
        <v>2.1252400000000002</v>
      </c>
      <c r="AA22" s="139">
        <f t="shared" si="11"/>
        <v>2.1014699999999999</v>
      </c>
      <c r="AB22" s="139">
        <f t="shared" si="11"/>
        <v>2.07239</v>
      </c>
      <c r="AC22" s="139">
        <f t="shared" si="11"/>
        <v>2.0318649999999994</v>
      </c>
      <c r="AD22" s="139">
        <f t="shared" si="11"/>
        <v>1.9833500000000002</v>
      </c>
      <c r="AE22" s="139">
        <f t="shared" si="11"/>
        <v>1.9001899999999998</v>
      </c>
      <c r="AF22" s="140">
        <f t="shared" si="11"/>
        <v>1.6951650000000005</v>
      </c>
      <c r="AH22">
        <f t="shared" si="10"/>
        <v>2044</v>
      </c>
      <c r="AI22" s="18">
        <f t="shared" si="7"/>
        <v>2.0872977500000021</v>
      </c>
    </row>
    <row r="23" spans="1:35">
      <c r="A23" s="16">
        <v>44586</v>
      </c>
      <c r="B23" s="18">
        <v>0.77339999999999998</v>
      </c>
      <c r="C23" s="18">
        <v>0.23669999999999999</v>
      </c>
      <c r="D23" s="18">
        <v>0.16900000000000001</v>
      </c>
      <c r="E23" s="18"/>
      <c r="F23" s="18">
        <v>-8.2000000000000003E-2</v>
      </c>
      <c r="G23" s="18">
        <v>-0.69399999999999995</v>
      </c>
      <c r="H23" s="14">
        <f t="shared" si="3"/>
        <v>0.251</v>
      </c>
      <c r="I23" s="31">
        <f t="shared" si="5"/>
        <v>-0.44299999999999995</v>
      </c>
      <c r="J23" s="28"/>
      <c r="K23" s="32">
        <f t="shared" si="4"/>
        <v>2041</v>
      </c>
      <c r="L23" s="20">
        <f t="shared" si="8"/>
        <v>2.6286677647058827</v>
      </c>
      <c r="M23" s="20">
        <f t="shared" si="9"/>
        <v>3.5547430000000011</v>
      </c>
      <c r="AH23">
        <f t="shared" si="10"/>
        <v>2045</v>
      </c>
      <c r="AI23" s="18">
        <f t="shared" si="7"/>
        <v>2.0775980000000023</v>
      </c>
    </row>
    <row r="24" spans="1:35">
      <c r="A24" s="16">
        <v>44587</v>
      </c>
      <c r="B24" s="18">
        <v>0.8417</v>
      </c>
      <c r="C24" s="18">
        <v>0.25040000000000001</v>
      </c>
      <c r="D24" s="18">
        <v>0.18099999999999999</v>
      </c>
      <c r="E24" s="18"/>
      <c r="F24" s="18">
        <v>-7.5999999999999998E-2</v>
      </c>
      <c r="G24" s="18">
        <v>-0.68100000000000005</v>
      </c>
      <c r="H24" s="14">
        <f t="shared" si="3"/>
        <v>0.25700000000000001</v>
      </c>
      <c r="I24" s="31">
        <f t="shared" si="5"/>
        <v>-0.42400000000000004</v>
      </c>
      <c r="J24" s="28"/>
      <c r="K24" s="32">
        <f t="shared" si="4"/>
        <v>2042</v>
      </c>
      <c r="L24" s="20">
        <f t="shared" si="8"/>
        <v>2.5762787843137258</v>
      </c>
      <c r="M24" s="20">
        <f t="shared" si="9"/>
        <v>3.5918477500000012</v>
      </c>
      <c r="AH24">
        <f t="shared" si="10"/>
        <v>2046</v>
      </c>
      <c r="AI24" s="18">
        <f t="shared" si="7"/>
        <v>2.0678982500000025</v>
      </c>
    </row>
    <row r="25" spans="1:35">
      <c r="A25" s="16">
        <v>44588</v>
      </c>
      <c r="B25" s="18">
        <v>0.80269999999999997</v>
      </c>
      <c r="C25" s="18">
        <v>0.25109999999999999</v>
      </c>
      <c r="D25" s="18">
        <v>0.185</v>
      </c>
      <c r="E25" s="18"/>
      <c r="F25" s="18">
        <v>-0.06</v>
      </c>
      <c r="G25" s="18">
        <v>-0.67700000000000005</v>
      </c>
      <c r="H25" s="14">
        <f t="shared" si="3"/>
        <v>0.245</v>
      </c>
      <c r="I25" s="31">
        <f t="shared" si="5"/>
        <v>-0.43200000000000005</v>
      </c>
      <c r="J25" s="28"/>
      <c r="K25" s="32">
        <f t="shared" si="4"/>
        <v>2043</v>
      </c>
      <c r="L25" s="20">
        <f t="shared" si="8"/>
        <v>2.5238898039215689</v>
      </c>
      <c r="M25" s="20">
        <f t="shared" si="9"/>
        <v>3.6289525000000014</v>
      </c>
      <c r="AH25">
        <f t="shared" si="10"/>
        <v>2047</v>
      </c>
      <c r="AI25" s="18">
        <f t="shared" si="7"/>
        <v>2.0581985000000027</v>
      </c>
    </row>
    <row r="26" spans="1:35">
      <c r="A26" s="16">
        <v>44589</v>
      </c>
      <c r="B26" s="18">
        <v>0.84050000000000002</v>
      </c>
      <c r="C26" s="18">
        <v>0.27460000000000001</v>
      </c>
      <c r="D26" s="18">
        <v>0.20699999999999999</v>
      </c>
      <c r="E26" s="18"/>
      <c r="F26" s="18">
        <v>-4.7E-2</v>
      </c>
      <c r="G26" s="18">
        <v>-0.67200000000000004</v>
      </c>
      <c r="H26" s="14">
        <f t="shared" si="3"/>
        <v>0.254</v>
      </c>
      <c r="I26" s="31">
        <f t="shared" si="5"/>
        <v>-0.41800000000000004</v>
      </c>
      <c r="J26" s="28"/>
      <c r="K26" s="32">
        <f t="shared" si="4"/>
        <v>2044</v>
      </c>
      <c r="L26" s="20">
        <f t="shared" si="8"/>
        <v>2.471500823529412</v>
      </c>
      <c r="M26" s="20">
        <f t="shared" si="9"/>
        <v>3.6660572500000015</v>
      </c>
      <c r="AH26">
        <f t="shared" si="10"/>
        <v>2048</v>
      </c>
      <c r="AI26" s="18">
        <f t="shared" si="7"/>
        <v>2.0484987500000029</v>
      </c>
    </row>
    <row r="27" spans="1:35">
      <c r="A27" s="16">
        <v>44592</v>
      </c>
      <c r="B27" s="18">
        <v>0.84750000000000003</v>
      </c>
      <c r="C27" s="18">
        <v>0.32900000000000001</v>
      </c>
      <c r="D27" s="18">
        <v>0.26300000000000001</v>
      </c>
      <c r="E27" s="18"/>
      <c r="F27" s="18">
        <v>8.9999999999999993E-3</v>
      </c>
      <c r="G27" s="18">
        <v>-0.67700000000000005</v>
      </c>
      <c r="H27" s="14">
        <f t="shared" si="3"/>
        <v>0.254</v>
      </c>
      <c r="I27" s="31">
        <f t="shared" si="5"/>
        <v>-0.42300000000000004</v>
      </c>
      <c r="J27" s="28"/>
      <c r="K27" s="32">
        <f t="shared" si="4"/>
        <v>2045</v>
      </c>
      <c r="L27" s="20">
        <f t="shared" si="8"/>
        <v>2.4191118431372551</v>
      </c>
      <c r="M27" s="20">
        <f t="shared" si="9"/>
        <v>3.7031620000000016</v>
      </c>
      <c r="AH27">
        <f t="shared" si="10"/>
        <v>2049</v>
      </c>
      <c r="AI27" s="18">
        <f t="shared" si="7"/>
        <v>2.0387990000000031</v>
      </c>
    </row>
    <row r="28" spans="1:35">
      <c r="A28" s="16">
        <v>44593</v>
      </c>
      <c r="B28" s="18">
        <v>0.89059999999999995</v>
      </c>
      <c r="C28" s="18">
        <v>0.35549999999999998</v>
      </c>
      <c r="D28" s="18">
        <v>0.28799999999999998</v>
      </c>
      <c r="E28" s="18"/>
      <c r="F28" s="18">
        <v>3.4000000000000002E-2</v>
      </c>
      <c r="G28" s="18">
        <v>-0.68</v>
      </c>
      <c r="H28" s="14">
        <f t="shared" si="3"/>
        <v>0.254</v>
      </c>
      <c r="I28" s="31">
        <f t="shared" si="5"/>
        <v>-0.42600000000000005</v>
      </c>
      <c r="J28" s="28"/>
      <c r="K28" s="32">
        <f t="shared" si="4"/>
        <v>2046</v>
      </c>
      <c r="L28" s="20">
        <f t="shared" si="8"/>
        <v>2.3667228627450982</v>
      </c>
      <c r="M28" s="20">
        <f t="shared" si="9"/>
        <v>3.7402667500000017</v>
      </c>
      <c r="AH28">
        <f t="shared" si="10"/>
        <v>2050</v>
      </c>
      <c r="AI28" s="18">
        <f t="shared" si="7"/>
        <v>2.0290992500000034</v>
      </c>
    </row>
    <row r="29" spans="1:35">
      <c r="A29" s="16">
        <v>44594</v>
      </c>
      <c r="B29" s="18">
        <v>0.84570000000000001</v>
      </c>
      <c r="C29" s="18">
        <v>0.35260000000000002</v>
      </c>
      <c r="D29" s="18">
        <v>0.28899999999999998</v>
      </c>
      <c r="E29" s="18"/>
      <c r="F29" s="18">
        <v>3.7999999999999999E-2</v>
      </c>
      <c r="G29" s="18">
        <v>-0.67800000000000005</v>
      </c>
      <c r="H29" s="14">
        <f t="shared" si="3"/>
        <v>0.251</v>
      </c>
      <c r="I29" s="31">
        <f t="shared" si="5"/>
        <v>-0.42700000000000005</v>
      </c>
      <c r="J29" s="28"/>
      <c r="K29" s="32">
        <f t="shared" si="4"/>
        <v>2047</v>
      </c>
      <c r="L29" s="20">
        <f t="shared" si="8"/>
        <v>2.3143338823529414</v>
      </c>
      <c r="M29" s="20">
        <f t="shared" si="9"/>
        <v>3.7773715000000019</v>
      </c>
      <c r="AH29">
        <f t="shared" si="10"/>
        <v>2051</v>
      </c>
      <c r="AI29" s="18">
        <f t="shared" si="7"/>
        <v>2.0193995000000036</v>
      </c>
    </row>
    <row r="30" spans="1:35">
      <c r="A30" s="16">
        <v>44595</v>
      </c>
      <c r="B30" s="18">
        <v>0.86480000000000001</v>
      </c>
      <c r="C30" s="18">
        <v>0.45739999999999997</v>
      </c>
      <c r="D30" s="18">
        <v>0.39800000000000002</v>
      </c>
      <c r="E30" s="18"/>
      <c r="F30" s="18">
        <v>0.13900000000000001</v>
      </c>
      <c r="G30" s="18">
        <v>-0.65600000000000003</v>
      </c>
      <c r="H30" s="14">
        <f t="shared" si="3"/>
        <v>0.25900000000000001</v>
      </c>
      <c r="I30" s="31">
        <f t="shared" si="5"/>
        <v>-0.39700000000000002</v>
      </c>
      <c r="J30" s="28"/>
      <c r="K30" s="32">
        <f t="shared" si="4"/>
        <v>2048</v>
      </c>
      <c r="L30" s="20">
        <f t="shared" si="8"/>
        <v>2.2619449019607845</v>
      </c>
      <c r="M30" s="20">
        <f t="shared" si="9"/>
        <v>3.814476250000002</v>
      </c>
      <c r="AH30">
        <f t="shared" si="10"/>
        <v>2052</v>
      </c>
      <c r="AI30" s="18">
        <f t="shared" si="7"/>
        <v>2.0096997500000038</v>
      </c>
    </row>
    <row r="31" spans="1:35">
      <c r="A31" s="16">
        <v>44596</v>
      </c>
      <c r="B31" s="18">
        <v>0.88280000000000003</v>
      </c>
      <c r="C31" s="18">
        <v>0.53290000000000004</v>
      </c>
      <c r="D31" s="18">
        <v>0.47599999999999998</v>
      </c>
      <c r="E31" s="18"/>
      <c r="F31" s="18">
        <v>0.20300000000000001</v>
      </c>
      <c r="G31" s="18">
        <v>-0.65700000000000003</v>
      </c>
      <c r="H31" s="14">
        <f t="shared" si="3"/>
        <v>0.27299999999999996</v>
      </c>
      <c r="I31" s="31">
        <f t="shared" si="5"/>
        <v>-0.38400000000000006</v>
      </c>
      <c r="J31" s="28"/>
      <c r="K31" s="32">
        <f t="shared" si="4"/>
        <v>2049</v>
      </c>
      <c r="L31" s="20">
        <f t="shared" si="8"/>
        <v>2.2095559215686276</v>
      </c>
      <c r="M31" s="20">
        <f t="shared" si="9"/>
        <v>3.8515810000000021</v>
      </c>
      <c r="AH31">
        <f t="shared" si="10"/>
        <v>2053</v>
      </c>
      <c r="AI31" s="6">
        <v>2</v>
      </c>
    </row>
    <row r="32" spans="1:35">
      <c r="A32" s="16">
        <v>44599</v>
      </c>
      <c r="B32" s="18">
        <v>0.93200000000000005</v>
      </c>
      <c r="C32" s="18">
        <v>0.56559999999999999</v>
      </c>
      <c r="D32" s="18">
        <v>0.505</v>
      </c>
      <c r="E32" s="18"/>
      <c r="F32" s="18">
        <v>0.22500000000000001</v>
      </c>
      <c r="G32" s="18">
        <v>-0.67200000000000004</v>
      </c>
      <c r="H32" s="14">
        <f t="shared" si="3"/>
        <v>0.28000000000000003</v>
      </c>
      <c r="I32" s="31">
        <f t="shared" si="5"/>
        <v>-0.39200000000000002</v>
      </c>
      <c r="J32" s="28"/>
      <c r="K32" s="32">
        <f t="shared" si="4"/>
        <v>2050</v>
      </c>
      <c r="L32" s="20">
        <f t="shared" si="8"/>
        <v>2.1571669411764707</v>
      </c>
      <c r="M32" s="20">
        <f t="shared" si="9"/>
        <v>3.8886857500000023</v>
      </c>
    </row>
    <row r="33" spans="1:13">
      <c r="A33" s="16">
        <v>44600</v>
      </c>
      <c r="B33" s="18">
        <v>1.0186999999999999</v>
      </c>
      <c r="C33" s="18">
        <v>0.60799999999999998</v>
      </c>
      <c r="D33" s="18">
        <v>0.54500000000000004</v>
      </c>
      <c r="E33" s="18"/>
      <c r="F33" s="18">
        <v>0.26300000000000001</v>
      </c>
      <c r="G33" s="18">
        <v>-0.67600000000000005</v>
      </c>
      <c r="H33" s="14">
        <f t="shared" si="3"/>
        <v>0.28200000000000003</v>
      </c>
      <c r="I33" s="31">
        <f t="shared" si="5"/>
        <v>-0.39400000000000002</v>
      </c>
      <c r="J33" s="28"/>
      <c r="K33" s="32">
        <f t="shared" si="4"/>
        <v>2051</v>
      </c>
      <c r="L33" s="20">
        <f t="shared" si="8"/>
        <v>2.1047779607843138</v>
      </c>
      <c r="M33" s="20">
        <f t="shared" si="9"/>
        <v>3.9257905000000024</v>
      </c>
    </row>
    <row r="34" spans="1:13">
      <c r="A34" s="16">
        <v>44601</v>
      </c>
      <c r="B34" s="18">
        <v>1.0027999999999999</v>
      </c>
      <c r="C34" s="18">
        <v>0.55620000000000003</v>
      </c>
      <c r="D34" s="18">
        <v>0.49099999999999999</v>
      </c>
      <c r="E34" s="18"/>
      <c r="F34" s="18">
        <v>0.21</v>
      </c>
      <c r="G34" s="18">
        <v>-0.68</v>
      </c>
      <c r="H34" s="14">
        <f t="shared" si="3"/>
        <v>0.28100000000000003</v>
      </c>
      <c r="I34" s="31">
        <f t="shared" si="5"/>
        <v>-0.39900000000000002</v>
      </c>
      <c r="J34" s="28"/>
      <c r="K34" s="32">
        <f t="shared" si="4"/>
        <v>2052</v>
      </c>
      <c r="L34" s="20">
        <f t="shared" si="8"/>
        <v>2.0523889803921569</v>
      </c>
      <c r="M34" s="20">
        <f t="shared" si="9"/>
        <v>3.9628952500000025</v>
      </c>
    </row>
    <row r="35" spans="1:13">
      <c r="A35" s="16">
        <v>44602</v>
      </c>
      <c r="B35" s="18">
        <v>1.0716000000000001</v>
      </c>
      <c r="C35" s="18">
        <v>0.63580000000000003</v>
      </c>
      <c r="D35" s="18">
        <v>0.57099999999999995</v>
      </c>
      <c r="E35" s="18"/>
      <c r="F35" s="18">
        <v>0.28100000000000003</v>
      </c>
      <c r="G35" s="18">
        <v>-0.66600000000000004</v>
      </c>
      <c r="H35" s="14">
        <f t="shared" si="3"/>
        <v>0.28999999999999992</v>
      </c>
      <c r="I35" s="31">
        <f t="shared" si="5"/>
        <v>-0.37600000000000011</v>
      </c>
      <c r="J35" s="28" t="s">
        <v>38</v>
      </c>
      <c r="K35" s="33">
        <f t="shared" si="4"/>
        <v>2053</v>
      </c>
      <c r="L35" s="35">
        <v>2</v>
      </c>
      <c r="M35" s="35">
        <v>4</v>
      </c>
    </row>
    <row r="36" spans="1:13">
      <c r="A36" s="16">
        <v>44603</v>
      </c>
      <c r="B36" s="18">
        <v>1.1127</v>
      </c>
      <c r="C36" s="18">
        <v>0.66090000000000004</v>
      </c>
      <c r="D36" s="18">
        <v>0.6</v>
      </c>
      <c r="E36" s="18"/>
      <c r="F36" s="18">
        <v>0.29399999999999998</v>
      </c>
      <c r="G36" s="18">
        <v>-0.70099999999999996</v>
      </c>
      <c r="H36" s="14">
        <f t="shared" si="3"/>
        <v>0.30599999999999999</v>
      </c>
      <c r="I36" s="31">
        <f t="shared" si="5"/>
        <v>-0.39499999999999996</v>
      </c>
    </row>
    <row r="37" spans="1:13">
      <c r="A37" s="16">
        <v>44606</v>
      </c>
      <c r="B37" s="18">
        <v>1.1089</v>
      </c>
      <c r="C37" s="18">
        <v>0.67030000000000001</v>
      </c>
      <c r="D37" s="18">
        <v>0.60499999999999998</v>
      </c>
      <c r="E37" s="18"/>
      <c r="F37" s="18">
        <v>0.28100000000000003</v>
      </c>
      <c r="G37" s="18">
        <v>-0.70899999999999996</v>
      </c>
      <c r="H37" s="14">
        <f t="shared" si="3"/>
        <v>0.32399999999999995</v>
      </c>
      <c r="I37" s="31">
        <f t="shared" si="5"/>
        <v>-0.38500000000000001</v>
      </c>
      <c r="J37" s="17"/>
      <c r="K37" s="23"/>
      <c r="L37" s="20"/>
      <c r="M37" s="20"/>
    </row>
    <row r="38" spans="1:13">
      <c r="A38" s="16">
        <v>44607</v>
      </c>
      <c r="B38" s="18">
        <v>1.1902999999999999</v>
      </c>
      <c r="C38" s="18">
        <v>0.69779999999999998</v>
      </c>
      <c r="D38" s="18">
        <v>0.629</v>
      </c>
      <c r="E38" s="18"/>
      <c r="F38" s="18">
        <v>0.30599999999999999</v>
      </c>
      <c r="G38" s="18">
        <v>-0.70199999999999996</v>
      </c>
      <c r="H38" s="14">
        <f t="shared" si="3"/>
        <v>0.32300000000000001</v>
      </c>
      <c r="I38" s="31">
        <f t="shared" si="5"/>
        <v>-0.37899999999999995</v>
      </c>
      <c r="J38" s="17"/>
      <c r="L38" s="20"/>
      <c r="M38" s="20"/>
    </row>
    <row r="39" spans="1:13">
      <c r="A39" s="16">
        <v>44608</v>
      </c>
      <c r="B39" s="18">
        <v>1.1500999999999999</v>
      </c>
      <c r="C39" s="18">
        <v>0.65969999999999995</v>
      </c>
      <c r="D39" s="18">
        <v>0.59399999999999997</v>
      </c>
      <c r="E39" s="18"/>
      <c r="F39" s="18">
        <v>0.27400000000000002</v>
      </c>
      <c r="G39" s="18">
        <v>-0.7</v>
      </c>
      <c r="H39" s="14">
        <f t="shared" ref="H39:H70" si="12">D39-F39</f>
        <v>0.31999999999999995</v>
      </c>
      <c r="I39" s="31">
        <f t="shared" ref="I39:I70" si="13">G39+H39</f>
        <v>-0.38</v>
      </c>
      <c r="J39" s="17"/>
      <c r="L39" s="20"/>
      <c r="M39" s="20"/>
    </row>
    <row r="40" spans="1:13">
      <c r="A40" s="16">
        <v>44609</v>
      </c>
      <c r="B40" s="18">
        <v>1.0911</v>
      </c>
      <c r="C40" s="18">
        <v>0.61609999999999998</v>
      </c>
      <c r="D40" s="18">
        <v>0.55200000000000005</v>
      </c>
      <c r="E40" s="18"/>
      <c r="F40" s="18">
        <v>0.22900000000000001</v>
      </c>
      <c r="G40" s="18">
        <v>-0.70499999999999996</v>
      </c>
      <c r="H40" s="14">
        <f t="shared" si="12"/>
        <v>0.32300000000000006</v>
      </c>
      <c r="I40" s="31">
        <f t="shared" si="13"/>
        <v>-0.3819999999999999</v>
      </c>
      <c r="J40" s="17"/>
      <c r="L40" s="20"/>
      <c r="M40" s="20"/>
    </row>
    <row r="41" spans="1:13">
      <c r="A41" s="16">
        <v>44610</v>
      </c>
      <c r="B41" s="18">
        <v>1.0564</v>
      </c>
      <c r="C41" s="18">
        <v>0.58819999999999995</v>
      </c>
      <c r="D41" s="18">
        <v>0.52500000000000002</v>
      </c>
      <c r="E41" s="18"/>
      <c r="F41" s="18">
        <v>0.19</v>
      </c>
      <c r="G41" s="18">
        <v>-0.70499999999999996</v>
      </c>
      <c r="H41" s="14">
        <f t="shared" si="12"/>
        <v>0.33500000000000002</v>
      </c>
      <c r="I41" s="31">
        <f t="shared" si="13"/>
        <v>-0.36999999999999994</v>
      </c>
      <c r="J41" s="17"/>
      <c r="L41" s="20"/>
      <c r="M41" s="20"/>
    </row>
    <row r="42" spans="1:13">
      <c r="A42" s="92">
        <v>44613</v>
      </c>
      <c r="B42" s="18">
        <v>1.0869</v>
      </c>
      <c r="C42" s="18">
        <v>0.62670000000000003</v>
      </c>
      <c r="D42" s="18">
        <v>0.56000000000000005</v>
      </c>
      <c r="E42" s="18"/>
      <c r="F42" s="18">
        <v>0.20499999999999999</v>
      </c>
      <c r="G42" s="18">
        <v>-0.71199999999999997</v>
      </c>
      <c r="H42" s="14">
        <f t="shared" si="12"/>
        <v>0.35500000000000009</v>
      </c>
      <c r="I42" s="31">
        <f t="shared" si="13"/>
        <v>-0.35699999999999987</v>
      </c>
      <c r="J42" s="17"/>
      <c r="L42" s="20"/>
      <c r="M42" s="20"/>
    </row>
    <row r="43" spans="1:13">
      <c r="A43" s="92">
        <v>44614</v>
      </c>
      <c r="B43" s="18">
        <v>1.1002000000000001</v>
      </c>
      <c r="C43" s="18">
        <v>0.64770000000000005</v>
      </c>
      <c r="D43" s="18">
        <v>0.58099999999999996</v>
      </c>
      <c r="E43" s="18"/>
      <c r="F43" s="18">
        <v>0.24099999999999999</v>
      </c>
      <c r="G43" s="18">
        <v>-0.73099999999999998</v>
      </c>
      <c r="H43" s="14">
        <f t="shared" si="12"/>
        <v>0.33999999999999997</v>
      </c>
      <c r="I43" s="31">
        <f t="shared" si="13"/>
        <v>-0.39100000000000001</v>
      </c>
      <c r="J43" s="17"/>
      <c r="L43" s="20"/>
      <c r="M43" s="20"/>
    </row>
    <row r="44" spans="1:13">
      <c r="A44" s="92">
        <v>44615</v>
      </c>
      <c r="B44" s="18">
        <v>1.0739000000000001</v>
      </c>
      <c r="C44" s="18">
        <v>0.63900000000000001</v>
      </c>
      <c r="D44" s="18">
        <v>0.57399999999999995</v>
      </c>
      <c r="E44" s="18"/>
      <c r="F44" s="18">
        <v>0.22600000000000001</v>
      </c>
      <c r="G44" s="18">
        <v>-0.745</v>
      </c>
      <c r="H44" s="14">
        <f t="shared" si="12"/>
        <v>0.34799999999999998</v>
      </c>
      <c r="I44" s="31">
        <f t="shared" si="13"/>
        <v>-0.39700000000000002</v>
      </c>
      <c r="J44" s="17"/>
      <c r="L44" s="20"/>
      <c r="M44" s="20"/>
    </row>
    <row r="45" spans="1:13">
      <c r="A45" s="92">
        <v>44616</v>
      </c>
      <c r="B45" s="18">
        <v>1.0670999999999999</v>
      </c>
      <c r="C45" s="18">
        <v>0.60540000000000005</v>
      </c>
      <c r="D45" s="18">
        <v>0.54</v>
      </c>
      <c r="E45" s="18"/>
      <c r="F45" s="18">
        <v>0.16900000000000001</v>
      </c>
      <c r="G45" s="18">
        <v>-0.74099999999999999</v>
      </c>
      <c r="H45" s="14">
        <f t="shared" si="12"/>
        <v>0.371</v>
      </c>
      <c r="I45" s="31">
        <f t="shared" si="13"/>
        <v>-0.37</v>
      </c>
      <c r="J45" s="17"/>
      <c r="L45" s="20"/>
      <c r="M45" s="20"/>
    </row>
    <row r="46" spans="1:13">
      <c r="A46" s="92">
        <v>44617</v>
      </c>
      <c r="B46" s="18">
        <v>1.0838000000000001</v>
      </c>
      <c r="C46" s="18">
        <v>0.6341</v>
      </c>
      <c r="D46" s="18">
        <v>0.57799999999999996</v>
      </c>
      <c r="E46" s="18"/>
      <c r="F46" s="18">
        <v>0.22900000000000001</v>
      </c>
      <c r="G46" s="18">
        <v>-0.74099999999999999</v>
      </c>
      <c r="H46" s="14">
        <f t="shared" si="12"/>
        <v>0.34899999999999998</v>
      </c>
      <c r="I46" s="31">
        <f t="shared" si="13"/>
        <v>-0.39200000000000002</v>
      </c>
      <c r="J46" s="17"/>
      <c r="L46" s="20"/>
      <c r="M46" s="20"/>
    </row>
    <row r="47" spans="1:13">
      <c r="A47" s="92">
        <v>44620</v>
      </c>
      <c r="B47" s="18">
        <v>1.0851999999999999</v>
      </c>
      <c r="C47" s="18">
        <v>0.58499999999999996</v>
      </c>
      <c r="D47" s="18">
        <v>0.51400000000000001</v>
      </c>
      <c r="E47" s="18"/>
      <c r="F47" s="18">
        <v>0.13200000000000001</v>
      </c>
      <c r="G47" s="18">
        <v>-0.752</v>
      </c>
      <c r="H47" s="14">
        <f t="shared" si="12"/>
        <v>0.38200000000000001</v>
      </c>
      <c r="I47" s="31">
        <f t="shared" si="13"/>
        <v>-0.37</v>
      </c>
      <c r="J47" s="17"/>
      <c r="L47" s="20"/>
      <c r="M47" s="20"/>
    </row>
    <row r="48" spans="1:13">
      <c r="A48" s="92">
        <v>44621</v>
      </c>
      <c r="B48" s="18">
        <v>0.93899999999999995</v>
      </c>
      <c r="C48" s="18">
        <v>0.39129999999999998</v>
      </c>
      <c r="D48" s="18">
        <v>0.316</v>
      </c>
      <c r="E48" s="18"/>
      <c r="F48" s="18">
        <v>-7.5999999999999998E-2</v>
      </c>
      <c r="G48" s="18">
        <v>-0.75800000000000001</v>
      </c>
      <c r="H48" s="14">
        <f t="shared" si="12"/>
        <v>0.39200000000000002</v>
      </c>
      <c r="I48" s="31">
        <f t="shared" si="13"/>
        <v>-0.36599999999999999</v>
      </c>
      <c r="J48" s="17"/>
      <c r="L48" s="20"/>
      <c r="M48" s="20"/>
    </row>
    <row r="49" spans="1:13">
      <c r="A49" s="92">
        <v>44622</v>
      </c>
      <c r="B49" s="18">
        <v>1.0044</v>
      </c>
      <c r="C49" s="18">
        <v>0.51349999999999996</v>
      </c>
      <c r="D49" s="18">
        <v>0.442</v>
      </c>
      <c r="E49" s="18"/>
      <c r="F49" s="18">
        <v>2.3E-2</v>
      </c>
      <c r="G49" s="18">
        <v>-0.75900000000000001</v>
      </c>
      <c r="H49" s="14">
        <f t="shared" si="12"/>
        <v>0.41899999999999998</v>
      </c>
      <c r="I49" s="31">
        <f t="shared" si="13"/>
        <v>-0.34</v>
      </c>
      <c r="J49" s="17"/>
      <c r="L49" s="20"/>
      <c r="M49" s="20"/>
    </row>
    <row r="50" spans="1:13">
      <c r="A50" s="92">
        <v>44623</v>
      </c>
      <c r="B50" s="18">
        <v>0.99909999999999999</v>
      </c>
      <c r="C50" s="18">
        <v>0.51270000000000004</v>
      </c>
      <c r="D50" s="18">
        <v>0.44400000000000001</v>
      </c>
      <c r="E50" s="18"/>
      <c r="F50" s="18">
        <v>1.6E-2</v>
      </c>
      <c r="G50" s="18">
        <v>-0.76300000000000001</v>
      </c>
      <c r="H50" s="14">
        <f t="shared" si="12"/>
        <v>0.42799999999999999</v>
      </c>
      <c r="I50" s="31">
        <f t="shared" si="13"/>
        <v>-0.33500000000000002</v>
      </c>
      <c r="J50" s="17"/>
      <c r="L50" s="20"/>
      <c r="M50" s="20"/>
    </row>
    <row r="51" spans="1:13">
      <c r="A51" s="92">
        <v>44624</v>
      </c>
      <c r="B51" s="18">
        <v>0.92579999999999996</v>
      </c>
      <c r="C51" s="18">
        <v>0.46100000000000002</v>
      </c>
      <c r="D51" s="18">
        <v>0.39300000000000002</v>
      </c>
      <c r="E51" s="18"/>
      <c r="F51" s="18">
        <v>-7.2999999999999995E-2</v>
      </c>
      <c r="G51" s="18">
        <v>-0.76600000000000001</v>
      </c>
      <c r="H51" s="14">
        <f t="shared" si="12"/>
        <v>0.46600000000000003</v>
      </c>
      <c r="I51" s="31">
        <f t="shared" si="13"/>
        <v>-0.3</v>
      </c>
      <c r="J51" s="17"/>
      <c r="L51" s="20"/>
      <c r="M51" s="20"/>
    </row>
    <row r="52" spans="1:13">
      <c r="A52" s="92">
        <v>44627</v>
      </c>
      <c r="B52" s="18">
        <v>0.96819999999999995</v>
      </c>
      <c r="C52" s="18">
        <v>0.50080000000000002</v>
      </c>
      <c r="D52" s="18">
        <v>0.42899999999999999</v>
      </c>
      <c r="E52" s="18"/>
      <c r="F52" s="18">
        <v>-1.9E-2</v>
      </c>
      <c r="G52" s="18">
        <v>-0.78800000000000003</v>
      </c>
      <c r="H52" s="14">
        <f t="shared" si="12"/>
        <v>0.44800000000000001</v>
      </c>
      <c r="I52" s="31">
        <f t="shared" si="13"/>
        <v>-0.34</v>
      </c>
      <c r="J52" s="17"/>
    </row>
    <row r="53" spans="1:13">
      <c r="A53" s="92">
        <v>44628</v>
      </c>
      <c r="B53" s="18">
        <v>1.0459000000000001</v>
      </c>
      <c r="C53" s="18">
        <v>0.62180000000000002</v>
      </c>
      <c r="D53" s="18">
        <v>0.55400000000000005</v>
      </c>
      <c r="E53" s="18"/>
      <c r="F53" s="18">
        <v>0.109</v>
      </c>
      <c r="G53" s="18">
        <v>-0.79700000000000004</v>
      </c>
      <c r="H53" s="14">
        <f t="shared" si="12"/>
        <v>0.44500000000000006</v>
      </c>
      <c r="I53" s="31">
        <f t="shared" si="13"/>
        <v>-0.35199999999999998</v>
      </c>
      <c r="J53" s="17"/>
    </row>
    <row r="54" spans="1:13">
      <c r="A54" s="92">
        <v>44629</v>
      </c>
      <c r="B54" s="18">
        <v>1.165</v>
      </c>
      <c r="C54" s="18">
        <v>0.70009999999999994</v>
      </c>
      <c r="D54" s="18">
        <v>0.626</v>
      </c>
      <c r="E54" s="18"/>
      <c r="F54" s="18">
        <v>0.21299999999999999</v>
      </c>
      <c r="G54" s="18">
        <v>-0.78200000000000003</v>
      </c>
      <c r="H54" s="14">
        <f t="shared" si="12"/>
        <v>0.41300000000000003</v>
      </c>
      <c r="I54" s="31">
        <f t="shared" si="13"/>
        <v>-0.36899999999999999</v>
      </c>
      <c r="J54" s="17"/>
    </row>
    <row r="55" spans="1:13">
      <c r="A55" s="92">
        <v>44630</v>
      </c>
      <c r="B55" s="18">
        <v>1.1789000000000001</v>
      </c>
      <c r="C55" s="18">
        <v>0.77390000000000003</v>
      </c>
      <c r="D55" s="18">
        <v>0.70399999999999996</v>
      </c>
      <c r="E55" s="18"/>
      <c r="F55" s="18">
        <v>0.27</v>
      </c>
      <c r="G55" s="18">
        <v>-0.78600000000000003</v>
      </c>
      <c r="H55" s="14">
        <f t="shared" si="12"/>
        <v>0.43399999999999994</v>
      </c>
      <c r="I55" s="31">
        <f t="shared" si="13"/>
        <v>-0.35200000000000009</v>
      </c>
      <c r="J55" s="17"/>
    </row>
    <row r="56" spans="1:13">
      <c r="A56" s="92">
        <v>44631</v>
      </c>
      <c r="B56" s="18">
        <v>1.1553</v>
      </c>
      <c r="C56" s="18">
        <v>0.77270000000000005</v>
      </c>
      <c r="D56" s="18">
        <v>0.70499999999999996</v>
      </c>
      <c r="E56" s="18"/>
      <c r="F56" s="18">
        <v>0.246</v>
      </c>
      <c r="G56" s="18">
        <v>-0.77800000000000002</v>
      </c>
      <c r="H56" s="14">
        <f t="shared" si="12"/>
        <v>0.45899999999999996</v>
      </c>
      <c r="I56" s="31">
        <f t="shared" si="13"/>
        <v>-0.31900000000000006</v>
      </c>
      <c r="J56" s="17"/>
    </row>
    <row r="57" spans="1:13">
      <c r="A57" s="92">
        <v>44634</v>
      </c>
      <c r="B57" s="18">
        <v>1.3158000000000001</v>
      </c>
      <c r="C57" s="18">
        <v>0.88560000000000005</v>
      </c>
      <c r="D57" s="18">
        <v>0.81100000000000005</v>
      </c>
      <c r="E57" s="18"/>
      <c r="F57" s="18">
        <v>0.36499999999999999</v>
      </c>
      <c r="G57" s="18">
        <v>-0.76</v>
      </c>
      <c r="H57" s="14">
        <f t="shared" si="12"/>
        <v>0.44600000000000006</v>
      </c>
      <c r="I57" s="31">
        <f t="shared" si="13"/>
        <v>-0.31399999999999995</v>
      </c>
      <c r="J57" s="17"/>
    </row>
    <row r="58" spans="1:13">
      <c r="A58" s="92">
        <v>44635</v>
      </c>
      <c r="B58" s="18">
        <v>1.2795000000000001</v>
      </c>
      <c r="C58" s="18">
        <v>0.81310000000000004</v>
      </c>
      <c r="D58" s="18">
        <v>0.73399999999999999</v>
      </c>
      <c r="E58" s="18"/>
      <c r="F58" s="18">
        <v>0.33</v>
      </c>
      <c r="G58" s="18">
        <v>-0.75800000000000001</v>
      </c>
      <c r="H58" s="14">
        <f t="shared" si="12"/>
        <v>0.40399999999999997</v>
      </c>
      <c r="I58" s="31">
        <f t="shared" si="13"/>
        <v>-0.35400000000000004</v>
      </c>
      <c r="J58" s="17"/>
    </row>
    <row r="59" spans="1:13">
      <c r="A59" s="92">
        <v>44636</v>
      </c>
      <c r="B59" s="18">
        <v>1.3005</v>
      </c>
      <c r="C59" s="18">
        <v>0.85499999999999998</v>
      </c>
      <c r="D59" s="18">
        <v>0.77500000000000002</v>
      </c>
      <c r="E59" s="18"/>
      <c r="F59" s="18">
        <v>0.38900000000000001</v>
      </c>
      <c r="G59" s="18">
        <v>-0.752</v>
      </c>
      <c r="H59" s="14">
        <f t="shared" si="12"/>
        <v>0.38600000000000001</v>
      </c>
      <c r="I59" s="31">
        <f t="shared" si="13"/>
        <v>-0.36599999999999999</v>
      </c>
      <c r="J59" s="17"/>
    </row>
    <row r="60" spans="1:13">
      <c r="A60" s="92">
        <v>44637</v>
      </c>
      <c r="B60" s="18">
        <v>1.2358</v>
      </c>
      <c r="C60" s="18">
        <v>0.81210000000000004</v>
      </c>
      <c r="D60" s="18">
        <v>0.73499999999999999</v>
      </c>
      <c r="E60" s="18"/>
      <c r="F60" s="18">
        <v>0.38200000000000001</v>
      </c>
      <c r="G60" s="18">
        <v>-0.75</v>
      </c>
      <c r="H60" s="14">
        <f t="shared" si="12"/>
        <v>0.35299999999999998</v>
      </c>
      <c r="I60" s="31">
        <f t="shared" si="13"/>
        <v>-0.39700000000000002</v>
      </c>
      <c r="J60" s="17"/>
    </row>
    <row r="61" spans="1:13">
      <c r="A61" s="92">
        <v>44638</v>
      </c>
      <c r="B61" s="18">
        <v>1.2123999999999999</v>
      </c>
      <c r="C61" s="18">
        <v>0.79890000000000005</v>
      </c>
      <c r="D61" s="18">
        <v>0.72699999999999998</v>
      </c>
      <c r="E61" s="18"/>
      <c r="F61" s="18">
        <v>0.37</v>
      </c>
      <c r="G61" s="18">
        <v>-0.75800000000000001</v>
      </c>
      <c r="H61" s="14">
        <f t="shared" si="12"/>
        <v>0.35699999999999998</v>
      </c>
      <c r="I61" s="31">
        <f t="shared" si="13"/>
        <v>-0.40100000000000002</v>
      </c>
      <c r="J61" s="17"/>
    </row>
    <row r="62" spans="1:13">
      <c r="A62" s="92">
        <v>44641</v>
      </c>
      <c r="B62" s="18">
        <v>1.3414999999999999</v>
      </c>
      <c r="C62" s="18">
        <v>0.91539999999999999</v>
      </c>
      <c r="D62" s="18">
        <v>0.84099999999999997</v>
      </c>
      <c r="E62" s="18"/>
      <c r="F62" s="18">
        <v>0.46700000000000003</v>
      </c>
      <c r="G62" s="18">
        <v>-0.751</v>
      </c>
      <c r="H62" s="14">
        <f t="shared" si="12"/>
        <v>0.37399999999999994</v>
      </c>
      <c r="I62" s="31">
        <f t="shared" si="13"/>
        <v>-0.37700000000000006</v>
      </c>
      <c r="J62" s="17"/>
    </row>
    <row r="63" spans="1:13">
      <c r="A63" s="92">
        <v>44642</v>
      </c>
      <c r="B63" s="18">
        <v>1.3528</v>
      </c>
      <c r="C63" s="18">
        <v>0.94</v>
      </c>
      <c r="D63" s="18">
        <v>0.86599999999999999</v>
      </c>
      <c r="E63" s="18"/>
      <c r="F63" s="18">
        <v>0.502</v>
      </c>
      <c r="G63" s="18">
        <v>-0.751</v>
      </c>
      <c r="H63" s="14">
        <f t="shared" si="12"/>
        <v>0.36399999999999999</v>
      </c>
      <c r="I63" s="31">
        <f t="shared" si="13"/>
        <v>-0.38700000000000001</v>
      </c>
      <c r="J63" s="17"/>
    </row>
    <row r="64" spans="1:13">
      <c r="A64" s="92">
        <v>44643</v>
      </c>
      <c r="B64" s="18">
        <v>1.3044</v>
      </c>
      <c r="C64" s="18">
        <v>0.9002</v>
      </c>
      <c r="D64" s="18">
        <v>0.82799999999999996</v>
      </c>
      <c r="E64" s="18"/>
      <c r="F64" s="18">
        <v>0.46400000000000002</v>
      </c>
      <c r="G64" s="18">
        <v>-0.75</v>
      </c>
      <c r="H64" s="14">
        <f t="shared" si="12"/>
        <v>0.36399999999999993</v>
      </c>
      <c r="I64" s="31">
        <f t="shared" si="13"/>
        <v>-0.38600000000000007</v>
      </c>
      <c r="J64" s="17"/>
    </row>
    <row r="65" spans="1:10">
      <c r="A65" s="16">
        <v>44644</v>
      </c>
      <c r="B65" s="18">
        <v>1.3117000000000001</v>
      </c>
      <c r="C65" s="18">
        <v>0.93920000000000003</v>
      </c>
      <c r="D65" s="18">
        <v>0.86799999999999999</v>
      </c>
      <c r="E65" s="18"/>
      <c r="F65" s="18">
        <v>0.52900000000000003</v>
      </c>
      <c r="G65" s="18">
        <v>-0.76300000000000001</v>
      </c>
      <c r="H65" s="14">
        <f t="shared" si="12"/>
        <v>0.33899999999999997</v>
      </c>
      <c r="I65" s="31">
        <f t="shared" si="13"/>
        <v>-0.42400000000000004</v>
      </c>
      <c r="J65" s="17"/>
    </row>
    <row r="66" spans="1:10">
      <c r="A66" s="16">
        <v>44645</v>
      </c>
      <c r="B66" s="18">
        <v>1.3239000000000001</v>
      </c>
      <c r="C66" s="18">
        <v>0.97760000000000002</v>
      </c>
      <c r="D66" s="18">
        <v>0.91200000000000003</v>
      </c>
      <c r="E66" s="18"/>
      <c r="F66" s="18">
        <v>0.58399999999999996</v>
      </c>
      <c r="G66" s="18">
        <v>-0.75700000000000001</v>
      </c>
      <c r="H66" s="14">
        <f t="shared" si="12"/>
        <v>0.32800000000000007</v>
      </c>
      <c r="I66" s="31">
        <f t="shared" si="13"/>
        <v>-0.42899999999999994</v>
      </c>
      <c r="J66" s="17"/>
    </row>
    <row r="67" spans="1:10">
      <c r="A67" s="16">
        <v>44648</v>
      </c>
      <c r="B67" s="18">
        <v>1.2959000000000001</v>
      </c>
      <c r="C67" s="18">
        <v>0.96199999999999997</v>
      </c>
      <c r="D67" s="18">
        <v>0.89500000000000002</v>
      </c>
      <c r="E67" s="18"/>
      <c r="F67" s="18">
        <v>0.57599999999999996</v>
      </c>
      <c r="G67" s="18">
        <v>-0.76800000000000002</v>
      </c>
      <c r="H67" s="14">
        <f t="shared" si="12"/>
        <v>0.31900000000000006</v>
      </c>
      <c r="I67" s="31">
        <f t="shared" si="13"/>
        <v>-0.44899999999999995</v>
      </c>
      <c r="J67" s="17"/>
    </row>
    <row r="68" spans="1:10">
      <c r="A68" s="16">
        <v>44649</v>
      </c>
      <c r="B68" s="18">
        <v>1.325</v>
      </c>
      <c r="C68" s="18">
        <v>1.0213000000000001</v>
      </c>
      <c r="D68" s="18">
        <v>0.95499999999999996</v>
      </c>
      <c r="E68" s="18"/>
      <c r="F68" s="18">
        <v>0.63</v>
      </c>
      <c r="G68" s="18">
        <v>-0.76700000000000002</v>
      </c>
      <c r="H68" s="14">
        <f t="shared" si="12"/>
        <v>0.32499999999999996</v>
      </c>
      <c r="I68" s="31">
        <f t="shared" si="13"/>
        <v>-0.44200000000000006</v>
      </c>
      <c r="J68" s="17"/>
    </row>
    <row r="69" spans="1:10">
      <c r="A69" s="16">
        <v>44650</v>
      </c>
      <c r="B69" s="18">
        <v>1.3130999999999999</v>
      </c>
      <c r="C69" s="18">
        <v>1.0555000000000001</v>
      </c>
      <c r="D69" s="18">
        <v>0.99299999999999999</v>
      </c>
      <c r="E69" s="18"/>
      <c r="F69" s="18">
        <v>0.64300000000000002</v>
      </c>
      <c r="G69" s="18">
        <v>-0.76600000000000001</v>
      </c>
      <c r="H69" s="14">
        <f t="shared" si="12"/>
        <v>0.35</v>
      </c>
      <c r="I69" s="31">
        <f t="shared" si="13"/>
        <v>-0.41600000000000004</v>
      </c>
      <c r="J69" s="17"/>
    </row>
    <row r="70" spans="1:10">
      <c r="A70" s="16">
        <v>44651</v>
      </c>
      <c r="B70" s="18">
        <v>1.2706999999999999</v>
      </c>
      <c r="C70" s="18">
        <v>0.9587</v>
      </c>
      <c r="D70" s="18">
        <v>0.89300000000000002</v>
      </c>
      <c r="E70" s="18"/>
      <c r="F70" s="18">
        <v>0.54500000000000004</v>
      </c>
      <c r="G70" s="18">
        <v>-0.76300000000000001</v>
      </c>
      <c r="H70" s="14">
        <f t="shared" si="12"/>
        <v>0.34799999999999998</v>
      </c>
      <c r="I70" s="31">
        <f t="shared" si="13"/>
        <v>-0.41500000000000004</v>
      </c>
      <c r="J70" s="17"/>
    </row>
    <row r="71" spans="1:10">
      <c r="A71" s="16">
        <v>44652</v>
      </c>
      <c r="B71" s="18">
        <v>1.2585999999999999</v>
      </c>
      <c r="C71" s="18">
        <v>0.98440000000000005</v>
      </c>
      <c r="D71" s="18">
        <v>0.91900000000000004</v>
      </c>
      <c r="E71" s="18"/>
      <c r="F71" s="18">
        <v>0.55300000000000005</v>
      </c>
      <c r="G71" s="18">
        <v>-0.72599999999999998</v>
      </c>
      <c r="H71" s="14">
        <f t="shared" ref="H71:H102" si="14">D71-F71</f>
        <v>0.36599999999999999</v>
      </c>
      <c r="I71" s="31">
        <f t="shared" ref="I71:I102" si="15">G71+H71</f>
        <v>-0.36</v>
      </c>
      <c r="J71" s="17"/>
    </row>
    <row r="72" spans="1:10">
      <c r="A72" s="16">
        <v>44655</v>
      </c>
      <c r="B72" s="18">
        <v>1.2321</v>
      </c>
      <c r="C72" s="18">
        <v>0.95289999999999997</v>
      </c>
      <c r="D72" s="18">
        <v>0.89100000000000001</v>
      </c>
      <c r="E72" s="18"/>
      <c r="F72" s="18">
        <v>0.503</v>
      </c>
      <c r="G72" s="18">
        <v>-0.73599999999999999</v>
      </c>
      <c r="H72" s="14">
        <f t="shared" si="14"/>
        <v>0.38800000000000001</v>
      </c>
      <c r="I72" s="31">
        <f t="shared" si="15"/>
        <v>-0.34799999999999998</v>
      </c>
      <c r="J72" s="17"/>
    </row>
    <row r="73" spans="1:10">
      <c r="A73" s="16">
        <v>44656</v>
      </c>
      <c r="B73" s="18">
        <v>1.3557999999999999</v>
      </c>
      <c r="C73" s="18">
        <v>1.0916999999999999</v>
      </c>
      <c r="D73" s="18">
        <v>1.0309999999999999</v>
      </c>
      <c r="E73" s="18"/>
      <c r="F73" s="18">
        <v>0.61199999999999999</v>
      </c>
      <c r="G73" s="18">
        <v>-0.72299999999999998</v>
      </c>
      <c r="H73" s="14">
        <f t="shared" si="14"/>
        <v>0.41899999999999993</v>
      </c>
      <c r="I73" s="31">
        <f t="shared" si="15"/>
        <v>-0.30400000000000005</v>
      </c>
      <c r="J73" s="17"/>
    </row>
    <row r="74" spans="1:10">
      <c r="A74" s="16">
        <v>44657</v>
      </c>
      <c r="B74" s="18">
        <v>1.4149</v>
      </c>
      <c r="C74" s="18">
        <v>1.125</v>
      </c>
      <c r="D74" s="18">
        <v>1.0629999999999999</v>
      </c>
      <c r="E74" s="18"/>
      <c r="F74" s="18">
        <v>0.64500000000000002</v>
      </c>
      <c r="G74" s="18">
        <v>-0.72799999999999998</v>
      </c>
      <c r="H74" s="14">
        <f t="shared" si="14"/>
        <v>0.41799999999999993</v>
      </c>
      <c r="I74" s="31">
        <f t="shared" si="15"/>
        <v>-0.31000000000000005</v>
      </c>
      <c r="J74" s="17"/>
    </row>
    <row r="75" spans="1:10">
      <c r="A75" s="16">
        <v>44658</v>
      </c>
      <c r="B75" s="18">
        <v>1.4333</v>
      </c>
      <c r="C75" s="18">
        <v>1.1527000000000001</v>
      </c>
      <c r="D75" s="18">
        <v>1.091</v>
      </c>
      <c r="E75" s="18"/>
      <c r="F75" s="18">
        <v>0.67900000000000005</v>
      </c>
      <c r="G75" s="18">
        <v>-0.72399999999999998</v>
      </c>
      <c r="H75" s="14">
        <f t="shared" si="14"/>
        <v>0.41199999999999992</v>
      </c>
      <c r="I75" s="31">
        <f t="shared" si="15"/>
        <v>-0.31200000000000006</v>
      </c>
      <c r="J75" s="17"/>
    </row>
    <row r="76" spans="1:10">
      <c r="A76" s="16">
        <v>44659</v>
      </c>
      <c r="B76" s="18">
        <v>1.4392</v>
      </c>
      <c r="C76" s="18">
        <v>1.1861999999999999</v>
      </c>
      <c r="D76" s="18">
        <v>1.1240000000000001</v>
      </c>
      <c r="E76" s="18"/>
      <c r="F76" s="18">
        <v>0.70399999999999996</v>
      </c>
      <c r="G76" s="18">
        <v>-0.71399999999999997</v>
      </c>
      <c r="H76" s="14">
        <f t="shared" si="14"/>
        <v>0.42000000000000015</v>
      </c>
      <c r="I76" s="31">
        <f t="shared" si="15"/>
        <v>-0.29399999999999982</v>
      </c>
      <c r="J76" s="17"/>
    </row>
    <row r="77" spans="1:10">
      <c r="A77" s="16">
        <v>44662</v>
      </c>
      <c r="B77" s="18">
        <v>1.4941</v>
      </c>
      <c r="C77" s="18">
        <v>1.2552000000000001</v>
      </c>
      <c r="D77" s="18">
        <v>1.194</v>
      </c>
      <c r="E77" s="18"/>
      <c r="F77" s="18">
        <v>0.81399999999999995</v>
      </c>
      <c r="G77" s="18">
        <v>-0.69499999999999995</v>
      </c>
      <c r="H77" s="14">
        <f t="shared" si="14"/>
        <v>0.38</v>
      </c>
      <c r="I77" s="31">
        <f t="shared" si="15"/>
        <v>-0.31499999999999995</v>
      </c>
      <c r="J77" s="17"/>
    </row>
    <row r="78" spans="1:10">
      <c r="A78" s="16">
        <v>44663</v>
      </c>
      <c r="B78" s="18">
        <v>1.5224</v>
      </c>
      <c r="C78" s="18">
        <v>1.2343</v>
      </c>
      <c r="D78" s="18">
        <v>1.1679999999999999</v>
      </c>
      <c r="E78" s="18"/>
      <c r="F78" s="18">
        <v>0.78800000000000003</v>
      </c>
      <c r="G78" s="18">
        <v>-0.70499999999999996</v>
      </c>
      <c r="H78" s="14">
        <f t="shared" si="14"/>
        <v>0.37999999999999989</v>
      </c>
      <c r="I78" s="31">
        <f t="shared" si="15"/>
        <v>-0.32500000000000007</v>
      </c>
      <c r="J78" s="17"/>
    </row>
    <row r="79" spans="1:10">
      <c r="A79" s="16">
        <v>44664</v>
      </c>
      <c r="B79" s="18">
        <v>1.5532999999999999</v>
      </c>
      <c r="C79" s="18">
        <v>1.2273000000000001</v>
      </c>
      <c r="D79" s="18">
        <v>1.1599999999999999</v>
      </c>
      <c r="E79" s="18"/>
      <c r="F79" s="18">
        <v>0.76400000000000001</v>
      </c>
      <c r="G79" s="18">
        <v>-0.71199999999999997</v>
      </c>
      <c r="H79" s="14">
        <f t="shared" si="14"/>
        <v>0.39599999999999991</v>
      </c>
      <c r="I79" s="31">
        <f t="shared" si="15"/>
        <v>-0.31600000000000006</v>
      </c>
      <c r="J79" s="17"/>
    </row>
    <row r="80" spans="1:10">
      <c r="A80" s="16">
        <v>44665</v>
      </c>
      <c r="B80" s="18">
        <v>1.6918</v>
      </c>
      <c r="C80" s="18">
        <v>1.3190999999999999</v>
      </c>
      <c r="D80" s="18">
        <v>1.246</v>
      </c>
      <c r="E80" s="18"/>
      <c r="F80" s="18">
        <v>0.83899999999999997</v>
      </c>
      <c r="G80" s="18">
        <v>-0.71199999999999997</v>
      </c>
      <c r="H80" s="14">
        <f t="shared" si="14"/>
        <v>0.40700000000000003</v>
      </c>
      <c r="I80" s="31">
        <f t="shared" si="15"/>
        <v>-0.30499999999999994</v>
      </c>
      <c r="J80" s="17"/>
    </row>
    <row r="81" spans="1:10">
      <c r="A81" s="16">
        <v>44666</v>
      </c>
      <c r="B81" s="18">
        <v>1.6917</v>
      </c>
      <c r="C81" s="18">
        <v>1.3198000000000001</v>
      </c>
      <c r="D81" s="18">
        <v>1.246</v>
      </c>
      <c r="E81" s="18"/>
      <c r="F81" s="18">
        <v>0.83899999999999997</v>
      </c>
      <c r="G81" s="18">
        <v>-0.71299999999999997</v>
      </c>
      <c r="H81" s="14">
        <f t="shared" si="14"/>
        <v>0.40700000000000003</v>
      </c>
      <c r="I81" s="31">
        <f t="shared" si="15"/>
        <v>-0.30599999999999994</v>
      </c>
      <c r="J81" s="17"/>
    </row>
    <row r="82" spans="1:10">
      <c r="A82" s="16">
        <v>44669</v>
      </c>
      <c r="B82" s="18">
        <v>1.7022999999999999</v>
      </c>
      <c r="C82" s="18">
        <v>1.3209</v>
      </c>
      <c r="D82" s="18">
        <v>1.246</v>
      </c>
      <c r="E82" s="18"/>
      <c r="F82" s="18">
        <v>0.83899999999999997</v>
      </c>
      <c r="G82" s="18">
        <v>-0.71299999999999997</v>
      </c>
      <c r="H82" s="14">
        <f t="shared" si="14"/>
        <v>0.40700000000000003</v>
      </c>
      <c r="I82" s="31">
        <f t="shared" si="15"/>
        <v>-0.30599999999999994</v>
      </c>
      <c r="J82" s="17"/>
    </row>
    <row r="83" spans="1:10">
      <c r="A83" s="16">
        <v>44670</v>
      </c>
      <c r="B83" s="18">
        <v>1.7677</v>
      </c>
      <c r="C83" s="18">
        <v>1.3669</v>
      </c>
      <c r="D83" s="18">
        <v>1.2929999999999999</v>
      </c>
      <c r="E83" s="18"/>
      <c r="F83" s="18">
        <v>0.90800000000000003</v>
      </c>
      <c r="G83" s="18">
        <v>-0.73299999999999998</v>
      </c>
      <c r="H83" s="14">
        <f t="shared" si="14"/>
        <v>0.3849999999999999</v>
      </c>
      <c r="I83" s="31">
        <f t="shared" si="15"/>
        <v>-0.34800000000000009</v>
      </c>
      <c r="J83" s="17"/>
    </row>
    <row r="84" spans="1:10">
      <c r="A84" s="16">
        <v>44671</v>
      </c>
      <c r="B84" s="18">
        <v>1.6507000000000001</v>
      </c>
      <c r="C84" s="18">
        <v>1.3112999999999999</v>
      </c>
      <c r="D84" s="18">
        <v>1.24</v>
      </c>
      <c r="E84" s="18"/>
      <c r="F84" s="18">
        <v>0.85399999999999998</v>
      </c>
      <c r="G84" s="18">
        <v>-0.73499999999999999</v>
      </c>
      <c r="H84" s="14">
        <f t="shared" si="14"/>
        <v>0.38600000000000001</v>
      </c>
      <c r="I84" s="31">
        <f t="shared" si="15"/>
        <v>-0.34899999999999998</v>
      </c>
      <c r="J84" s="17"/>
    </row>
    <row r="85" spans="1:10">
      <c r="A85" s="16">
        <v>44672</v>
      </c>
      <c r="B85" s="18">
        <v>1.7031000000000001</v>
      </c>
      <c r="C85" s="18">
        <v>1.3917999999999999</v>
      </c>
      <c r="D85" s="18">
        <v>1.323</v>
      </c>
      <c r="E85" s="18"/>
      <c r="F85" s="18">
        <v>0.94499999999999995</v>
      </c>
      <c r="G85" s="18">
        <v>-0.72099999999999997</v>
      </c>
      <c r="H85" s="14">
        <f t="shared" si="14"/>
        <v>0.378</v>
      </c>
      <c r="I85" s="31">
        <f t="shared" si="15"/>
        <v>-0.34299999999999997</v>
      </c>
      <c r="J85" s="17"/>
    </row>
    <row r="86" spans="1:10">
      <c r="A86" s="16">
        <v>44673</v>
      </c>
      <c r="B86" s="18">
        <v>1.6778999999999999</v>
      </c>
      <c r="C86" s="18">
        <v>1.4153</v>
      </c>
      <c r="D86" s="18">
        <v>1.351</v>
      </c>
      <c r="E86" s="18"/>
      <c r="F86" s="18">
        <v>0.96899999999999997</v>
      </c>
      <c r="G86" s="18">
        <v>-0.71699999999999997</v>
      </c>
      <c r="H86" s="14">
        <f t="shared" si="14"/>
        <v>0.38200000000000001</v>
      </c>
      <c r="I86" s="31">
        <f t="shared" si="15"/>
        <v>-0.33499999999999996</v>
      </c>
      <c r="J86" s="17"/>
    </row>
    <row r="87" spans="1:10">
      <c r="A87" s="16">
        <v>44676</v>
      </c>
      <c r="B87" s="18">
        <v>1.6317999999999999</v>
      </c>
      <c r="C87" s="18">
        <v>1.2989999999999999</v>
      </c>
      <c r="D87" s="18">
        <v>1.228</v>
      </c>
      <c r="E87" s="18"/>
      <c r="F87" s="18">
        <v>0.83499999999999996</v>
      </c>
      <c r="G87" s="18">
        <v>-0.72799999999999998</v>
      </c>
      <c r="H87" s="14">
        <f t="shared" si="14"/>
        <v>0.39300000000000002</v>
      </c>
      <c r="I87" s="31">
        <f t="shared" si="15"/>
        <v>-0.33499999999999996</v>
      </c>
      <c r="J87" s="17"/>
    </row>
    <row r="88" spans="1:10">
      <c r="A88" s="16">
        <v>44677</v>
      </c>
      <c r="B88" s="18">
        <v>1.6253</v>
      </c>
      <c r="C88" s="18">
        <v>1.2844</v>
      </c>
      <c r="D88" s="18">
        <v>1.2110000000000001</v>
      </c>
      <c r="E88" s="18"/>
      <c r="F88" s="18">
        <v>0.81200000000000006</v>
      </c>
      <c r="G88" s="18">
        <v>-0.73</v>
      </c>
      <c r="H88" s="14">
        <f t="shared" si="14"/>
        <v>0.39900000000000002</v>
      </c>
      <c r="I88" s="31">
        <f t="shared" si="15"/>
        <v>-0.33099999999999996</v>
      </c>
      <c r="J88" s="17"/>
    </row>
    <row r="89" spans="1:10">
      <c r="A89" s="16">
        <v>44678</v>
      </c>
      <c r="B89" s="18">
        <v>1.7025999999999999</v>
      </c>
      <c r="C89" s="18">
        <v>1.262</v>
      </c>
      <c r="D89" s="18">
        <v>1.179</v>
      </c>
      <c r="E89" s="18"/>
      <c r="F89" s="18">
        <v>0.79900000000000004</v>
      </c>
      <c r="G89" s="18">
        <v>-0.73699999999999999</v>
      </c>
      <c r="H89" s="14">
        <f t="shared" si="14"/>
        <v>0.38</v>
      </c>
      <c r="I89" s="31">
        <f t="shared" si="15"/>
        <v>-0.35699999999999998</v>
      </c>
      <c r="J89" s="17"/>
    </row>
    <row r="90" spans="1:10">
      <c r="A90" s="16">
        <v>44679</v>
      </c>
      <c r="B90" s="18">
        <v>1.7535000000000001</v>
      </c>
      <c r="C90" s="18">
        <v>1.3823000000000001</v>
      </c>
      <c r="D90" s="18">
        <v>1.306</v>
      </c>
      <c r="E90" s="18"/>
      <c r="F90" s="18">
        <v>0.89800000000000002</v>
      </c>
      <c r="G90" s="18">
        <v>-0.72899999999999998</v>
      </c>
      <c r="H90" s="14">
        <f t="shared" si="14"/>
        <v>0.40800000000000003</v>
      </c>
      <c r="I90" s="31">
        <f t="shared" si="15"/>
        <v>-0.32099999999999995</v>
      </c>
      <c r="J90" s="17"/>
    </row>
    <row r="91" spans="1:10">
      <c r="A91" s="16">
        <v>44680</v>
      </c>
      <c r="B91" s="18">
        <v>1.8157000000000001</v>
      </c>
      <c r="C91" s="18">
        <v>1.4245000000000001</v>
      </c>
      <c r="D91" s="18">
        <v>1.343</v>
      </c>
      <c r="E91" s="18"/>
      <c r="F91" s="18">
        <v>0.93700000000000006</v>
      </c>
      <c r="G91" s="18">
        <v>-0.72099999999999997</v>
      </c>
      <c r="H91" s="14">
        <f t="shared" si="14"/>
        <v>0.40599999999999992</v>
      </c>
      <c r="I91" s="31">
        <f t="shared" si="15"/>
        <v>-0.31500000000000006</v>
      </c>
      <c r="J91" s="17"/>
    </row>
    <row r="92" spans="1:10">
      <c r="A92" s="16">
        <v>44683</v>
      </c>
      <c r="B92" s="18">
        <v>1.8668</v>
      </c>
      <c r="C92" s="18">
        <v>1.4593</v>
      </c>
      <c r="D92" s="18">
        <v>1.381</v>
      </c>
      <c r="E92" s="18"/>
      <c r="F92" s="18">
        <v>0.96499999999999997</v>
      </c>
      <c r="G92" s="18">
        <v>-0.7</v>
      </c>
      <c r="H92" s="14">
        <f t="shared" si="14"/>
        <v>0.41600000000000004</v>
      </c>
      <c r="I92" s="31">
        <f t="shared" si="15"/>
        <v>-0.28399999999999992</v>
      </c>
      <c r="J92" s="17"/>
    </row>
    <row r="93" spans="1:10">
      <c r="A93" s="16">
        <v>44684</v>
      </c>
      <c r="B93" s="18">
        <v>1.7995000000000001</v>
      </c>
      <c r="C93" s="18">
        <v>1.4571000000000001</v>
      </c>
      <c r="D93" s="18">
        <v>1.381</v>
      </c>
      <c r="E93" s="18"/>
      <c r="F93" s="18">
        <v>0.96299999999999997</v>
      </c>
      <c r="G93" s="18">
        <v>-0.70399999999999996</v>
      </c>
      <c r="H93" s="14">
        <f t="shared" si="14"/>
        <v>0.41800000000000004</v>
      </c>
      <c r="I93" s="31">
        <f t="shared" si="15"/>
        <v>-0.28599999999999992</v>
      </c>
      <c r="J93" s="17"/>
    </row>
    <row r="94" spans="1:10">
      <c r="A94" s="16">
        <v>44685</v>
      </c>
      <c r="B94" s="18">
        <v>1.7925</v>
      </c>
      <c r="C94" s="18">
        <v>1.4672000000000001</v>
      </c>
      <c r="D94" s="18">
        <v>1.3919999999999999</v>
      </c>
      <c r="E94" s="18"/>
      <c r="F94" s="18">
        <v>0.96899999999999997</v>
      </c>
      <c r="G94" s="18">
        <v>-0.70499999999999996</v>
      </c>
      <c r="H94" s="14">
        <f t="shared" si="14"/>
        <v>0.42299999999999993</v>
      </c>
      <c r="I94" s="31">
        <f t="shared" si="15"/>
        <v>-0.28200000000000003</v>
      </c>
      <c r="J94" s="17"/>
    </row>
    <row r="95" spans="1:10">
      <c r="A95" s="16">
        <v>44686</v>
      </c>
      <c r="B95" s="18">
        <v>1.8826000000000001</v>
      </c>
      <c r="C95" s="18">
        <v>1.5339</v>
      </c>
      <c r="D95" s="18">
        <v>1.458</v>
      </c>
      <c r="E95" s="18"/>
      <c r="F95" s="18">
        <v>1.042</v>
      </c>
      <c r="G95" s="18">
        <v>-0.70699999999999996</v>
      </c>
      <c r="H95" s="14">
        <f t="shared" si="14"/>
        <v>0.41599999999999993</v>
      </c>
      <c r="I95" s="31">
        <f t="shared" si="15"/>
        <v>-0.29100000000000004</v>
      </c>
      <c r="J95" s="17"/>
    </row>
    <row r="96" spans="1:10">
      <c r="A96" s="16">
        <v>44687</v>
      </c>
      <c r="B96" s="18">
        <v>1.9228000000000001</v>
      </c>
      <c r="C96" s="18">
        <v>1.6143000000000001</v>
      </c>
      <c r="D96" s="18">
        <v>1.54</v>
      </c>
      <c r="E96" s="18"/>
      <c r="F96" s="18">
        <v>1.129</v>
      </c>
      <c r="G96" s="18">
        <v>-0.69599999999999995</v>
      </c>
      <c r="H96" s="14">
        <f t="shared" si="14"/>
        <v>0.41100000000000003</v>
      </c>
      <c r="I96" s="31">
        <f t="shared" si="15"/>
        <v>-0.28499999999999992</v>
      </c>
      <c r="J96" s="17"/>
    </row>
    <row r="97" spans="1:14">
      <c r="A97" s="16">
        <v>44690</v>
      </c>
      <c r="B97" s="18">
        <v>1.885</v>
      </c>
      <c r="C97" s="18">
        <v>1.5933999999999999</v>
      </c>
      <c r="D97" s="18">
        <v>1.52</v>
      </c>
      <c r="E97" s="18"/>
      <c r="F97" s="18">
        <v>1.093</v>
      </c>
      <c r="G97" s="18">
        <v>-0.61299999999999999</v>
      </c>
      <c r="H97" s="14">
        <f t="shared" si="14"/>
        <v>0.42700000000000005</v>
      </c>
      <c r="I97" s="31">
        <f t="shared" si="15"/>
        <v>-0.18599999999999994</v>
      </c>
      <c r="J97" s="17"/>
    </row>
    <row r="98" spans="1:14">
      <c r="A98" s="16">
        <v>44691</v>
      </c>
      <c r="B98" s="18">
        <v>1.8164</v>
      </c>
      <c r="C98" s="18">
        <v>1.4908999999999999</v>
      </c>
      <c r="D98" s="18">
        <v>1.4139999999999999</v>
      </c>
      <c r="E98" s="18"/>
      <c r="F98" s="18">
        <v>0.998</v>
      </c>
      <c r="G98" s="18">
        <v>-0.60699999999999998</v>
      </c>
      <c r="H98" s="14">
        <f t="shared" si="14"/>
        <v>0.41599999999999993</v>
      </c>
      <c r="I98" s="31">
        <f t="shared" si="15"/>
        <v>-0.19100000000000006</v>
      </c>
      <c r="J98" s="17"/>
    </row>
    <row r="99" spans="1:14">
      <c r="A99" s="16">
        <v>44692</v>
      </c>
      <c r="B99" s="18">
        <v>1.8241000000000001</v>
      </c>
      <c r="C99" s="18">
        <v>1.4741</v>
      </c>
      <c r="D99" s="18">
        <v>1.395</v>
      </c>
      <c r="E99" s="18"/>
      <c r="F99" s="18">
        <v>0.98299999999999998</v>
      </c>
      <c r="G99" s="18">
        <v>-0.60499999999999998</v>
      </c>
      <c r="H99" s="14">
        <f t="shared" si="14"/>
        <v>0.41200000000000003</v>
      </c>
      <c r="I99" s="31">
        <f t="shared" si="15"/>
        <v>-0.19299999999999995</v>
      </c>
      <c r="J99" s="17"/>
    </row>
    <row r="100" spans="1:14">
      <c r="A100" s="16">
        <v>44693</v>
      </c>
      <c r="B100" s="18">
        <v>1.7989999999999999</v>
      </c>
      <c r="C100" s="18">
        <v>1.3544</v>
      </c>
      <c r="D100" s="18">
        <v>1.266</v>
      </c>
      <c r="E100" s="18"/>
      <c r="F100" s="18">
        <v>0.83699999999999997</v>
      </c>
      <c r="G100" s="18">
        <v>-0.60099999999999998</v>
      </c>
      <c r="H100" s="14">
        <f t="shared" si="14"/>
        <v>0.42900000000000005</v>
      </c>
      <c r="I100" s="31">
        <f t="shared" si="15"/>
        <v>-0.17199999999999993</v>
      </c>
      <c r="J100" s="17"/>
    </row>
    <row r="101" spans="1:14">
      <c r="A101" s="16">
        <v>44694</v>
      </c>
      <c r="B101" s="18">
        <v>1.9381999999999999</v>
      </c>
      <c r="C101" s="18">
        <v>1.4636</v>
      </c>
      <c r="D101" s="18">
        <v>1.3720000000000001</v>
      </c>
      <c r="E101" s="18"/>
      <c r="F101" s="18">
        <v>0.94399999999999995</v>
      </c>
      <c r="G101" s="18">
        <v>-0.60899999999999999</v>
      </c>
      <c r="H101" s="14">
        <f t="shared" si="14"/>
        <v>0.42800000000000016</v>
      </c>
      <c r="I101" s="31">
        <f t="shared" si="15"/>
        <v>-0.18099999999999983</v>
      </c>
      <c r="J101" s="17"/>
    </row>
    <row r="102" spans="1:14">
      <c r="A102" s="16">
        <v>44697</v>
      </c>
      <c r="B102" s="18">
        <v>1.8947000000000001</v>
      </c>
      <c r="C102" s="18">
        <v>1.4535</v>
      </c>
      <c r="D102" s="18">
        <v>1.3640000000000001</v>
      </c>
      <c r="E102" s="18"/>
      <c r="F102" s="18">
        <v>0.93500000000000005</v>
      </c>
      <c r="G102" s="18">
        <v>-0.59499999999999997</v>
      </c>
      <c r="H102" s="14">
        <f t="shared" si="14"/>
        <v>0.42900000000000005</v>
      </c>
      <c r="I102" s="31">
        <f t="shared" si="15"/>
        <v>-0.16599999999999993</v>
      </c>
      <c r="J102" s="17"/>
    </row>
    <row r="103" spans="1:14">
      <c r="A103" s="16">
        <v>44698</v>
      </c>
      <c r="B103" s="18">
        <v>1.9697</v>
      </c>
      <c r="C103" s="18">
        <v>1.5629999999999999</v>
      </c>
      <c r="D103" s="18">
        <v>1.474</v>
      </c>
      <c r="E103" s="18"/>
      <c r="F103" s="18">
        <v>1.0429999999999999</v>
      </c>
      <c r="G103" s="18">
        <v>-0.59399999999999997</v>
      </c>
      <c r="H103" s="14">
        <f t="shared" ref="H103:H129" si="16">D103-F103</f>
        <v>0.43100000000000005</v>
      </c>
      <c r="I103" s="31">
        <f t="shared" ref="I103:I129" si="17">G103+H103</f>
        <v>-0.16299999999999992</v>
      </c>
      <c r="J103" s="17"/>
    </row>
    <row r="104" spans="1:14">
      <c r="A104" s="16">
        <v>44699</v>
      </c>
      <c r="B104" s="18">
        <v>1.9493</v>
      </c>
      <c r="C104" s="18">
        <v>1.5448999999999999</v>
      </c>
      <c r="D104" s="18">
        <v>1.454</v>
      </c>
      <c r="E104" s="18"/>
      <c r="F104" s="18">
        <v>1.0269999999999999</v>
      </c>
      <c r="G104" s="18">
        <v>-0.60199999999999998</v>
      </c>
      <c r="H104" s="14">
        <f t="shared" si="16"/>
        <v>0.42700000000000005</v>
      </c>
      <c r="I104" s="31">
        <f t="shared" si="17"/>
        <v>-0.17499999999999993</v>
      </c>
      <c r="J104" s="17"/>
    </row>
    <row r="105" spans="1:14">
      <c r="A105" s="16">
        <v>44700</v>
      </c>
      <c r="B105" s="18">
        <v>1.9572000000000001</v>
      </c>
      <c r="C105" s="18">
        <v>1.4722999999999999</v>
      </c>
      <c r="D105" s="18">
        <v>1.381</v>
      </c>
      <c r="E105" s="18"/>
      <c r="F105" s="18">
        <v>0.94699999999999995</v>
      </c>
      <c r="G105" s="18">
        <v>-0.61</v>
      </c>
      <c r="H105" s="14">
        <f t="shared" si="16"/>
        <v>0.43400000000000005</v>
      </c>
      <c r="I105" s="31">
        <f t="shared" si="17"/>
        <v>-0.17599999999999993</v>
      </c>
      <c r="J105" s="17"/>
    </row>
    <row r="106" spans="1:14">
      <c r="A106" s="16">
        <v>44701</v>
      </c>
      <c r="B106" s="18">
        <v>2.0640999999999998</v>
      </c>
      <c r="C106" s="18">
        <v>1.4849000000000001</v>
      </c>
      <c r="D106" s="18">
        <v>1.387</v>
      </c>
      <c r="E106" s="18"/>
      <c r="F106" s="18">
        <v>0.94099999999999995</v>
      </c>
      <c r="G106" s="18">
        <v>-0.61099999999999999</v>
      </c>
      <c r="H106" s="14">
        <f t="shared" si="16"/>
        <v>0.44600000000000006</v>
      </c>
      <c r="I106" s="31">
        <f t="shared" si="17"/>
        <v>-0.16499999999999992</v>
      </c>
      <c r="J106" s="17"/>
    </row>
    <row r="107" spans="1:14">
      <c r="A107" s="16">
        <v>44704</v>
      </c>
      <c r="B107" s="18">
        <v>2.1909999999999998</v>
      </c>
      <c r="C107" s="18">
        <v>1.577</v>
      </c>
      <c r="D107" s="18">
        <v>1.4730000000000001</v>
      </c>
      <c r="E107" s="18"/>
      <c r="F107" s="18">
        <v>1.014</v>
      </c>
      <c r="G107" s="18">
        <v>-0.626</v>
      </c>
      <c r="H107" s="14">
        <f t="shared" si="16"/>
        <v>0.45900000000000007</v>
      </c>
      <c r="I107" s="31">
        <f t="shared" si="17"/>
        <v>-0.16699999999999993</v>
      </c>
      <c r="J107" s="17"/>
    </row>
    <row r="108" spans="1:14">
      <c r="A108" s="16">
        <v>44705</v>
      </c>
      <c r="B108" s="18">
        <v>2.1943999999999999</v>
      </c>
      <c r="C108" s="18">
        <v>1.5541</v>
      </c>
      <c r="D108" s="18">
        <v>1.448</v>
      </c>
      <c r="E108" s="18"/>
      <c r="F108" s="18">
        <v>0.96499999999999997</v>
      </c>
      <c r="G108" s="18">
        <v>-0.63600000000000001</v>
      </c>
      <c r="H108" s="14">
        <f t="shared" si="16"/>
        <v>0.48299999999999998</v>
      </c>
      <c r="I108" s="31">
        <f t="shared" si="17"/>
        <v>-0.15300000000000002</v>
      </c>
      <c r="J108" s="17"/>
    </row>
    <row r="109" spans="1:14">
      <c r="A109" s="16">
        <v>44706</v>
      </c>
      <c r="B109" s="18">
        <v>2.2347000000000001</v>
      </c>
      <c r="C109" s="18">
        <v>1.5246999999999999</v>
      </c>
      <c r="D109" s="18">
        <v>1.415</v>
      </c>
      <c r="E109" s="18"/>
      <c r="F109" s="18">
        <v>0.94899999999999995</v>
      </c>
      <c r="G109" s="18">
        <v>-0.65800000000000003</v>
      </c>
      <c r="H109" s="14">
        <f t="shared" si="16"/>
        <v>0.46600000000000008</v>
      </c>
      <c r="I109" s="31">
        <f t="shared" si="17"/>
        <v>-0.19199999999999995</v>
      </c>
      <c r="J109" s="17"/>
    </row>
    <row r="110" spans="1:14">
      <c r="A110" s="16">
        <v>44707</v>
      </c>
      <c r="B110" s="18">
        <v>2.3328000000000002</v>
      </c>
      <c r="C110" s="18">
        <v>1.5545</v>
      </c>
      <c r="D110" s="18">
        <v>1.4379999999999999</v>
      </c>
      <c r="E110" s="18"/>
      <c r="F110" s="18">
        <v>0.996</v>
      </c>
      <c r="G110" s="18">
        <v>-0.66300000000000003</v>
      </c>
      <c r="H110" s="14">
        <f t="shared" si="16"/>
        <v>0.44199999999999995</v>
      </c>
      <c r="I110" s="31">
        <f t="shared" si="17"/>
        <v>-0.22100000000000009</v>
      </c>
      <c r="J110" s="17"/>
    </row>
    <row r="111" spans="1:14">
      <c r="A111" s="16">
        <v>44708</v>
      </c>
      <c r="B111" s="18">
        <v>2.2812999999999999</v>
      </c>
      <c r="C111" s="18">
        <v>1.5208999999999999</v>
      </c>
      <c r="D111" s="18">
        <v>1.4059999999999999</v>
      </c>
      <c r="E111" s="18"/>
      <c r="F111" s="18">
        <v>0.96</v>
      </c>
      <c r="G111" s="18">
        <v>-0.66100000000000003</v>
      </c>
      <c r="H111" s="14">
        <f t="shared" si="16"/>
        <v>0.44599999999999995</v>
      </c>
      <c r="I111" s="31">
        <f t="shared" si="17"/>
        <v>-0.21500000000000008</v>
      </c>
      <c r="J111" s="17"/>
      <c r="K111" s="19"/>
      <c r="L111" s="19"/>
      <c r="M111" s="19"/>
      <c r="N111" s="19"/>
    </row>
    <row r="112" spans="1:14">
      <c r="A112" s="16">
        <v>44711</v>
      </c>
      <c r="B112" s="18">
        <v>2.3153000000000001</v>
      </c>
      <c r="C112" s="18">
        <v>1.6302000000000001</v>
      </c>
      <c r="D112" s="18">
        <v>1.5249999999999999</v>
      </c>
      <c r="E112" s="18"/>
      <c r="F112" s="18">
        <v>1.0529999999999999</v>
      </c>
      <c r="G112" s="18">
        <v>-0.64400000000000002</v>
      </c>
      <c r="H112" s="14">
        <f t="shared" si="16"/>
        <v>0.47199999999999998</v>
      </c>
      <c r="I112" s="31">
        <f t="shared" si="17"/>
        <v>-0.17200000000000004</v>
      </c>
      <c r="J112" s="17"/>
      <c r="K112" s="28"/>
      <c r="L112" s="28"/>
      <c r="M112" s="28"/>
      <c r="N112" s="28"/>
    </row>
    <row r="113" spans="1:14">
      <c r="A113" s="16">
        <v>44712</v>
      </c>
      <c r="B113" s="18">
        <v>2.3759999999999999</v>
      </c>
      <c r="C113" s="18">
        <v>1.6809000000000001</v>
      </c>
      <c r="D113" s="18">
        <v>1.5740000000000001</v>
      </c>
      <c r="E113" s="18"/>
      <c r="F113" s="18">
        <v>1.1200000000000001</v>
      </c>
      <c r="G113" s="18">
        <v>-0.63900000000000001</v>
      </c>
      <c r="H113" s="14">
        <f t="shared" si="16"/>
        <v>0.45399999999999996</v>
      </c>
      <c r="I113" s="31">
        <f t="shared" si="17"/>
        <v>-0.18500000000000005</v>
      </c>
      <c r="J113" s="17"/>
      <c r="K113" s="28"/>
      <c r="L113" s="28"/>
      <c r="M113" s="28"/>
      <c r="N113" s="28"/>
    </row>
    <row r="114" spans="1:14">
      <c r="A114" s="16">
        <v>44713</v>
      </c>
      <c r="B114" s="18">
        <v>2.4487000000000001</v>
      </c>
      <c r="C114" s="18">
        <v>1.7559</v>
      </c>
      <c r="D114" s="18">
        <v>1.651</v>
      </c>
      <c r="E114" s="18"/>
      <c r="F114" s="18">
        <v>1.1839999999999999</v>
      </c>
      <c r="G114" s="18">
        <v>-0.63300000000000001</v>
      </c>
      <c r="H114" s="14">
        <f t="shared" si="16"/>
        <v>0.46700000000000008</v>
      </c>
      <c r="I114" s="31">
        <f t="shared" si="17"/>
        <v>-0.16599999999999993</v>
      </c>
      <c r="J114" s="17"/>
      <c r="K114" s="28"/>
      <c r="L114" s="28"/>
      <c r="M114" s="28"/>
      <c r="N114" s="28"/>
    </row>
    <row r="115" spans="1:14">
      <c r="A115" s="16">
        <v>44714</v>
      </c>
      <c r="B115" s="18">
        <v>2.4308999999999998</v>
      </c>
      <c r="C115" s="18">
        <v>1.7979000000000001</v>
      </c>
      <c r="D115" s="18">
        <v>1.7010000000000001</v>
      </c>
      <c r="E115" s="18"/>
      <c r="F115" s="18">
        <v>1.234</v>
      </c>
      <c r="G115" s="18">
        <v>-0.63900000000000001</v>
      </c>
      <c r="H115" s="14">
        <f t="shared" si="16"/>
        <v>0.46700000000000008</v>
      </c>
      <c r="I115" s="31">
        <f t="shared" si="17"/>
        <v>-0.17199999999999993</v>
      </c>
      <c r="J115" s="17"/>
      <c r="K115" s="28"/>
      <c r="L115" s="28"/>
      <c r="M115" s="28"/>
      <c r="N115" s="28"/>
    </row>
    <row r="116" spans="1:14">
      <c r="A116" s="16">
        <v>44715</v>
      </c>
      <c r="B116" s="18">
        <v>2.4601999999999999</v>
      </c>
      <c r="C116" s="18">
        <v>1.8313999999999999</v>
      </c>
      <c r="D116" s="18">
        <v>1.7310000000000001</v>
      </c>
      <c r="E116" s="18"/>
      <c r="F116" s="18">
        <v>1.27</v>
      </c>
      <c r="G116" s="18">
        <v>-0.64700000000000002</v>
      </c>
      <c r="H116" s="14">
        <f t="shared" si="16"/>
        <v>0.46100000000000008</v>
      </c>
      <c r="I116" s="31">
        <f t="shared" si="17"/>
        <v>-0.18599999999999994</v>
      </c>
      <c r="J116" s="17"/>
      <c r="K116" s="28"/>
      <c r="L116" s="28"/>
      <c r="M116" s="28"/>
      <c r="N116" s="28"/>
    </row>
    <row r="117" spans="1:14">
      <c r="A117" s="16">
        <v>44718</v>
      </c>
      <c r="B117" s="18">
        <v>2.5135999999999998</v>
      </c>
      <c r="C117" s="18">
        <v>1.873</v>
      </c>
      <c r="D117" s="18">
        <v>1.772</v>
      </c>
      <c r="E117" s="18"/>
      <c r="F117" s="18">
        <v>1.319</v>
      </c>
      <c r="G117" s="18">
        <v>-0.628</v>
      </c>
      <c r="H117" s="14">
        <f t="shared" si="16"/>
        <v>0.45300000000000007</v>
      </c>
      <c r="I117" s="31">
        <f t="shared" si="17"/>
        <v>-0.17499999999999993</v>
      </c>
      <c r="J117" s="17"/>
      <c r="K117" s="28"/>
      <c r="L117" s="28"/>
      <c r="M117" s="28"/>
      <c r="N117" s="28"/>
    </row>
    <row r="118" spans="1:14">
      <c r="A118" s="16">
        <v>44719</v>
      </c>
      <c r="B118" s="18">
        <v>2.4542999999999999</v>
      </c>
      <c r="C118" s="18">
        <v>1.8402000000000001</v>
      </c>
      <c r="D118" s="18">
        <v>1.7410000000000001</v>
      </c>
      <c r="E118" s="18"/>
      <c r="F118" s="18">
        <v>1.29</v>
      </c>
      <c r="G118" s="18">
        <v>-0.63</v>
      </c>
      <c r="H118" s="14">
        <f t="shared" si="16"/>
        <v>0.45100000000000007</v>
      </c>
      <c r="I118" s="31">
        <f t="shared" si="17"/>
        <v>-0.17899999999999994</v>
      </c>
      <c r="J118" s="17"/>
      <c r="K118" s="28"/>
      <c r="L118" s="28"/>
      <c r="M118" s="28"/>
      <c r="N118" s="28"/>
    </row>
    <row r="119" spans="1:14">
      <c r="A119" s="16">
        <v>44720</v>
      </c>
      <c r="B119" s="18">
        <v>2.5053000000000001</v>
      </c>
      <c r="C119" s="18">
        <v>1.8935999999999999</v>
      </c>
      <c r="D119" s="18">
        <v>1.796</v>
      </c>
      <c r="E119" s="18"/>
      <c r="F119" s="18">
        <v>1.351</v>
      </c>
      <c r="G119" s="18">
        <v>-0.63100000000000001</v>
      </c>
      <c r="H119" s="14">
        <f t="shared" si="16"/>
        <v>0.44500000000000006</v>
      </c>
      <c r="I119" s="31">
        <f t="shared" si="17"/>
        <v>-0.18599999999999994</v>
      </c>
      <c r="J119" s="17"/>
      <c r="K119" s="28"/>
      <c r="L119" s="28"/>
      <c r="M119" s="28"/>
      <c r="N119" s="28"/>
    </row>
    <row r="120" spans="1:14">
      <c r="A120" s="16">
        <v>44721</v>
      </c>
      <c r="B120" s="18">
        <v>2.4998999999999998</v>
      </c>
      <c r="C120" s="18">
        <v>1.9703999999999999</v>
      </c>
      <c r="D120" s="18">
        <v>1.8779999999999999</v>
      </c>
      <c r="E120" s="18"/>
      <c r="F120" s="18">
        <v>1.4259999999999999</v>
      </c>
      <c r="G120" s="18">
        <v>-0.65200000000000002</v>
      </c>
      <c r="H120" s="14">
        <f t="shared" si="16"/>
        <v>0.45199999999999996</v>
      </c>
      <c r="I120" s="31">
        <f t="shared" si="17"/>
        <v>-0.20000000000000007</v>
      </c>
      <c r="J120" s="17"/>
      <c r="K120" s="28"/>
      <c r="L120" s="28"/>
      <c r="M120" s="28"/>
      <c r="N120" s="28"/>
    </row>
    <row r="121" spans="1:14">
      <c r="A121" s="16">
        <v>44722</v>
      </c>
      <c r="B121" s="18">
        <v>2.4641999999999999</v>
      </c>
      <c r="C121" s="18">
        <v>2.0731999999999999</v>
      </c>
      <c r="D121" s="18">
        <v>2.0430000000000001</v>
      </c>
      <c r="E121" s="18"/>
      <c r="F121" s="18">
        <v>1.514</v>
      </c>
      <c r="G121" s="18">
        <v>-0.64300000000000002</v>
      </c>
      <c r="H121" s="14">
        <f t="shared" si="16"/>
        <v>0.52900000000000014</v>
      </c>
      <c r="I121" s="31">
        <f t="shared" si="17"/>
        <v>-0.11399999999999988</v>
      </c>
      <c r="J121" s="17"/>
      <c r="K121" s="28"/>
      <c r="L121" s="28"/>
      <c r="M121" s="28"/>
      <c r="N121" s="28"/>
    </row>
    <row r="122" spans="1:14">
      <c r="A122" s="16">
        <v>44725</v>
      </c>
      <c r="B122" s="18">
        <v>2.5972</v>
      </c>
      <c r="C122" s="18">
        <v>2.2639</v>
      </c>
      <c r="D122" s="18">
        <v>2.2360000000000002</v>
      </c>
      <c r="E122" s="18"/>
      <c r="F122" s="18">
        <v>1.629</v>
      </c>
      <c r="G122" s="18">
        <v>-0.50900000000000001</v>
      </c>
      <c r="H122" s="14">
        <f t="shared" si="16"/>
        <v>0.60700000000000021</v>
      </c>
      <c r="I122" s="31">
        <f t="shared" si="17"/>
        <v>9.8000000000000198E-2</v>
      </c>
      <c r="J122" s="17"/>
      <c r="K122" s="28"/>
      <c r="L122" s="28"/>
      <c r="M122" s="28"/>
      <c r="N122" s="28"/>
    </row>
    <row r="123" spans="1:14">
      <c r="A123" s="16">
        <v>44726</v>
      </c>
      <c r="B123" s="18">
        <v>2.7505000000000002</v>
      </c>
      <c r="C123" s="18">
        <v>2.3765999999999998</v>
      </c>
      <c r="D123" s="18">
        <v>2.35</v>
      </c>
      <c r="E123" s="18"/>
      <c r="F123" s="18">
        <v>1.7509999999999999</v>
      </c>
      <c r="G123" s="18">
        <v>-0.47299999999999998</v>
      </c>
      <c r="H123" s="14">
        <f t="shared" si="16"/>
        <v>0.5990000000000002</v>
      </c>
      <c r="I123" s="31">
        <f t="shared" si="17"/>
        <v>0.12600000000000022</v>
      </c>
      <c r="J123" s="17"/>
      <c r="K123" s="28"/>
      <c r="L123" s="28"/>
      <c r="M123" s="28"/>
      <c r="N123" s="28"/>
    </row>
    <row r="124" spans="1:14">
      <c r="A124" s="16">
        <v>44727</v>
      </c>
      <c r="B124" s="18">
        <v>2.7050999999999998</v>
      </c>
      <c r="C124" s="18">
        <v>2.2509000000000001</v>
      </c>
      <c r="D124" s="18">
        <v>2.2200000000000002</v>
      </c>
      <c r="E124" s="18"/>
      <c r="F124" s="18">
        <v>1.639</v>
      </c>
      <c r="G124" s="18">
        <v>-0.47299999999999998</v>
      </c>
      <c r="H124" s="14">
        <f t="shared" si="16"/>
        <v>0.58100000000000018</v>
      </c>
      <c r="I124" s="31">
        <f t="shared" si="17"/>
        <v>0.10800000000000021</v>
      </c>
      <c r="J124" s="17"/>
      <c r="K124" s="28"/>
      <c r="L124" s="28"/>
      <c r="M124" s="28"/>
      <c r="N124" s="28"/>
    </row>
    <row r="125" spans="1:14">
      <c r="A125" s="16">
        <v>44728</v>
      </c>
      <c r="B125" s="18">
        <v>2.6996000000000002</v>
      </c>
      <c r="C125" s="18">
        <v>2.3087</v>
      </c>
      <c r="D125" s="18">
        <v>2.2810000000000001</v>
      </c>
      <c r="E125" s="18"/>
      <c r="F125" s="18">
        <v>1.71</v>
      </c>
      <c r="G125" s="18">
        <v>-0.47799999999999998</v>
      </c>
      <c r="H125" s="14">
        <f t="shared" si="16"/>
        <v>0.57100000000000017</v>
      </c>
      <c r="I125" s="31">
        <f t="shared" si="17"/>
        <v>9.3000000000000194E-2</v>
      </c>
      <c r="J125" s="17"/>
      <c r="K125" s="28"/>
      <c r="L125" s="28"/>
      <c r="M125" s="28"/>
      <c r="N125" s="28"/>
    </row>
    <row r="126" spans="1:14">
      <c r="A126" s="16">
        <v>44729</v>
      </c>
      <c r="B126" s="18">
        <v>2.7440000000000002</v>
      </c>
      <c r="C126" s="18">
        <v>2.2391999999999999</v>
      </c>
      <c r="D126" s="18">
        <v>2.2109999999999999</v>
      </c>
      <c r="E126" s="18"/>
      <c r="F126" s="18">
        <v>1.657</v>
      </c>
      <c r="G126" s="18">
        <v>-0.48399999999999999</v>
      </c>
      <c r="H126" s="14">
        <f t="shared" si="16"/>
        <v>0.55399999999999983</v>
      </c>
      <c r="I126" s="31">
        <f t="shared" si="17"/>
        <v>6.999999999999984E-2</v>
      </c>
      <c r="J126" s="17"/>
      <c r="K126" s="28"/>
      <c r="L126" s="28"/>
      <c r="M126" s="28"/>
      <c r="N126" s="28"/>
    </row>
    <row r="127" spans="1:14">
      <c r="A127" s="16">
        <v>44732</v>
      </c>
      <c r="B127" s="18">
        <v>2.8389000000000002</v>
      </c>
      <c r="C127" s="18">
        <v>2.3222999999999998</v>
      </c>
      <c r="D127" s="18">
        <v>2.2909999999999999</v>
      </c>
      <c r="E127" s="18"/>
      <c r="F127" s="18">
        <v>1.7450000000000001</v>
      </c>
      <c r="G127" s="18">
        <v>-0.56200000000000006</v>
      </c>
      <c r="H127" s="14">
        <f t="shared" si="16"/>
        <v>0.54599999999999982</v>
      </c>
      <c r="I127" s="31">
        <f t="shared" si="17"/>
        <v>-1.6000000000000236E-2</v>
      </c>
      <c r="J127" s="17"/>
      <c r="K127" s="28"/>
      <c r="L127" s="28"/>
      <c r="M127" s="28"/>
      <c r="N127" s="28"/>
    </row>
    <row r="128" spans="1:14">
      <c r="A128" s="16">
        <v>44733</v>
      </c>
      <c r="B128" s="18">
        <v>2.8933</v>
      </c>
      <c r="C128" s="18">
        <v>2.3424</v>
      </c>
      <c r="D128" s="18">
        <v>2.3119999999999998</v>
      </c>
      <c r="E128" s="18"/>
      <c r="F128" s="18">
        <v>1.7669999999999999</v>
      </c>
      <c r="G128" s="18">
        <v>-0.54</v>
      </c>
      <c r="H128" s="14">
        <f t="shared" si="16"/>
        <v>0.54499999999999993</v>
      </c>
      <c r="I128" s="31">
        <f t="shared" si="17"/>
        <v>4.9999999999998934E-3</v>
      </c>
      <c r="J128" s="17"/>
      <c r="K128" s="28"/>
      <c r="L128" s="28"/>
      <c r="M128" s="28"/>
      <c r="N128" s="28"/>
    </row>
    <row r="129" spans="1:15">
      <c r="A129" s="16">
        <v>44734</v>
      </c>
      <c r="B129" s="18">
        <v>2.7574000000000001</v>
      </c>
      <c r="C129" s="18">
        <v>2.2113</v>
      </c>
      <c r="D129" s="18">
        <v>2.1800000000000002</v>
      </c>
      <c r="E129" s="18"/>
      <c r="F129" s="18">
        <v>1.633</v>
      </c>
      <c r="G129" s="18">
        <v>-0.53200000000000003</v>
      </c>
      <c r="H129" s="14">
        <f t="shared" si="16"/>
        <v>0.54700000000000015</v>
      </c>
      <c r="I129" s="31">
        <f t="shared" si="17"/>
        <v>1.5000000000000124E-2</v>
      </c>
      <c r="J129" s="17"/>
      <c r="K129" s="28"/>
      <c r="L129" s="28"/>
      <c r="M129" s="28"/>
      <c r="N129" s="28"/>
    </row>
    <row r="130" spans="1:15">
      <c r="A130" s="16">
        <v>44735</v>
      </c>
      <c r="B130" s="18">
        <v>2.6764999999999999</v>
      </c>
      <c r="C130" s="18">
        <v>2.0063</v>
      </c>
      <c r="D130" s="18">
        <v>1.9730000000000001</v>
      </c>
      <c r="E130" s="18"/>
      <c r="F130" s="18">
        <v>1.425</v>
      </c>
      <c r="G130" s="18">
        <v>-0.53200000000000003</v>
      </c>
      <c r="H130" s="14"/>
      <c r="I130" s="31"/>
      <c r="J130" s="17"/>
      <c r="K130" s="28"/>
      <c r="L130" s="28"/>
      <c r="M130" s="28"/>
      <c r="N130" s="28"/>
    </row>
    <row r="131" spans="1:15">
      <c r="A131" s="16">
        <v>44736</v>
      </c>
      <c r="B131" s="18">
        <v>2.6627999999999998</v>
      </c>
      <c r="C131" s="18">
        <v>2.0125000000000002</v>
      </c>
      <c r="D131" s="18">
        <v>1.978</v>
      </c>
      <c r="E131" s="18"/>
      <c r="F131" s="18">
        <v>1.4370000000000001</v>
      </c>
      <c r="G131" s="18">
        <v>-0.54100000000000004</v>
      </c>
      <c r="H131" s="14">
        <f t="shared" ref="H131:H144" si="18">D131-F131</f>
        <v>0.54099999999999993</v>
      </c>
      <c r="I131" s="31">
        <f t="shared" ref="I131:I144" si="19">G131+H131</f>
        <v>0</v>
      </c>
      <c r="J131" s="17"/>
      <c r="K131" s="95"/>
      <c r="L131" s="28"/>
      <c r="M131" s="28"/>
      <c r="N131" s="28"/>
    </row>
    <row r="132" spans="1:15">
      <c r="A132" s="16">
        <v>44739</v>
      </c>
      <c r="B132" s="18">
        <v>2.6941999999999999</v>
      </c>
      <c r="C132" s="18">
        <v>2.1183999999999998</v>
      </c>
      <c r="D132" s="18">
        <v>2.085</v>
      </c>
      <c r="E132" s="18"/>
      <c r="F132" s="18">
        <v>1.544</v>
      </c>
      <c r="G132" s="18">
        <v>-0.51100000000000001</v>
      </c>
      <c r="H132" s="14">
        <f t="shared" si="18"/>
        <v>0.54099999999999993</v>
      </c>
      <c r="I132" s="31">
        <f t="shared" si="19"/>
        <v>2.9999999999999916E-2</v>
      </c>
      <c r="J132" s="17"/>
      <c r="K132" s="28"/>
      <c r="L132" s="28"/>
      <c r="M132" s="28"/>
      <c r="N132" s="28"/>
    </row>
    <row r="133" spans="1:15">
      <c r="A133" s="16">
        <v>44740</v>
      </c>
      <c r="B133" s="18">
        <v>2.7896000000000001</v>
      </c>
      <c r="C133" s="18">
        <v>2.2092000000000001</v>
      </c>
      <c r="D133" s="18">
        <v>2.177</v>
      </c>
      <c r="E133" s="18"/>
      <c r="F133" s="18">
        <v>1.6240000000000001</v>
      </c>
      <c r="G133" s="18">
        <v>-0.5</v>
      </c>
      <c r="H133" s="14">
        <f t="shared" si="18"/>
        <v>0.55299999999999994</v>
      </c>
      <c r="I133" s="31">
        <f t="shared" si="19"/>
        <v>5.2999999999999936E-2</v>
      </c>
      <c r="J133" s="17"/>
      <c r="K133" s="28"/>
      <c r="L133" s="28"/>
      <c r="M133" s="28"/>
      <c r="N133" s="28"/>
      <c r="O133" s="5"/>
    </row>
    <row r="134" spans="1:15">
      <c r="A134" s="16">
        <v>44741</v>
      </c>
      <c r="B134" s="18">
        <v>2.7262</v>
      </c>
      <c r="C134" s="18">
        <v>2.1074999999999999</v>
      </c>
      <c r="D134" s="18">
        <v>2.0739999999999998</v>
      </c>
      <c r="E134" s="18"/>
      <c r="F134" s="18">
        <v>1.5169999999999999</v>
      </c>
      <c r="G134" s="18">
        <v>-0.49099999999999999</v>
      </c>
      <c r="H134" s="14">
        <f t="shared" si="18"/>
        <v>0.55699999999999994</v>
      </c>
      <c r="I134" s="31">
        <f t="shared" si="19"/>
        <v>6.5999999999999948E-2</v>
      </c>
      <c r="J134" s="17"/>
      <c r="K134" s="95"/>
      <c r="L134" s="28"/>
      <c r="M134" s="28"/>
      <c r="N134" s="28"/>
    </row>
    <row r="135" spans="1:15">
      <c r="A135" s="16">
        <v>44742</v>
      </c>
      <c r="B135" s="18">
        <v>2.6187999999999998</v>
      </c>
      <c r="C135" s="18">
        <v>1.9330000000000001</v>
      </c>
      <c r="D135" s="18">
        <v>1.899</v>
      </c>
      <c r="E135" s="18"/>
      <c r="F135" s="18">
        <v>1.333</v>
      </c>
      <c r="G135" s="18">
        <v>-0.499</v>
      </c>
      <c r="H135" s="14">
        <f t="shared" si="18"/>
        <v>0.56600000000000006</v>
      </c>
      <c r="I135" s="31">
        <f t="shared" si="19"/>
        <v>6.700000000000006E-2</v>
      </c>
      <c r="J135" s="17"/>
      <c r="K135" s="28"/>
      <c r="L135" s="28"/>
      <c r="M135" s="28"/>
      <c r="N135" s="28"/>
    </row>
    <row r="136" spans="1:15">
      <c r="A136" s="16">
        <v>44743</v>
      </c>
      <c r="B136" s="18">
        <v>2.5655999999999999</v>
      </c>
      <c r="C136" s="18">
        <v>1.8147</v>
      </c>
      <c r="D136" s="18">
        <v>1.7809999999999999</v>
      </c>
      <c r="E136" s="18"/>
      <c r="F136" s="18">
        <v>1.2290000000000001</v>
      </c>
      <c r="G136" s="18">
        <v>-0.48699999999999999</v>
      </c>
      <c r="H136" s="14">
        <f t="shared" si="18"/>
        <v>0.55199999999999982</v>
      </c>
      <c r="I136" s="31">
        <f t="shared" si="19"/>
        <v>6.4999999999999836E-2</v>
      </c>
      <c r="J136" s="17"/>
      <c r="K136" s="28"/>
      <c r="L136" s="28"/>
      <c r="M136" s="28"/>
      <c r="N136" s="28"/>
    </row>
    <row r="137" spans="1:15">
      <c r="A137" s="16">
        <v>44746</v>
      </c>
      <c r="B137" s="18">
        <v>2.6145999999999998</v>
      </c>
      <c r="C137" s="18">
        <v>1.9127000000000001</v>
      </c>
      <c r="D137" s="18">
        <v>1.881</v>
      </c>
      <c r="E137" s="18"/>
      <c r="F137" s="18">
        <v>1.33</v>
      </c>
      <c r="G137" s="18">
        <v>-0.309</v>
      </c>
      <c r="H137" s="14">
        <f t="shared" si="18"/>
        <v>0.55099999999999993</v>
      </c>
      <c r="I137" s="31">
        <f t="shared" si="19"/>
        <v>0.24199999999999994</v>
      </c>
      <c r="J137" s="17"/>
      <c r="K137" s="28"/>
      <c r="L137" s="28"/>
      <c r="M137" s="28"/>
      <c r="N137" s="28"/>
    </row>
    <row r="138" spans="1:15">
      <c r="A138" s="16">
        <v>44747</v>
      </c>
      <c r="B138" s="18">
        <v>2.5169000000000001</v>
      </c>
      <c r="C138" s="18">
        <v>1.7744</v>
      </c>
      <c r="D138" s="18">
        <v>1.7410000000000001</v>
      </c>
      <c r="E138" s="18"/>
      <c r="F138" s="18">
        <v>1.175</v>
      </c>
      <c r="G138" s="18">
        <v>-0.33300000000000002</v>
      </c>
      <c r="H138" s="14">
        <f t="shared" si="18"/>
        <v>0.56600000000000006</v>
      </c>
      <c r="I138" s="31">
        <f t="shared" si="19"/>
        <v>0.23300000000000004</v>
      </c>
      <c r="J138" s="17"/>
      <c r="K138" s="28"/>
      <c r="L138" s="28"/>
      <c r="M138" s="28"/>
      <c r="N138" s="28"/>
    </row>
    <row r="139" spans="1:15">
      <c r="A139" s="16">
        <v>44748</v>
      </c>
      <c r="B139" s="18">
        <v>2.6979000000000002</v>
      </c>
      <c r="C139" s="18">
        <v>1.7571000000000001</v>
      </c>
      <c r="D139" s="18">
        <v>1.722</v>
      </c>
      <c r="E139" s="18"/>
      <c r="F139" s="18">
        <v>1.2030000000000001</v>
      </c>
      <c r="G139" s="18">
        <v>-0.33700000000000002</v>
      </c>
      <c r="H139" s="14">
        <f t="shared" si="18"/>
        <v>0.51899999999999991</v>
      </c>
      <c r="I139" s="31">
        <f t="shared" si="19"/>
        <v>0.18199999999999988</v>
      </c>
      <c r="J139" s="17"/>
      <c r="K139" s="28"/>
      <c r="L139" s="28"/>
      <c r="M139" s="28"/>
      <c r="N139" s="28"/>
    </row>
    <row r="140" spans="1:15">
      <c r="A140" s="16">
        <v>44749</v>
      </c>
      <c r="B140" s="18">
        <v>2.694</v>
      </c>
      <c r="C140" s="18">
        <v>1.8585</v>
      </c>
      <c r="D140" s="18">
        <v>1.827</v>
      </c>
      <c r="E140" s="18"/>
      <c r="F140" s="18">
        <v>1.3140000000000001</v>
      </c>
      <c r="G140" s="18">
        <v>-0.32900000000000001</v>
      </c>
      <c r="H140" s="14">
        <f t="shared" si="18"/>
        <v>0.5129999999999999</v>
      </c>
      <c r="I140" s="31">
        <f t="shared" si="19"/>
        <v>0.18399999999999989</v>
      </c>
      <c r="J140" s="17"/>
      <c r="K140" s="28"/>
      <c r="L140" s="28"/>
      <c r="M140" s="28"/>
      <c r="N140" s="28"/>
    </row>
    <row r="141" spans="1:15">
      <c r="A141" s="16">
        <v>44750</v>
      </c>
      <c r="B141" s="18">
        <v>2.7532999999999999</v>
      </c>
      <c r="C141" s="18">
        <v>1.8935999999999999</v>
      </c>
      <c r="D141" s="18">
        <v>1.86</v>
      </c>
      <c r="E141" s="18"/>
      <c r="F141" s="18">
        <v>1.341</v>
      </c>
      <c r="G141" s="18">
        <v>-0.308</v>
      </c>
      <c r="H141" s="14">
        <f t="shared" si="18"/>
        <v>0.51900000000000013</v>
      </c>
      <c r="I141" s="31">
        <f t="shared" si="19"/>
        <v>0.21100000000000013</v>
      </c>
      <c r="J141" s="17"/>
      <c r="K141" s="28"/>
      <c r="L141" s="28"/>
      <c r="M141" s="28"/>
      <c r="N141" s="28"/>
    </row>
    <row r="142" spans="1:15">
      <c r="A142" s="16">
        <v>44753</v>
      </c>
      <c r="B142" s="18">
        <v>2.7141000000000002</v>
      </c>
      <c r="C142" s="18">
        <v>1.7915000000000001</v>
      </c>
      <c r="D142" s="18">
        <v>1.7569999999999999</v>
      </c>
      <c r="E142" s="18"/>
      <c r="F142" s="18">
        <v>1.242</v>
      </c>
      <c r="G142" s="18">
        <v>-0.317</v>
      </c>
      <c r="H142" s="14">
        <f t="shared" si="18"/>
        <v>0.5149999999999999</v>
      </c>
      <c r="I142" s="31">
        <f t="shared" si="19"/>
        <v>0.1979999999999999</v>
      </c>
      <c r="J142" s="17"/>
      <c r="K142" s="28"/>
      <c r="L142" s="28"/>
      <c r="M142" s="28"/>
      <c r="N142" s="28"/>
    </row>
    <row r="143" spans="1:15">
      <c r="A143" s="16">
        <v>44754</v>
      </c>
      <c r="B143" s="18">
        <v>2.5630000000000002</v>
      </c>
      <c r="C143" s="18">
        <v>1.6771</v>
      </c>
      <c r="D143" s="18">
        <v>1.6379999999999999</v>
      </c>
      <c r="E143" s="18"/>
      <c r="F143" s="18">
        <v>1.129</v>
      </c>
      <c r="G143" s="18">
        <v>-0.30399999999999999</v>
      </c>
      <c r="H143" s="14">
        <f t="shared" si="18"/>
        <v>0.5089999999999999</v>
      </c>
      <c r="I143" s="31">
        <f t="shared" si="19"/>
        <v>0.2049999999999999</v>
      </c>
      <c r="J143" s="17"/>
      <c r="K143" s="28"/>
      <c r="L143" s="28"/>
      <c r="M143" s="28"/>
      <c r="N143" s="28"/>
    </row>
    <row r="144" spans="1:15">
      <c r="A144" s="16">
        <v>44755</v>
      </c>
      <c r="B144" s="18">
        <v>2.5204</v>
      </c>
      <c r="C144" s="18">
        <v>1.6859999999999999</v>
      </c>
      <c r="D144" s="18">
        <v>1.65</v>
      </c>
      <c r="E144" s="18"/>
      <c r="F144" s="18">
        <v>1.141</v>
      </c>
      <c r="G144" s="18">
        <v>-0.27500000000000002</v>
      </c>
      <c r="H144" s="14">
        <f t="shared" si="18"/>
        <v>0.5089999999999999</v>
      </c>
      <c r="I144" s="31">
        <f t="shared" si="19"/>
        <v>0.23399999999999987</v>
      </c>
      <c r="J144" s="17"/>
      <c r="K144" s="28"/>
      <c r="L144" s="28"/>
      <c r="M144" s="28"/>
      <c r="N144" s="28"/>
    </row>
    <row r="145" spans="1:14">
      <c r="A145" s="16">
        <v>44756</v>
      </c>
      <c r="B145" s="18">
        <v>2.5301999999999998</v>
      </c>
      <c r="C145" s="18">
        <v>1.7124999999999999</v>
      </c>
      <c r="D145" s="18">
        <v>1.677</v>
      </c>
      <c r="E145" s="18"/>
      <c r="F145" s="18">
        <v>1.1739999999999999</v>
      </c>
      <c r="G145" s="18">
        <v>-0.22700000000000001</v>
      </c>
      <c r="H145" s="14"/>
      <c r="I145" s="31"/>
      <c r="J145" s="17"/>
      <c r="K145" s="28"/>
      <c r="L145" s="28"/>
      <c r="M145" s="28"/>
      <c r="N145" s="28"/>
    </row>
    <row r="146" spans="1:14">
      <c r="A146" s="16">
        <v>44757</v>
      </c>
      <c r="B146" s="18">
        <v>2.5015999999999998</v>
      </c>
      <c r="C146" s="18">
        <v>1.6858</v>
      </c>
      <c r="D146" s="18">
        <v>1.647</v>
      </c>
      <c r="E146" s="18"/>
      <c r="F146" s="18">
        <v>1.129</v>
      </c>
      <c r="G146" s="18">
        <v>-0.245</v>
      </c>
      <c r="H146" s="14"/>
      <c r="I146" s="31"/>
      <c r="J146" s="17"/>
      <c r="K146" s="28"/>
      <c r="L146" s="28"/>
      <c r="M146" s="28"/>
      <c r="N146" s="28"/>
    </row>
    <row r="147" spans="1:14">
      <c r="A147" s="16">
        <v>44760</v>
      </c>
      <c r="B147" s="18">
        <v>2.5739999999999998</v>
      </c>
      <c r="C147" s="18">
        <v>1.7670999999999999</v>
      </c>
      <c r="D147" s="18">
        <v>1.73</v>
      </c>
      <c r="E147" s="18"/>
      <c r="F147" s="18">
        <v>1.2110000000000001</v>
      </c>
      <c r="G147" s="18">
        <v>-0.26600000000000001</v>
      </c>
      <c r="H147" s="14">
        <f t="shared" ref="H147:H178" si="20">D147-F147</f>
        <v>0.51899999999999991</v>
      </c>
      <c r="I147" s="31">
        <f t="shared" ref="I147:I178" si="21">G147+H147</f>
        <v>0.25299999999999989</v>
      </c>
      <c r="J147" s="17"/>
      <c r="K147" s="28"/>
      <c r="L147" s="28"/>
      <c r="M147" s="28"/>
      <c r="N147" s="28"/>
    </row>
    <row r="148" spans="1:14">
      <c r="A148" s="16">
        <v>44761</v>
      </c>
      <c r="B148" s="18">
        <v>2.5724999999999998</v>
      </c>
      <c r="C148" s="18">
        <v>1.8158000000000001</v>
      </c>
      <c r="D148" s="18">
        <v>1.7809999999999999</v>
      </c>
      <c r="E148" s="18"/>
      <c r="F148" s="18">
        <v>1.2729999999999999</v>
      </c>
      <c r="G148" s="18">
        <v>-0.184</v>
      </c>
      <c r="H148" s="14">
        <f t="shared" si="20"/>
        <v>0.50800000000000001</v>
      </c>
      <c r="I148" s="31">
        <f t="shared" si="21"/>
        <v>0.32400000000000001</v>
      </c>
      <c r="J148" s="17"/>
      <c r="K148" s="28"/>
      <c r="L148" s="28"/>
      <c r="M148" s="28"/>
      <c r="N148" s="28"/>
    </row>
    <row r="149" spans="1:14">
      <c r="A149" s="16">
        <v>44762</v>
      </c>
      <c r="B149" s="18">
        <v>2.5533999999999999</v>
      </c>
      <c r="C149" s="18">
        <v>1.7990999999999999</v>
      </c>
      <c r="D149" s="18">
        <v>1.7649999999999999</v>
      </c>
      <c r="E149" s="18"/>
      <c r="F149" s="18">
        <v>1.2529999999999999</v>
      </c>
      <c r="G149" s="18">
        <v>-0.19500000000000001</v>
      </c>
      <c r="H149" s="14">
        <f t="shared" si="20"/>
        <v>0.51200000000000001</v>
      </c>
      <c r="I149" s="31">
        <f t="shared" si="21"/>
        <v>0.317</v>
      </c>
      <c r="J149" s="17"/>
      <c r="K149" s="28"/>
      <c r="L149" s="28"/>
      <c r="M149" s="28"/>
      <c r="N149" s="28"/>
    </row>
    <row r="150" spans="1:14">
      <c r="A150" s="16">
        <v>44763</v>
      </c>
      <c r="B150" s="18">
        <v>2.4883999999999999</v>
      </c>
      <c r="C150" s="18">
        <v>1.7743</v>
      </c>
      <c r="D150" s="18">
        <v>1.7430000000000001</v>
      </c>
      <c r="E150" s="18"/>
      <c r="F150" s="18">
        <v>1.218</v>
      </c>
      <c r="G150" s="18">
        <v>-6.4000000000000001E-2</v>
      </c>
      <c r="H150" s="14">
        <f t="shared" si="20"/>
        <v>0.52500000000000013</v>
      </c>
      <c r="I150" s="31">
        <f t="shared" si="21"/>
        <v>0.46100000000000013</v>
      </c>
      <c r="J150" s="17"/>
      <c r="K150" s="28"/>
      <c r="L150" s="28"/>
      <c r="M150" s="28"/>
      <c r="N150" s="28"/>
    </row>
    <row r="151" spans="1:14">
      <c r="A151" s="16">
        <v>44764</v>
      </c>
      <c r="B151" s="18">
        <v>2.4140999999999999</v>
      </c>
      <c r="C151" s="18">
        <v>1.5884</v>
      </c>
      <c r="D151" s="18">
        <v>1.55</v>
      </c>
      <c r="E151" s="18"/>
      <c r="F151" s="18">
        <v>1.0269999999999999</v>
      </c>
      <c r="G151" s="18">
        <v>-8.3000000000000004E-2</v>
      </c>
      <c r="H151" s="14">
        <f t="shared" si="20"/>
        <v>0.52300000000000013</v>
      </c>
      <c r="I151" s="31">
        <f t="shared" si="21"/>
        <v>0.44000000000000011</v>
      </c>
      <c r="J151" s="17"/>
      <c r="K151" s="28"/>
      <c r="L151" s="28"/>
      <c r="M151" s="28"/>
      <c r="N151" s="28"/>
    </row>
    <row r="152" spans="1:14">
      <c r="A152" s="16">
        <v>44767</v>
      </c>
      <c r="B152" s="18">
        <v>2.4256000000000002</v>
      </c>
      <c r="C152" s="18">
        <v>1.5698000000000001</v>
      </c>
      <c r="D152" s="18">
        <v>1.53</v>
      </c>
      <c r="E152" s="18"/>
      <c r="F152" s="18">
        <v>1.0149999999999999</v>
      </c>
      <c r="G152" s="18">
        <v>-8.2000000000000003E-2</v>
      </c>
      <c r="H152" s="14">
        <f t="shared" si="20"/>
        <v>0.51500000000000012</v>
      </c>
      <c r="I152" s="31">
        <f t="shared" si="21"/>
        <v>0.43300000000000011</v>
      </c>
      <c r="J152" s="17"/>
      <c r="K152" s="28"/>
      <c r="L152" s="28"/>
      <c r="M152" s="28"/>
      <c r="N152" s="28"/>
    </row>
    <row r="153" spans="1:14">
      <c r="A153" s="16">
        <v>44768</v>
      </c>
      <c r="B153" s="18">
        <v>2.3458999999999999</v>
      </c>
      <c r="C153" s="18">
        <v>1.4749000000000001</v>
      </c>
      <c r="D153" s="18">
        <v>1.4359999999999999</v>
      </c>
      <c r="E153" s="18"/>
      <c r="F153" s="18">
        <v>0.92200000000000004</v>
      </c>
      <c r="G153" s="18">
        <v>-7.9000000000000001E-2</v>
      </c>
      <c r="H153" s="14">
        <f t="shared" si="20"/>
        <v>0.5139999999999999</v>
      </c>
      <c r="I153" s="31">
        <f t="shared" si="21"/>
        <v>0.43499999999999989</v>
      </c>
      <c r="J153" s="17"/>
      <c r="K153" s="28"/>
      <c r="L153" s="28"/>
      <c r="M153" s="28"/>
      <c r="N153" s="28"/>
    </row>
    <row r="154" spans="1:14">
      <c r="A154" s="16">
        <v>44769</v>
      </c>
      <c r="B154" s="18">
        <v>2.3386</v>
      </c>
      <c r="C154" s="18">
        <v>1.4943</v>
      </c>
      <c r="D154" s="18">
        <v>1.4570000000000001</v>
      </c>
      <c r="E154" s="18"/>
      <c r="F154" s="18">
        <v>0.94299999999999995</v>
      </c>
      <c r="G154" s="18">
        <v>-6.8000000000000005E-2</v>
      </c>
      <c r="H154" s="14">
        <f t="shared" si="20"/>
        <v>0.51400000000000012</v>
      </c>
      <c r="I154" s="31">
        <f t="shared" si="21"/>
        <v>0.44600000000000012</v>
      </c>
      <c r="J154" s="17"/>
      <c r="K154" s="28"/>
      <c r="L154" s="28"/>
      <c r="M154" s="28"/>
      <c r="N154" s="28"/>
    </row>
    <row r="155" spans="1:14">
      <c r="A155" s="16">
        <v>44770</v>
      </c>
      <c r="B155" s="18">
        <v>2.2736999999999998</v>
      </c>
      <c r="C155" s="18">
        <v>1.3714</v>
      </c>
      <c r="D155" s="18">
        <v>1.331</v>
      </c>
      <c r="E155" s="18"/>
      <c r="F155" s="18">
        <v>0.82299999999999995</v>
      </c>
      <c r="G155" s="18">
        <v>-0.06</v>
      </c>
      <c r="H155" s="14">
        <f t="shared" si="20"/>
        <v>0.50800000000000001</v>
      </c>
      <c r="I155" s="31">
        <f t="shared" si="21"/>
        <v>0.44800000000000001</v>
      </c>
      <c r="J155" s="17"/>
      <c r="K155" s="28"/>
      <c r="L155" s="28"/>
      <c r="M155" s="28"/>
      <c r="N155" s="28"/>
    </row>
    <row r="156" spans="1:14">
      <c r="A156" s="16">
        <v>44771</v>
      </c>
      <c r="B156" s="18">
        <v>2.2010000000000001</v>
      </c>
      <c r="C156" s="18">
        <v>1.3573</v>
      </c>
      <c r="D156" s="18">
        <v>1.3160000000000001</v>
      </c>
      <c r="E156" s="18"/>
      <c r="F156" s="18">
        <v>0.81399999999999995</v>
      </c>
      <c r="G156" s="18">
        <v>-0.06</v>
      </c>
      <c r="H156" s="14">
        <f t="shared" si="20"/>
        <v>0.50200000000000011</v>
      </c>
      <c r="I156" s="31">
        <f t="shared" si="21"/>
        <v>0.44200000000000012</v>
      </c>
      <c r="J156" s="17"/>
      <c r="K156" s="28"/>
      <c r="L156" s="28"/>
      <c r="M156" s="28"/>
      <c r="N156" s="28"/>
    </row>
    <row r="157" spans="1:14">
      <c r="A157" s="16">
        <v>44774</v>
      </c>
      <c r="B157" s="18">
        <v>2.1533000000000002</v>
      </c>
      <c r="C157" s="18">
        <v>1.3070999999999999</v>
      </c>
      <c r="D157" s="18">
        <v>1.2669999999999999</v>
      </c>
      <c r="E157" s="18"/>
      <c r="F157" s="18">
        <v>0.77600000000000002</v>
      </c>
      <c r="G157" s="18">
        <v>-6.4000000000000001E-2</v>
      </c>
      <c r="H157" s="14">
        <f t="shared" si="20"/>
        <v>0.49099999999999988</v>
      </c>
      <c r="I157" s="31">
        <f t="shared" si="21"/>
        <v>0.42699999999999988</v>
      </c>
      <c r="J157" s="17"/>
      <c r="K157" s="28"/>
      <c r="L157" s="28"/>
      <c r="M157" s="28"/>
      <c r="N157" s="28"/>
    </row>
    <row r="158" spans="1:14">
      <c r="A158" s="16">
        <v>44775</v>
      </c>
      <c r="B158" s="18">
        <v>2.1227999999999998</v>
      </c>
      <c r="C158" s="18">
        <v>1.3584000000000001</v>
      </c>
      <c r="D158" s="18">
        <v>1.32</v>
      </c>
      <c r="E158" s="18"/>
      <c r="F158" s="18">
        <v>0.81599999999999995</v>
      </c>
      <c r="G158" s="18">
        <v>-5.5E-2</v>
      </c>
      <c r="H158" s="14">
        <f t="shared" si="20"/>
        <v>0.50400000000000011</v>
      </c>
      <c r="I158" s="31">
        <f t="shared" si="21"/>
        <v>0.44900000000000012</v>
      </c>
      <c r="J158" s="17"/>
      <c r="K158" s="28"/>
      <c r="L158" s="28"/>
      <c r="M158" s="28"/>
      <c r="N158" s="28"/>
    </row>
    <row r="159" spans="1:14">
      <c r="A159" s="16">
        <v>44776</v>
      </c>
      <c r="B159" s="18">
        <v>2.1583000000000001</v>
      </c>
      <c r="C159" s="18">
        <v>1.4135</v>
      </c>
      <c r="D159" s="18">
        <v>1.375</v>
      </c>
      <c r="E159" s="18"/>
      <c r="F159" s="18">
        <v>0.871</v>
      </c>
      <c r="G159" s="18">
        <v>-5.6000000000000001E-2</v>
      </c>
      <c r="H159" s="14">
        <f t="shared" si="20"/>
        <v>0.504</v>
      </c>
      <c r="I159" s="31">
        <f t="shared" si="21"/>
        <v>0.44800000000000001</v>
      </c>
      <c r="J159" s="17"/>
      <c r="K159" s="28"/>
      <c r="L159" s="28"/>
      <c r="M159" s="28"/>
      <c r="N159" s="28"/>
    </row>
    <row r="160" spans="1:14">
      <c r="A160" s="16">
        <v>44777</v>
      </c>
      <c r="B160" s="18">
        <v>2.1444999999999999</v>
      </c>
      <c r="C160" s="18">
        <v>1.3332999999999999</v>
      </c>
      <c r="D160" s="18">
        <v>1.2949999999999999</v>
      </c>
      <c r="E160" s="18"/>
      <c r="F160" s="18">
        <v>0.8</v>
      </c>
      <c r="G160" s="18">
        <v>-0.04</v>
      </c>
      <c r="H160" s="14">
        <f t="shared" si="20"/>
        <v>0.49499999999999988</v>
      </c>
      <c r="I160" s="31">
        <f t="shared" si="21"/>
        <v>0.4549999999999999</v>
      </c>
      <c r="J160" s="17"/>
      <c r="K160" s="28"/>
      <c r="L160" s="28"/>
      <c r="M160" s="28"/>
      <c r="N160" s="28"/>
    </row>
    <row r="161" spans="1:14">
      <c r="A161" s="16">
        <v>44778</v>
      </c>
      <c r="B161" s="18">
        <v>2.2391999999999999</v>
      </c>
      <c r="C161" s="18">
        <v>1.4823999999999999</v>
      </c>
      <c r="D161" s="18">
        <v>1.4430000000000001</v>
      </c>
      <c r="E161" s="18"/>
      <c r="F161" s="18">
        <v>0.95199999999999996</v>
      </c>
      <c r="G161" s="18">
        <v>-2.4E-2</v>
      </c>
      <c r="H161" s="14">
        <f t="shared" si="20"/>
        <v>0.4910000000000001</v>
      </c>
      <c r="I161" s="31">
        <f t="shared" si="21"/>
        <v>0.46700000000000008</v>
      </c>
      <c r="J161" s="17"/>
      <c r="K161" s="28"/>
      <c r="L161" s="28"/>
      <c r="M161" s="28"/>
      <c r="N161" s="28"/>
    </row>
    <row r="162" spans="1:14">
      <c r="A162" s="16">
        <v>44781</v>
      </c>
      <c r="B162" s="18">
        <v>2.1947000000000001</v>
      </c>
      <c r="C162" s="18">
        <v>1.4317</v>
      </c>
      <c r="D162" s="18">
        <v>1.393</v>
      </c>
      <c r="E162" s="18"/>
      <c r="F162" s="18">
        <v>0.89500000000000002</v>
      </c>
      <c r="G162" s="18">
        <v>-2.1999999999999999E-2</v>
      </c>
      <c r="H162" s="14">
        <f t="shared" si="20"/>
        <v>0.498</v>
      </c>
      <c r="I162" s="31">
        <f t="shared" si="21"/>
        <v>0.47599999999999998</v>
      </c>
      <c r="J162" s="17"/>
      <c r="K162" s="28"/>
      <c r="L162" s="28"/>
      <c r="M162" s="28"/>
      <c r="N162" s="28"/>
    </row>
    <row r="163" spans="1:14">
      <c r="A163" s="16">
        <v>44782</v>
      </c>
      <c r="B163" s="18">
        <v>2.2553000000000001</v>
      </c>
      <c r="C163" s="18">
        <v>1.4642999999999999</v>
      </c>
      <c r="D163" s="18">
        <v>1.4219999999999999</v>
      </c>
      <c r="E163" s="18"/>
      <c r="F163" s="18">
        <v>0.91700000000000004</v>
      </c>
      <c r="G163" s="18">
        <v>-2.4E-2</v>
      </c>
      <c r="H163" s="14">
        <f t="shared" si="20"/>
        <v>0.50499999999999989</v>
      </c>
      <c r="I163" s="31">
        <f t="shared" si="21"/>
        <v>0.48099999999999987</v>
      </c>
      <c r="J163" s="17"/>
      <c r="K163" s="28"/>
      <c r="L163" s="28"/>
      <c r="M163" s="28"/>
      <c r="N163" s="28"/>
    </row>
    <row r="164" spans="1:14">
      <c r="A164" s="16">
        <v>44783</v>
      </c>
      <c r="B164" s="18">
        <v>2.2383000000000002</v>
      </c>
      <c r="C164" s="18">
        <v>1.4354</v>
      </c>
      <c r="D164" s="18">
        <v>1.393</v>
      </c>
      <c r="E164" s="18"/>
      <c r="F164" s="18">
        <v>0.88600000000000001</v>
      </c>
      <c r="G164" s="18">
        <v>-2.5000000000000001E-2</v>
      </c>
      <c r="H164" s="14">
        <f t="shared" si="20"/>
        <v>0.50700000000000001</v>
      </c>
      <c r="I164" s="31">
        <f t="shared" si="21"/>
        <v>0.48199999999999998</v>
      </c>
      <c r="J164" s="17"/>
      <c r="K164" s="28"/>
      <c r="L164" s="28"/>
      <c r="M164" s="28"/>
      <c r="N164" s="28"/>
    </row>
    <row r="165" spans="1:14">
      <c r="A165" s="16">
        <v>44784</v>
      </c>
      <c r="B165" s="18">
        <v>2.3355999999999999</v>
      </c>
      <c r="C165" s="18">
        <v>1.5277000000000001</v>
      </c>
      <c r="D165" s="18">
        <v>1.4870000000000001</v>
      </c>
      <c r="E165" s="18"/>
      <c r="F165" s="18">
        <v>0.96899999999999997</v>
      </c>
      <c r="G165" s="18">
        <v>-4.2000000000000003E-2</v>
      </c>
      <c r="H165" s="14">
        <f t="shared" si="20"/>
        <v>0.51800000000000013</v>
      </c>
      <c r="I165" s="31">
        <f t="shared" si="21"/>
        <v>0.47600000000000015</v>
      </c>
      <c r="J165" s="17"/>
      <c r="K165" s="28"/>
      <c r="L165" s="28"/>
      <c r="M165" s="28"/>
      <c r="N165" s="28"/>
    </row>
    <row r="166" spans="1:14">
      <c r="A166" s="16">
        <v>44785</v>
      </c>
      <c r="B166" s="18">
        <v>2.3511000000000002</v>
      </c>
      <c r="C166" s="18">
        <v>1.5348999999999999</v>
      </c>
      <c r="D166" s="18">
        <v>1.4950000000000001</v>
      </c>
      <c r="E166" s="18"/>
      <c r="F166" s="18">
        <v>0.98499999999999999</v>
      </c>
      <c r="G166" s="18">
        <v>-2.1000000000000001E-2</v>
      </c>
      <c r="H166" s="14">
        <f t="shared" si="20"/>
        <v>0.51000000000000012</v>
      </c>
      <c r="I166" s="31">
        <f t="shared" si="21"/>
        <v>0.4890000000000001</v>
      </c>
      <c r="J166" s="17"/>
      <c r="K166" s="28"/>
      <c r="L166" s="28"/>
      <c r="M166" s="28"/>
      <c r="N166" s="28"/>
    </row>
    <row r="167" spans="1:14">
      <c r="A167" s="16">
        <v>44788</v>
      </c>
      <c r="B167" s="18">
        <v>2.2574999999999998</v>
      </c>
      <c r="C167" s="18">
        <v>1.4547000000000001</v>
      </c>
      <c r="D167" s="18">
        <v>1.411</v>
      </c>
      <c r="E167" s="18"/>
      <c r="F167" s="18">
        <v>0.89700000000000002</v>
      </c>
      <c r="G167" s="18">
        <v>6.5000000000000002E-2</v>
      </c>
      <c r="H167" s="14">
        <f t="shared" si="20"/>
        <v>0.51400000000000001</v>
      </c>
      <c r="I167" s="31">
        <f t="shared" si="21"/>
        <v>0.57899999999999996</v>
      </c>
      <c r="J167" s="17"/>
      <c r="K167" s="28"/>
      <c r="L167" s="28"/>
      <c r="M167" s="28"/>
      <c r="N167" s="28"/>
    </row>
    <row r="168" spans="1:14">
      <c r="A168" s="16">
        <v>44789</v>
      </c>
      <c r="B168" s="18">
        <v>2.3309000000000002</v>
      </c>
      <c r="C168" s="18">
        <v>1.5253000000000001</v>
      </c>
      <c r="D168" s="18">
        <v>1.482</v>
      </c>
      <c r="E168" s="18"/>
      <c r="F168" s="18">
        <v>0.96899999999999997</v>
      </c>
      <c r="G168" s="18">
        <v>7.1999999999999995E-2</v>
      </c>
      <c r="H168" s="14">
        <f t="shared" si="20"/>
        <v>0.51300000000000001</v>
      </c>
      <c r="I168" s="31">
        <f t="shared" si="21"/>
        <v>0.58499999999999996</v>
      </c>
      <c r="J168" s="17"/>
      <c r="K168" s="28"/>
      <c r="L168" s="28"/>
      <c r="M168" s="28"/>
      <c r="N168" s="28"/>
    </row>
    <row r="169" spans="1:14">
      <c r="A169" s="16">
        <v>44790</v>
      </c>
      <c r="B169" s="18">
        <v>2.3551000000000002</v>
      </c>
      <c r="C169" s="18">
        <v>1.6366000000000001</v>
      </c>
      <c r="D169" s="18">
        <v>1.597</v>
      </c>
      <c r="E169" s="18"/>
      <c r="F169" s="18">
        <v>1.08</v>
      </c>
      <c r="G169" s="18">
        <v>0.124</v>
      </c>
      <c r="H169" s="14">
        <f t="shared" si="20"/>
        <v>0.5169999999999999</v>
      </c>
      <c r="I169" s="31">
        <f t="shared" si="21"/>
        <v>0.6409999999999999</v>
      </c>
      <c r="J169" s="17"/>
      <c r="K169" s="28"/>
      <c r="L169" s="28"/>
      <c r="M169" s="28"/>
      <c r="N169" s="28"/>
    </row>
    <row r="170" spans="1:14">
      <c r="A170" s="16">
        <v>44791</v>
      </c>
      <c r="B170" s="18">
        <v>2.3464999999999998</v>
      </c>
      <c r="C170" s="18">
        <v>1.6586000000000001</v>
      </c>
      <c r="D170" s="18">
        <v>1.62</v>
      </c>
      <c r="E170" s="18"/>
      <c r="F170" s="18">
        <v>1.099</v>
      </c>
      <c r="G170" s="18">
        <v>7.2999999999999995E-2</v>
      </c>
      <c r="H170" s="14">
        <f t="shared" si="20"/>
        <v>0.52100000000000013</v>
      </c>
      <c r="I170" s="31">
        <f t="shared" si="21"/>
        <v>0.59400000000000008</v>
      </c>
      <c r="J170" s="17"/>
      <c r="K170" s="28"/>
      <c r="L170" s="28"/>
      <c r="M170" s="28"/>
      <c r="N170" s="28"/>
    </row>
    <row r="171" spans="1:14">
      <c r="A171" s="16">
        <v>44792</v>
      </c>
      <c r="B171" s="18">
        <v>2.4293999999999998</v>
      </c>
      <c r="C171" s="18">
        <v>1.7843</v>
      </c>
      <c r="D171" s="18">
        <v>1.7529999999999999</v>
      </c>
      <c r="E171" s="18"/>
      <c r="F171" s="18">
        <v>1.2270000000000001</v>
      </c>
      <c r="G171" s="18">
        <v>7.0999999999999994E-2</v>
      </c>
      <c r="H171" s="14">
        <f t="shared" si="20"/>
        <v>0.5259999999999998</v>
      </c>
      <c r="I171" s="31">
        <f t="shared" si="21"/>
        <v>0.59699999999999975</v>
      </c>
      <c r="J171" s="17"/>
      <c r="K171" s="28"/>
      <c r="L171" s="28"/>
      <c r="M171" s="28"/>
      <c r="N171" s="28"/>
    </row>
    <row r="172" spans="1:14">
      <c r="A172" s="16">
        <v>44795</v>
      </c>
      <c r="B172" s="18">
        <v>2.464</v>
      </c>
      <c r="C172" s="18">
        <v>1.863</v>
      </c>
      <c r="D172" s="18">
        <v>1.8260000000000001</v>
      </c>
      <c r="E172" s="18"/>
      <c r="F172" s="18">
        <v>1.3029999999999999</v>
      </c>
      <c r="G172" s="18">
        <v>3.3000000000000002E-2</v>
      </c>
      <c r="H172" s="14">
        <f t="shared" si="20"/>
        <v>0.52300000000000013</v>
      </c>
      <c r="I172" s="31">
        <f t="shared" si="21"/>
        <v>0.55600000000000016</v>
      </c>
      <c r="J172" s="17"/>
      <c r="K172" s="28"/>
      <c r="L172" s="28"/>
      <c r="M172" s="28"/>
      <c r="N172" s="28"/>
    </row>
    <row r="173" spans="1:14">
      <c r="A173" s="16">
        <v>44796</v>
      </c>
      <c r="B173" s="18">
        <v>2.5019999999999998</v>
      </c>
      <c r="C173" s="18">
        <v>1.8764000000000001</v>
      </c>
      <c r="D173" s="18">
        <v>1.839</v>
      </c>
      <c r="E173" s="18"/>
      <c r="F173" s="18">
        <v>1.3160000000000001</v>
      </c>
      <c r="G173" s="18">
        <v>-0.08</v>
      </c>
      <c r="H173" s="14">
        <f t="shared" si="20"/>
        <v>0.52299999999999991</v>
      </c>
      <c r="I173" s="31">
        <f t="shared" si="21"/>
        <v>0.44299999999999989</v>
      </c>
      <c r="J173" s="17"/>
      <c r="K173" s="28"/>
      <c r="L173" s="28"/>
      <c r="M173" s="28"/>
      <c r="N173" s="28"/>
    </row>
    <row r="174" spans="1:14">
      <c r="A174" s="16">
        <v>44797</v>
      </c>
      <c r="B174" s="18">
        <v>2.5131999999999999</v>
      </c>
      <c r="C174" s="18">
        <v>1.9430000000000001</v>
      </c>
      <c r="D174" s="18">
        <v>1.907</v>
      </c>
      <c r="E174" s="18"/>
      <c r="F174" s="18">
        <v>1.367</v>
      </c>
      <c r="G174" s="18">
        <v>-0.115</v>
      </c>
      <c r="H174" s="14">
        <f t="shared" si="20"/>
        <v>0.54</v>
      </c>
      <c r="I174" s="31">
        <f t="shared" si="21"/>
        <v>0.42500000000000004</v>
      </c>
      <c r="J174" s="17"/>
      <c r="K174" s="28"/>
      <c r="L174" s="28"/>
      <c r="M174" s="28"/>
      <c r="N174" s="28"/>
    </row>
    <row r="175" spans="1:14">
      <c r="A175" s="16">
        <v>44798</v>
      </c>
      <c r="B175" s="18">
        <v>2.5398000000000001</v>
      </c>
      <c r="C175" s="18">
        <v>1.8980999999999999</v>
      </c>
      <c r="D175" s="18">
        <v>1.8620000000000001</v>
      </c>
      <c r="E175" s="18"/>
      <c r="F175" s="18">
        <v>1.3129999999999999</v>
      </c>
      <c r="G175" s="18">
        <v>-0.159</v>
      </c>
      <c r="H175" s="14">
        <f t="shared" si="20"/>
        <v>0.54900000000000015</v>
      </c>
      <c r="I175" s="31">
        <f t="shared" si="21"/>
        <v>0.39000000000000012</v>
      </c>
      <c r="J175" s="17"/>
      <c r="K175" s="28"/>
      <c r="L175" s="28"/>
      <c r="M175" s="28"/>
      <c r="N175" s="28"/>
    </row>
    <row r="176" spans="1:14">
      <c r="A176" s="16">
        <v>44799</v>
      </c>
      <c r="B176" s="18">
        <v>2.5276999999999998</v>
      </c>
      <c r="C176" s="18">
        <v>1.9847999999999999</v>
      </c>
      <c r="D176" s="18">
        <v>1.9410000000000001</v>
      </c>
      <c r="E176" s="18"/>
      <c r="F176" s="18">
        <v>1.3859999999999999</v>
      </c>
      <c r="G176" s="18">
        <v>-5.8999999999999997E-2</v>
      </c>
      <c r="H176" s="14">
        <f t="shared" si="20"/>
        <v>0.55500000000000016</v>
      </c>
      <c r="I176" s="31">
        <f t="shared" si="21"/>
        <v>0.49600000000000016</v>
      </c>
      <c r="J176" s="17"/>
      <c r="K176" s="28"/>
      <c r="L176" s="28"/>
      <c r="M176" s="28"/>
      <c r="N176" s="28"/>
    </row>
    <row r="177" spans="1:14">
      <c r="A177" s="16">
        <v>44802</v>
      </c>
      <c r="B177" s="18">
        <v>2.6476000000000002</v>
      </c>
      <c r="C177" s="18">
        <v>2.0956000000000001</v>
      </c>
      <c r="D177" s="18">
        <v>2.0630000000000002</v>
      </c>
      <c r="E177" s="18"/>
      <c r="F177" s="18">
        <v>1.5</v>
      </c>
      <c r="G177" s="18">
        <v>-7.8E-2</v>
      </c>
      <c r="H177" s="14">
        <f t="shared" si="20"/>
        <v>0.56300000000000017</v>
      </c>
      <c r="I177" s="31">
        <f t="shared" si="21"/>
        <v>0.48500000000000015</v>
      </c>
      <c r="J177" s="17"/>
      <c r="K177" s="28"/>
      <c r="L177" s="28"/>
      <c r="M177" s="28"/>
      <c r="N177" s="28"/>
    </row>
    <row r="178" spans="1:14">
      <c r="A178" s="16">
        <v>44803</v>
      </c>
      <c r="B178" s="18">
        <v>2.6501000000000001</v>
      </c>
      <c r="C178" s="18">
        <v>2.0983000000000001</v>
      </c>
      <c r="D178" s="18">
        <v>2.0649999999999999</v>
      </c>
      <c r="E178" s="18"/>
      <c r="F178" s="18">
        <v>1.508</v>
      </c>
      <c r="G178" s="18">
        <v>1.4999999999999999E-2</v>
      </c>
      <c r="H178" s="14">
        <f t="shared" si="20"/>
        <v>0.55699999999999994</v>
      </c>
      <c r="I178" s="31">
        <f t="shared" si="21"/>
        <v>0.57199999999999995</v>
      </c>
      <c r="J178" s="17"/>
      <c r="K178" s="28"/>
      <c r="L178" s="28"/>
      <c r="M178" s="28"/>
      <c r="N178" s="28"/>
    </row>
    <row r="179" spans="1:14">
      <c r="A179" s="16">
        <v>44804</v>
      </c>
      <c r="B179" s="18">
        <v>2.6573000000000002</v>
      </c>
      <c r="C179" s="18">
        <v>2.1288999999999998</v>
      </c>
      <c r="D179" s="18">
        <v>2.097</v>
      </c>
      <c r="E179" s="18"/>
      <c r="F179" s="18">
        <v>1.5369999999999999</v>
      </c>
      <c r="G179" s="18">
        <v>3.2000000000000001E-2</v>
      </c>
      <c r="H179" s="14">
        <f t="shared" ref="H179:H210" si="22">D179-F179</f>
        <v>0.56000000000000005</v>
      </c>
      <c r="I179" s="31">
        <f t="shared" ref="I179:I210" si="23">G179+H179</f>
        <v>0.59200000000000008</v>
      </c>
      <c r="J179" s="17"/>
      <c r="K179" s="28"/>
      <c r="L179" s="28"/>
      <c r="M179" s="28"/>
      <c r="N179" s="28"/>
    </row>
    <row r="180" spans="1:14">
      <c r="A180" s="16">
        <v>44805</v>
      </c>
      <c r="B180" s="18">
        <v>2.7595999999999998</v>
      </c>
      <c r="C180" s="18">
        <v>2.1515</v>
      </c>
      <c r="D180" s="18">
        <v>2.1190000000000002</v>
      </c>
      <c r="E180" s="18"/>
      <c r="F180" s="18">
        <v>1.5580000000000001</v>
      </c>
      <c r="G180" s="18">
        <v>7.1999999999999995E-2</v>
      </c>
      <c r="H180" s="14">
        <f t="shared" si="22"/>
        <v>0.56100000000000017</v>
      </c>
      <c r="I180" s="31">
        <f t="shared" si="23"/>
        <v>0.63300000000000012</v>
      </c>
      <c r="J180" s="17"/>
      <c r="K180" s="28"/>
      <c r="L180" s="28"/>
      <c r="M180" s="28"/>
      <c r="N180" s="28"/>
    </row>
    <row r="181" spans="1:14">
      <c r="A181" s="16">
        <v>44806</v>
      </c>
      <c r="B181" s="18">
        <v>2.7469999999999999</v>
      </c>
      <c r="C181" s="18">
        <v>2.1164999999999998</v>
      </c>
      <c r="D181" s="18">
        <v>2.081</v>
      </c>
      <c r="E181" s="18"/>
      <c r="F181" s="18">
        <v>1.5209999999999999</v>
      </c>
      <c r="G181" s="18">
        <v>2.9000000000000001E-2</v>
      </c>
      <c r="H181" s="14">
        <f t="shared" si="22"/>
        <v>0.56000000000000005</v>
      </c>
      <c r="I181" s="31">
        <f t="shared" si="23"/>
        <v>0.58900000000000008</v>
      </c>
      <c r="J181" s="17"/>
    </row>
    <row r="182" spans="1:14">
      <c r="A182" s="16">
        <v>44809</v>
      </c>
      <c r="B182" s="18">
        <v>2.754</v>
      </c>
      <c r="C182" s="18">
        <v>2.1663999999999999</v>
      </c>
      <c r="D182" s="18">
        <v>2.13</v>
      </c>
      <c r="E182" s="18"/>
      <c r="F182" s="18">
        <v>1.56</v>
      </c>
      <c r="G182" s="18">
        <v>0.113</v>
      </c>
      <c r="H182" s="14">
        <f t="shared" si="22"/>
        <v>0.56999999999999984</v>
      </c>
      <c r="I182" s="31">
        <f t="shared" si="23"/>
        <v>0.68299999999999983</v>
      </c>
      <c r="J182" s="17"/>
    </row>
    <row r="183" spans="1:14">
      <c r="A183" s="16">
        <v>44810</v>
      </c>
      <c r="B183" s="18">
        <v>2.7841</v>
      </c>
      <c r="C183" s="18">
        <v>2.2294999999999998</v>
      </c>
      <c r="D183" s="18">
        <v>2.194</v>
      </c>
      <c r="E183" s="18"/>
      <c r="F183" s="18">
        <v>1.6339999999999999</v>
      </c>
      <c r="G183" s="18">
        <v>0.115</v>
      </c>
      <c r="H183" s="14">
        <f t="shared" si="22"/>
        <v>0.56000000000000005</v>
      </c>
      <c r="I183" s="31">
        <f t="shared" si="23"/>
        <v>0.67500000000000004</v>
      </c>
      <c r="J183" s="17"/>
    </row>
    <row r="184" spans="1:14">
      <c r="A184" s="16">
        <v>44811</v>
      </c>
      <c r="B184" s="18">
        <v>2.6829000000000001</v>
      </c>
      <c r="C184" s="18">
        <v>2.1621000000000001</v>
      </c>
      <c r="D184" s="18">
        <v>2.1269999999999998</v>
      </c>
      <c r="E184" s="18"/>
      <c r="F184" s="18">
        <v>1.573</v>
      </c>
      <c r="G184" s="18">
        <v>0.155</v>
      </c>
      <c r="H184" s="14">
        <f t="shared" si="22"/>
        <v>0.55399999999999983</v>
      </c>
      <c r="I184" s="31">
        <f t="shared" si="23"/>
        <v>0.70899999999999985</v>
      </c>
      <c r="J184" s="17"/>
    </row>
    <row r="185" spans="1:14">
      <c r="A185" s="16">
        <v>44812</v>
      </c>
      <c r="B185" s="18">
        <v>2.7391999999999999</v>
      </c>
      <c r="C185" s="18">
        <v>2.2818000000000001</v>
      </c>
      <c r="D185" s="18">
        <v>2.254</v>
      </c>
      <c r="E185" s="18"/>
      <c r="F185" s="18">
        <v>1.712</v>
      </c>
      <c r="G185" s="18">
        <v>0.34799999999999998</v>
      </c>
      <c r="H185" s="14">
        <f t="shared" si="22"/>
        <v>0.54200000000000004</v>
      </c>
      <c r="I185" s="31">
        <f t="shared" si="23"/>
        <v>0.89</v>
      </c>
      <c r="J185" s="17"/>
    </row>
    <row r="186" spans="1:14">
      <c r="A186" s="16">
        <v>44813</v>
      </c>
      <c r="B186" s="18">
        <v>2.7974000000000001</v>
      </c>
      <c r="C186" s="18">
        <v>2.2753999999999999</v>
      </c>
      <c r="D186" s="18">
        <v>2.2480000000000002</v>
      </c>
      <c r="E186" s="18"/>
      <c r="F186" s="18">
        <v>1.694</v>
      </c>
      <c r="G186" s="18">
        <v>0.434</v>
      </c>
      <c r="H186" s="14">
        <f t="shared" si="22"/>
        <v>0.55400000000000027</v>
      </c>
      <c r="I186" s="31">
        <f t="shared" si="23"/>
        <v>0.98800000000000021</v>
      </c>
      <c r="J186" s="17"/>
    </row>
    <row r="187" spans="1:14">
      <c r="A187" s="16">
        <v>44816</v>
      </c>
      <c r="B187" s="18">
        <v>2.7219000000000002</v>
      </c>
      <c r="C187" s="18">
        <v>2.2376</v>
      </c>
      <c r="D187" s="18">
        <v>2.2080000000000002</v>
      </c>
      <c r="E187" s="18"/>
      <c r="F187" s="18">
        <v>1.65</v>
      </c>
      <c r="G187" s="18">
        <v>0.59299999999999997</v>
      </c>
      <c r="H187" s="14">
        <f t="shared" si="22"/>
        <v>0.55800000000000027</v>
      </c>
      <c r="I187" s="31">
        <f t="shared" si="23"/>
        <v>1.1510000000000002</v>
      </c>
      <c r="J187" s="17"/>
    </row>
    <row r="188" spans="1:14">
      <c r="A188" s="16">
        <v>44817</v>
      </c>
      <c r="B188" s="18">
        <v>2.7549000000000001</v>
      </c>
      <c r="C188" s="18">
        <v>2.3100999999999998</v>
      </c>
      <c r="D188" s="18">
        <v>2.2839999999999998</v>
      </c>
      <c r="E188" s="18"/>
      <c r="F188" s="18">
        <v>1.726</v>
      </c>
      <c r="G188" s="18">
        <v>0.621</v>
      </c>
      <c r="H188" s="14">
        <f t="shared" si="22"/>
        <v>0.55799999999999983</v>
      </c>
      <c r="I188" s="31">
        <f t="shared" si="23"/>
        <v>1.1789999999999998</v>
      </c>
      <c r="J188" s="17"/>
    </row>
    <row r="189" spans="1:14">
      <c r="A189" s="16">
        <v>44818</v>
      </c>
      <c r="B189" s="18">
        <v>2.7073</v>
      </c>
      <c r="C189" s="18">
        <v>2.3014999999999999</v>
      </c>
      <c r="D189" s="18">
        <v>2.2770000000000001</v>
      </c>
      <c r="E189" s="18"/>
      <c r="F189" s="18">
        <v>1.712</v>
      </c>
      <c r="G189" s="18">
        <v>0.51900000000000002</v>
      </c>
      <c r="H189" s="14">
        <f t="shared" si="22"/>
        <v>0.56500000000000017</v>
      </c>
      <c r="I189" s="31">
        <f t="shared" si="23"/>
        <v>1.0840000000000001</v>
      </c>
      <c r="J189" s="17"/>
    </row>
    <row r="190" spans="1:14">
      <c r="A190" s="16">
        <v>44819</v>
      </c>
      <c r="B190" s="18">
        <v>2.6816</v>
      </c>
      <c r="C190" s="18">
        <v>2.3576999999999999</v>
      </c>
      <c r="D190" s="18">
        <v>2.3370000000000002</v>
      </c>
      <c r="E190" s="18"/>
      <c r="F190" s="18">
        <v>1.766</v>
      </c>
      <c r="G190" s="18">
        <v>0.497</v>
      </c>
      <c r="H190" s="14">
        <f t="shared" si="22"/>
        <v>0.57100000000000017</v>
      </c>
      <c r="I190" s="31">
        <f t="shared" si="23"/>
        <v>1.0680000000000001</v>
      </c>
      <c r="J190" s="17"/>
    </row>
    <row r="191" spans="1:14">
      <c r="A191" s="16">
        <v>44820</v>
      </c>
      <c r="B191" s="18">
        <v>2.6434000000000002</v>
      </c>
      <c r="C191" s="18">
        <v>2.3443999999999998</v>
      </c>
      <c r="D191" s="18">
        <v>2.331</v>
      </c>
      <c r="E191" s="18"/>
      <c r="F191" s="18">
        <v>1.754</v>
      </c>
      <c r="G191" s="18">
        <v>0.49399999999999999</v>
      </c>
      <c r="H191" s="14">
        <f t="shared" si="22"/>
        <v>0.57699999999999996</v>
      </c>
      <c r="I191" s="31">
        <f t="shared" si="23"/>
        <v>1.071</v>
      </c>
      <c r="J191" s="17"/>
    </row>
    <row r="192" spans="1:14">
      <c r="A192" s="16">
        <v>44823</v>
      </c>
      <c r="B192" s="18">
        <v>2.6812999999999998</v>
      </c>
      <c r="C192" s="18">
        <v>2.4068999999999998</v>
      </c>
      <c r="D192" s="18">
        <v>2.3889999999999998</v>
      </c>
      <c r="E192" s="18"/>
      <c r="F192" s="18">
        <v>1.802</v>
      </c>
      <c r="G192" s="18">
        <v>0.61699999999999999</v>
      </c>
      <c r="H192" s="14">
        <f t="shared" si="22"/>
        <v>0.58699999999999974</v>
      </c>
      <c r="I192" s="31">
        <f t="shared" si="23"/>
        <v>1.2039999999999997</v>
      </c>
      <c r="J192" s="17"/>
    </row>
    <row r="193" spans="1:10">
      <c r="A193" s="16">
        <v>44824</v>
      </c>
      <c r="B193" s="18">
        <v>2.7974000000000001</v>
      </c>
      <c r="C193" s="18">
        <v>2.5207000000000002</v>
      </c>
      <c r="D193" s="18">
        <v>2.5030000000000001</v>
      </c>
      <c r="E193" s="18"/>
      <c r="F193" s="18">
        <v>1.923</v>
      </c>
      <c r="G193" s="18">
        <v>0.63100000000000001</v>
      </c>
      <c r="H193" s="14">
        <f t="shared" si="22"/>
        <v>0.58000000000000007</v>
      </c>
      <c r="I193" s="31">
        <f t="shared" si="23"/>
        <v>1.2110000000000001</v>
      </c>
      <c r="J193" s="17"/>
    </row>
    <row r="194" spans="1:10">
      <c r="A194" s="16">
        <v>44825</v>
      </c>
      <c r="B194" s="18">
        <v>2.6905000000000001</v>
      </c>
      <c r="C194" s="18">
        <v>2.4914999999999998</v>
      </c>
      <c r="D194" s="18">
        <v>2.4750000000000001</v>
      </c>
      <c r="E194" s="18"/>
      <c r="F194" s="18">
        <v>1.889</v>
      </c>
      <c r="G194" s="18">
        <v>0.66700000000000004</v>
      </c>
      <c r="H194" s="14">
        <f t="shared" si="22"/>
        <v>0.58600000000000008</v>
      </c>
      <c r="I194" s="31">
        <f t="shared" si="23"/>
        <v>1.2530000000000001</v>
      </c>
      <c r="J194" s="17"/>
    </row>
    <row r="195" spans="1:10">
      <c r="A195" s="16">
        <v>44826</v>
      </c>
      <c r="B195" s="18">
        <v>2.69</v>
      </c>
      <c r="C195" s="18">
        <v>2.5750000000000002</v>
      </c>
      <c r="D195" s="18">
        <v>2.5630000000000002</v>
      </c>
      <c r="E195" s="18"/>
      <c r="F195" s="18">
        <v>1.9610000000000001</v>
      </c>
      <c r="G195" s="18">
        <v>0.71199999999999997</v>
      </c>
      <c r="H195" s="14">
        <f t="shared" si="22"/>
        <v>0.60200000000000009</v>
      </c>
      <c r="I195" s="31">
        <f t="shared" si="23"/>
        <v>1.3140000000000001</v>
      </c>
      <c r="J195" s="17"/>
    </row>
    <row r="196" spans="1:10">
      <c r="A196" s="16">
        <v>44827</v>
      </c>
      <c r="B196" s="18">
        <v>2.6772</v>
      </c>
      <c r="C196" s="18">
        <v>2.6442000000000001</v>
      </c>
      <c r="D196" s="18">
        <v>2.633</v>
      </c>
      <c r="E196" s="18"/>
      <c r="F196" s="18">
        <v>2.02</v>
      </c>
      <c r="G196" s="18">
        <v>0.71399999999999997</v>
      </c>
      <c r="H196" s="14">
        <f t="shared" si="22"/>
        <v>0.61299999999999999</v>
      </c>
      <c r="I196" s="31">
        <f t="shared" si="23"/>
        <v>1.327</v>
      </c>
      <c r="J196" s="17"/>
    </row>
    <row r="197" spans="1:10">
      <c r="A197" s="16">
        <v>44830</v>
      </c>
      <c r="B197" s="18">
        <v>2.7139000000000002</v>
      </c>
      <c r="C197" s="18">
        <v>2.7425999999999999</v>
      </c>
      <c r="D197" s="18">
        <v>2.7320000000000002</v>
      </c>
      <c r="E197" s="18"/>
      <c r="F197" s="18">
        <v>2.1110000000000002</v>
      </c>
      <c r="G197" s="18">
        <v>0.75700000000000001</v>
      </c>
      <c r="H197" s="14">
        <f t="shared" si="22"/>
        <v>0.621</v>
      </c>
      <c r="I197" s="31">
        <f t="shared" si="23"/>
        <v>1.3780000000000001</v>
      </c>
      <c r="J197" s="17"/>
    </row>
    <row r="198" spans="1:10">
      <c r="A198" s="16">
        <v>44831</v>
      </c>
      <c r="B198" s="18">
        <v>2.8525</v>
      </c>
      <c r="C198" s="18">
        <v>2.8580999999999999</v>
      </c>
      <c r="D198" s="18">
        <v>2.8460000000000001</v>
      </c>
      <c r="E198" s="18"/>
      <c r="F198" s="18">
        <v>2.226</v>
      </c>
      <c r="G198" s="18">
        <v>0.73899999999999999</v>
      </c>
      <c r="H198" s="14">
        <f t="shared" si="22"/>
        <v>0.62000000000000011</v>
      </c>
      <c r="I198" s="31">
        <f t="shared" si="23"/>
        <v>1.359</v>
      </c>
      <c r="J198" s="17"/>
    </row>
    <row r="199" spans="1:10">
      <c r="A199" s="16">
        <v>44832</v>
      </c>
      <c r="B199" s="18">
        <v>2.7684000000000002</v>
      </c>
      <c r="C199" s="18">
        <v>2.7452000000000001</v>
      </c>
      <c r="D199" s="18">
        <v>2.7330000000000001</v>
      </c>
      <c r="E199" s="18"/>
      <c r="F199" s="18">
        <v>2.1150000000000002</v>
      </c>
      <c r="G199" s="18">
        <v>0.73599999999999999</v>
      </c>
      <c r="H199" s="14">
        <f t="shared" si="22"/>
        <v>0.61799999999999988</v>
      </c>
      <c r="I199" s="31">
        <f t="shared" si="23"/>
        <v>1.3539999999999999</v>
      </c>
      <c r="J199" s="17"/>
    </row>
    <row r="200" spans="1:10">
      <c r="A200" s="16">
        <v>44833</v>
      </c>
      <c r="B200" s="18">
        <v>2.9483000000000001</v>
      </c>
      <c r="C200" s="18">
        <v>2.8241000000000001</v>
      </c>
      <c r="D200" s="18">
        <v>2.8119999999999998</v>
      </c>
      <c r="E200" s="18"/>
      <c r="F200" s="18">
        <v>2.1779999999999999</v>
      </c>
      <c r="G200" s="18">
        <v>0.76400000000000001</v>
      </c>
      <c r="H200" s="14">
        <f t="shared" si="22"/>
        <v>0.6339999999999999</v>
      </c>
      <c r="I200" s="31">
        <f t="shared" si="23"/>
        <v>1.3979999999999999</v>
      </c>
      <c r="J200" s="17"/>
    </row>
    <row r="201" spans="1:10">
      <c r="A201" s="16">
        <v>44834</v>
      </c>
      <c r="B201" s="18">
        <v>2.8868</v>
      </c>
      <c r="C201" s="18">
        <v>2.7766000000000002</v>
      </c>
      <c r="D201" s="18">
        <v>2.7629999999999999</v>
      </c>
      <c r="E201" s="18"/>
      <c r="F201" s="18">
        <v>2.105</v>
      </c>
      <c r="G201" s="18">
        <v>0.76200000000000001</v>
      </c>
      <c r="H201" s="14">
        <f t="shared" si="22"/>
        <v>0.65799999999999992</v>
      </c>
      <c r="I201" s="31">
        <f t="shared" si="23"/>
        <v>1.42</v>
      </c>
      <c r="J201" s="17"/>
    </row>
    <row r="202" spans="1:10">
      <c r="A202" s="16">
        <v>44837</v>
      </c>
      <c r="B202" s="18">
        <v>2.7446999999999999</v>
      </c>
      <c r="C202" s="18">
        <v>2.5924</v>
      </c>
      <c r="D202" s="18">
        <v>2.5760000000000001</v>
      </c>
      <c r="E202" s="18"/>
      <c r="F202" s="18">
        <v>1.913</v>
      </c>
      <c r="G202" s="18">
        <v>0.67200000000000004</v>
      </c>
      <c r="H202" s="14">
        <f t="shared" si="22"/>
        <v>0.66300000000000003</v>
      </c>
      <c r="I202" s="31">
        <f t="shared" si="23"/>
        <v>1.335</v>
      </c>
      <c r="J202" s="17"/>
    </row>
    <row r="203" spans="1:10">
      <c r="A203" s="16">
        <v>44838</v>
      </c>
      <c r="B203" s="18">
        <v>2.7707999999999999</v>
      </c>
      <c r="C203" s="18">
        <v>2.5468999999999999</v>
      </c>
      <c r="D203" s="18">
        <v>2.5249999999999999</v>
      </c>
      <c r="E203" s="18"/>
      <c r="F203" s="18">
        <v>1.867</v>
      </c>
      <c r="G203" s="18">
        <v>0.71199999999999997</v>
      </c>
      <c r="H203" s="14">
        <f t="shared" si="22"/>
        <v>0.65799999999999992</v>
      </c>
      <c r="I203" s="31">
        <f t="shared" si="23"/>
        <v>1.3699999999999999</v>
      </c>
      <c r="J203" s="17"/>
    </row>
    <row r="204" spans="1:10">
      <c r="A204" s="16">
        <v>44839</v>
      </c>
      <c r="B204" s="18">
        <v>2.8681000000000001</v>
      </c>
      <c r="C204" s="18">
        <v>2.7132000000000001</v>
      </c>
      <c r="D204" s="18">
        <v>2.6949999999999998</v>
      </c>
      <c r="E204" s="18"/>
      <c r="F204" s="18">
        <v>2.0289999999999999</v>
      </c>
      <c r="G204" s="18">
        <v>0.71699999999999997</v>
      </c>
      <c r="H204" s="14">
        <f t="shared" si="22"/>
        <v>0.66599999999999993</v>
      </c>
      <c r="I204" s="31">
        <f t="shared" si="23"/>
        <v>1.383</v>
      </c>
      <c r="J204" s="17"/>
    </row>
    <row r="205" spans="1:10">
      <c r="A205" s="16">
        <v>44840</v>
      </c>
      <c r="B205" s="18">
        <v>2.8643999999999998</v>
      </c>
      <c r="C205" s="18">
        <v>2.7591999999999999</v>
      </c>
      <c r="D205" s="18">
        <v>2.7440000000000002</v>
      </c>
      <c r="E205" s="18"/>
      <c r="F205" s="18">
        <v>2.0819999999999999</v>
      </c>
      <c r="G205" s="18">
        <v>0.73899999999999999</v>
      </c>
      <c r="H205" s="14">
        <f t="shared" si="22"/>
        <v>0.66200000000000037</v>
      </c>
      <c r="I205" s="31">
        <f t="shared" si="23"/>
        <v>1.4010000000000002</v>
      </c>
      <c r="J205" s="17"/>
    </row>
    <row r="206" spans="1:10">
      <c r="A206" s="16">
        <v>44841</v>
      </c>
      <c r="B206" s="18">
        <v>2.9676</v>
      </c>
      <c r="C206" s="18">
        <v>2.8776000000000002</v>
      </c>
      <c r="D206" s="18">
        <v>2.8620000000000001</v>
      </c>
      <c r="E206" s="18"/>
      <c r="F206" s="18">
        <v>2.1909999999999998</v>
      </c>
      <c r="G206" s="18">
        <v>0.745</v>
      </c>
      <c r="H206" s="14">
        <f t="shared" si="22"/>
        <v>0.67100000000000026</v>
      </c>
      <c r="I206" s="31">
        <f t="shared" si="23"/>
        <v>1.4160000000000004</v>
      </c>
      <c r="J206" s="17"/>
    </row>
    <row r="207" spans="1:10">
      <c r="A207" s="16">
        <v>44844</v>
      </c>
      <c r="B207" s="18">
        <v>3.1768999999999998</v>
      </c>
      <c r="C207" s="18">
        <v>3.0196000000000001</v>
      </c>
      <c r="D207" s="18">
        <v>3.0019999999999998</v>
      </c>
      <c r="E207" s="18"/>
      <c r="F207" s="18">
        <v>2.3370000000000002</v>
      </c>
      <c r="G207" s="18">
        <v>0.80900000000000005</v>
      </c>
      <c r="H207" s="14">
        <f t="shared" si="22"/>
        <v>0.66499999999999959</v>
      </c>
      <c r="I207" s="31">
        <f t="shared" si="23"/>
        <v>1.4739999999999998</v>
      </c>
      <c r="J207" s="17"/>
    </row>
    <row r="208" spans="1:10">
      <c r="A208" s="16">
        <v>44845</v>
      </c>
      <c r="B208" s="18">
        <v>3.1735000000000002</v>
      </c>
      <c r="C208" s="18">
        <v>2.9847000000000001</v>
      </c>
      <c r="D208" s="18">
        <v>2.9660000000000002</v>
      </c>
      <c r="E208" s="18"/>
      <c r="F208" s="18">
        <v>2.294</v>
      </c>
      <c r="G208" s="18">
        <v>0.79200000000000004</v>
      </c>
      <c r="H208" s="14">
        <f t="shared" si="22"/>
        <v>0.67200000000000015</v>
      </c>
      <c r="I208" s="31">
        <f t="shared" si="23"/>
        <v>1.4640000000000002</v>
      </c>
      <c r="J208" s="17"/>
    </row>
    <row r="209" spans="1:10">
      <c r="A209" s="16">
        <v>44846</v>
      </c>
      <c r="B209" s="18">
        <v>3.2806999999999999</v>
      </c>
      <c r="C209" s="18">
        <v>3.0074000000000001</v>
      </c>
      <c r="D209" s="18">
        <v>2.9860000000000002</v>
      </c>
      <c r="E209" s="18"/>
      <c r="F209" s="18">
        <v>2.3090000000000002</v>
      </c>
      <c r="G209" s="18">
        <v>0.79300000000000004</v>
      </c>
      <c r="H209" s="14">
        <f t="shared" si="22"/>
        <v>0.67700000000000005</v>
      </c>
      <c r="I209" s="31">
        <f t="shared" si="23"/>
        <v>1.4700000000000002</v>
      </c>
      <c r="J209" s="17"/>
    </row>
    <row r="210" spans="1:10">
      <c r="A210" s="16">
        <v>44847</v>
      </c>
      <c r="B210" s="18">
        <v>3.2141000000000002</v>
      </c>
      <c r="C210" s="18">
        <v>2.9678</v>
      </c>
      <c r="D210" s="18">
        <v>2.948</v>
      </c>
      <c r="E210" s="18"/>
      <c r="F210" s="18">
        <v>2.2810000000000001</v>
      </c>
      <c r="G210" s="18">
        <v>0.82899999999999996</v>
      </c>
      <c r="H210" s="14">
        <f t="shared" si="22"/>
        <v>0.66699999999999982</v>
      </c>
      <c r="I210" s="31">
        <f t="shared" si="23"/>
        <v>1.4959999999999998</v>
      </c>
      <c r="J210" s="17"/>
    </row>
    <row r="211" spans="1:10">
      <c r="A211" s="16">
        <v>44848</v>
      </c>
      <c r="B211" s="18">
        <v>3.2919999999999998</v>
      </c>
      <c r="C211" s="18">
        <v>3.0337000000000001</v>
      </c>
      <c r="D211" s="18">
        <v>3.0209999999999999</v>
      </c>
      <c r="E211" s="18"/>
      <c r="F211" s="18">
        <v>2.343</v>
      </c>
      <c r="G211" s="18">
        <v>0.76900000000000002</v>
      </c>
      <c r="H211" s="14">
        <f t="shared" ref="H211:H219" si="24">D211-F211</f>
        <v>0.67799999999999994</v>
      </c>
      <c r="I211" s="31">
        <f t="shared" ref="I211:I219" si="25">G211+H211</f>
        <v>1.4470000000000001</v>
      </c>
      <c r="J211" s="17"/>
    </row>
    <row r="212" spans="1:10">
      <c r="A212" s="16">
        <v>44851</v>
      </c>
      <c r="B212" s="18">
        <v>3.2471999999999999</v>
      </c>
      <c r="C212" s="18">
        <v>2.9668000000000001</v>
      </c>
      <c r="D212" s="18">
        <v>2.9449999999999998</v>
      </c>
      <c r="E212" s="18"/>
      <c r="F212" s="18">
        <v>2.266</v>
      </c>
      <c r="G212" s="18">
        <v>0.77100000000000002</v>
      </c>
      <c r="H212" s="14">
        <f t="shared" si="24"/>
        <v>0.67899999999999983</v>
      </c>
      <c r="I212" s="31">
        <f t="shared" si="25"/>
        <v>1.4499999999999997</v>
      </c>
      <c r="J212" s="17"/>
    </row>
    <row r="213" spans="1:10">
      <c r="A213" s="16">
        <v>44852</v>
      </c>
      <c r="B213" s="18">
        <v>3.2667000000000002</v>
      </c>
      <c r="C213" s="18">
        <v>3.0028000000000001</v>
      </c>
      <c r="D213" s="18">
        <v>2.9809999999999999</v>
      </c>
      <c r="E213" s="18"/>
      <c r="F213" s="18">
        <v>2.2810000000000001</v>
      </c>
      <c r="G213" s="18">
        <v>0.76300000000000001</v>
      </c>
      <c r="H213" s="14">
        <f t="shared" si="24"/>
        <v>0.69999999999999973</v>
      </c>
      <c r="I213" s="31">
        <f t="shared" si="25"/>
        <v>1.4629999999999996</v>
      </c>
      <c r="J213" s="17"/>
    </row>
    <row r="214" spans="1:10">
      <c r="A214" s="16">
        <v>44853</v>
      </c>
      <c r="B214" s="18">
        <v>3.2719999999999998</v>
      </c>
      <c r="C214" s="18">
        <v>3.0937000000000001</v>
      </c>
      <c r="D214" s="18">
        <v>3.073</v>
      </c>
      <c r="E214" s="18"/>
      <c r="F214" s="18">
        <v>2.371</v>
      </c>
      <c r="G214" s="18">
        <v>0.76600000000000001</v>
      </c>
      <c r="H214" s="14">
        <f t="shared" si="24"/>
        <v>0.70199999999999996</v>
      </c>
      <c r="I214" s="31">
        <f t="shared" si="25"/>
        <v>1.468</v>
      </c>
      <c r="J214" s="17"/>
    </row>
    <row r="215" spans="1:10">
      <c r="A215" s="16">
        <v>44854</v>
      </c>
      <c r="B215" s="18">
        <v>3.2888000000000002</v>
      </c>
      <c r="C215" s="18">
        <v>3.1208</v>
      </c>
      <c r="D215" s="18">
        <v>3.0990000000000002</v>
      </c>
      <c r="E215" s="18"/>
      <c r="F215" s="18">
        <v>2.399</v>
      </c>
      <c r="G215" s="18">
        <v>0.79900000000000004</v>
      </c>
      <c r="H215" s="14">
        <f t="shared" si="24"/>
        <v>0.70000000000000018</v>
      </c>
      <c r="I215" s="31">
        <f t="shared" si="25"/>
        <v>1.4990000000000001</v>
      </c>
      <c r="J215" s="17"/>
    </row>
    <row r="216" spans="1:10">
      <c r="A216" s="16">
        <v>44855</v>
      </c>
      <c r="B216" s="18">
        <v>3.3969</v>
      </c>
      <c r="C216" s="18">
        <v>3.1404999999999998</v>
      </c>
      <c r="D216" s="18">
        <v>3.1139999999999999</v>
      </c>
      <c r="E216" s="18"/>
      <c r="F216" s="18">
        <v>2.4129999999999998</v>
      </c>
      <c r="G216" s="18">
        <v>0.82899999999999996</v>
      </c>
      <c r="H216" s="14">
        <f t="shared" si="24"/>
        <v>0.70100000000000007</v>
      </c>
      <c r="I216" s="31">
        <f t="shared" si="25"/>
        <v>1.53</v>
      </c>
      <c r="J216" s="17"/>
    </row>
    <row r="217" spans="1:10">
      <c r="A217" s="16">
        <v>44858</v>
      </c>
      <c r="B217" s="18">
        <v>3.2757999999999998</v>
      </c>
      <c r="C217" s="18">
        <v>3.0327999999999999</v>
      </c>
      <c r="D217" s="18">
        <v>3.0070000000000001</v>
      </c>
      <c r="E217" s="18"/>
      <c r="F217" s="18">
        <v>2.327</v>
      </c>
      <c r="G217" s="18">
        <v>0.83099999999999996</v>
      </c>
      <c r="H217" s="14">
        <f t="shared" si="24"/>
        <v>0.68000000000000016</v>
      </c>
      <c r="I217" s="31">
        <f t="shared" si="25"/>
        <v>1.5110000000000001</v>
      </c>
      <c r="J217" s="17"/>
    </row>
    <row r="218" spans="1:10">
      <c r="A218" s="16">
        <v>44859</v>
      </c>
      <c r="B218" s="18">
        <v>3.0583999999999998</v>
      </c>
      <c r="C218" s="18">
        <v>2.8715000000000002</v>
      </c>
      <c r="D218" s="18">
        <v>2.8460000000000001</v>
      </c>
      <c r="E218" s="18"/>
      <c r="F218" s="18">
        <v>2.1669999999999998</v>
      </c>
      <c r="G218" s="18">
        <v>0.82799999999999996</v>
      </c>
      <c r="H218" s="14">
        <f t="shared" si="24"/>
        <v>0.67900000000000027</v>
      </c>
      <c r="I218" s="31">
        <f t="shared" si="25"/>
        <v>1.5070000000000001</v>
      </c>
      <c r="J218" s="17"/>
    </row>
    <row r="219" spans="1:10">
      <c r="A219" s="16">
        <v>44860</v>
      </c>
      <c r="B219" s="18">
        <v>3.0405000000000002</v>
      </c>
      <c r="C219" s="18">
        <v>2.8094000000000001</v>
      </c>
      <c r="D219" s="18">
        <v>2.7810000000000001</v>
      </c>
      <c r="E219" s="18"/>
      <c r="F219" s="18">
        <v>2.109</v>
      </c>
      <c r="G219" s="18">
        <v>0.83599999999999997</v>
      </c>
      <c r="H219" s="14">
        <f t="shared" si="24"/>
        <v>0.67200000000000015</v>
      </c>
      <c r="I219" s="31">
        <f t="shared" si="25"/>
        <v>1.508</v>
      </c>
      <c r="J219" s="17"/>
    </row>
    <row r="220" spans="1:10">
      <c r="A220" s="16">
        <v>44861</v>
      </c>
      <c r="B220" s="18">
        <v>2.9668999999999999</v>
      </c>
      <c r="C220" s="18">
        <v>2.6354000000000002</v>
      </c>
      <c r="D220" s="18">
        <v>2.6059999999999999</v>
      </c>
      <c r="E220" s="18"/>
      <c r="F220" s="18">
        <v>1.9590000000000001</v>
      </c>
      <c r="G220" s="18">
        <v>0.86499999999999999</v>
      </c>
      <c r="H220" s="14"/>
      <c r="I220" s="31"/>
      <c r="J220" s="17"/>
    </row>
    <row r="221" spans="1:10">
      <c r="A221" s="16">
        <v>44862</v>
      </c>
      <c r="B221" s="18">
        <v>2.9567999999999999</v>
      </c>
      <c r="C221" s="18">
        <v>2.7412999999999998</v>
      </c>
      <c r="D221" s="18">
        <v>2.7189999999999999</v>
      </c>
      <c r="E221" s="18"/>
      <c r="F221" s="18">
        <v>2.0990000000000002</v>
      </c>
      <c r="G221" s="18">
        <v>0.93200000000000005</v>
      </c>
      <c r="H221" s="14">
        <f t="shared" ref="H221:H252" si="26">D221-F221</f>
        <v>0.61999999999999966</v>
      </c>
      <c r="I221" s="31">
        <f t="shared" ref="I221:I252" si="27">G221+H221</f>
        <v>1.5519999999999996</v>
      </c>
      <c r="J221" s="17"/>
    </row>
    <row r="222" spans="1:10">
      <c r="A222" s="16">
        <v>44865</v>
      </c>
      <c r="B222" s="18">
        <v>3.0379999999999998</v>
      </c>
      <c r="C222" s="18">
        <v>2.7930999999999999</v>
      </c>
      <c r="D222" s="18">
        <v>2.7690000000000001</v>
      </c>
      <c r="E222" s="18"/>
      <c r="F222" s="18">
        <v>2.1389999999999998</v>
      </c>
      <c r="G222" s="18">
        <v>0.95399999999999996</v>
      </c>
      <c r="H222" s="14">
        <f t="shared" si="26"/>
        <v>0.63000000000000034</v>
      </c>
      <c r="I222" s="31">
        <f t="shared" si="27"/>
        <v>1.5840000000000003</v>
      </c>
      <c r="J222" s="17"/>
    </row>
    <row r="223" spans="1:10">
      <c r="A223" s="16">
        <v>44866</v>
      </c>
      <c r="B223" s="18">
        <v>3.0638000000000001</v>
      </c>
      <c r="C223" s="18">
        <v>2.7924000000000002</v>
      </c>
      <c r="D223" s="18">
        <v>2.7719999999999998</v>
      </c>
      <c r="E223" s="18"/>
      <c r="F223" s="18">
        <v>2.129</v>
      </c>
      <c r="G223" s="18">
        <v>0.98399999999999999</v>
      </c>
      <c r="H223" s="14">
        <f t="shared" si="26"/>
        <v>0.64299999999999979</v>
      </c>
      <c r="I223" s="31">
        <f t="shared" si="27"/>
        <v>1.6269999999999998</v>
      </c>
      <c r="J223" s="17"/>
    </row>
    <row r="224" spans="1:10">
      <c r="A224" s="16">
        <v>44867</v>
      </c>
      <c r="B224" s="18">
        <v>3.0084</v>
      </c>
      <c r="C224" s="18">
        <v>2.7854000000000001</v>
      </c>
      <c r="D224" s="18">
        <v>2.766</v>
      </c>
      <c r="E224" s="18"/>
      <c r="F224" s="18">
        <v>2.1349999999999998</v>
      </c>
      <c r="G224" s="18">
        <v>0.98799999999999999</v>
      </c>
      <c r="H224" s="14">
        <f t="shared" si="26"/>
        <v>0.63100000000000023</v>
      </c>
      <c r="I224" s="31">
        <f t="shared" si="27"/>
        <v>1.6190000000000002</v>
      </c>
      <c r="J224" s="17"/>
    </row>
    <row r="225" spans="1:10">
      <c r="A225" s="16">
        <v>44868</v>
      </c>
      <c r="B225" s="18">
        <v>3.0743</v>
      </c>
      <c r="C225" s="18">
        <v>2.8849</v>
      </c>
      <c r="D225" s="18">
        <v>2.8650000000000002</v>
      </c>
      <c r="E225" s="18"/>
      <c r="F225" s="18">
        <v>2.242</v>
      </c>
      <c r="G225" s="18">
        <v>1.0229999999999999</v>
      </c>
      <c r="H225" s="14">
        <f t="shared" si="26"/>
        <v>0.62300000000000022</v>
      </c>
      <c r="I225" s="31">
        <f t="shared" si="27"/>
        <v>1.6460000000000001</v>
      </c>
      <c r="J225" s="17"/>
    </row>
    <row r="226" spans="1:10">
      <c r="A226" s="16">
        <v>44869</v>
      </c>
      <c r="B226" s="18">
        <v>3.1334</v>
      </c>
      <c r="C226" s="18">
        <v>2.9405999999999999</v>
      </c>
      <c r="D226" s="18">
        <v>2.9169999999999998</v>
      </c>
      <c r="E226" s="18"/>
      <c r="F226" s="18">
        <v>2.2919999999999998</v>
      </c>
      <c r="G226" s="18">
        <v>1.0209999999999999</v>
      </c>
      <c r="H226" s="14">
        <f t="shared" si="26"/>
        <v>0.625</v>
      </c>
      <c r="I226" s="31">
        <f t="shared" si="27"/>
        <v>1.6459999999999999</v>
      </c>
      <c r="J226" s="17"/>
    </row>
    <row r="227" spans="1:10">
      <c r="A227" s="16">
        <v>44872</v>
      </c>
      <c r="B227" s="18">
        <v>3.1684999999999999</v>
      </c>
      <c r="C227" s="18">
        <v>2.9769000000000001</v>
      </c>
      <c r="D227" s="18">
        <v>2.9550000000000001</v>
      </c>
      <c r="E227" s="18"/>
      <c r="F227" s="18">
        <v>2.3410000000000002</v>
      </c>
      <c r="G227" s="18">
        <v>1.0009999999999999</v>
      </c>
      <c r="H227" s="14">
        <f t="shared" si="26"/>
        <v>0.61399999999999988</v>
      </c>
      <c r="I227" s="31">
        <f t="shared" si="27"/>
        <v>1.6149999999999998</v>
      </c>
      <c r="J227" s="17"/>
    </row>
    <row r="228" spans="1:10">
      <c r="A228" s="16">
        <v>44873</v>
      </c>
      <c r="B228" s="18">
        <v>3.0688</v>
      </c>
      <c r="C228" s="18">
        <v>2.9163000000000001</v>
      </c>
      <c r="D228" s="18">
        <v>2.895</v>
      </c>
      <c r="E228" s="18"/>
      <c r="F228" s="18">
        <v>2.278</v>
      </c>
      <c r="G228" s="18">
        <v>0.999</v>
      </c>
      <c r="H228" s="14">
        <f t="shared" si="26"/>
        <v>0.61699999999999999</v>
      </c>
      <c r="I228" s="31">
        <f t="shared" si="27"/>
        <v>1.6160000000000001</v>
      </c>
      <c r="J228" s="17"/>
    </row>
    <row r="229" spans="1:10">
      <c r="A229" s="16">
        <v>44874</v>
      </c>
      <c r="B229" s="18">
        <v>2.9830999999999999</v>
      </c>
      <c r="C229" s="18">
        <v>2.8102</v>
      </c>
      <c r="D229" s="18">
        <v>2.79</v>
      </c>
      <c r="E229" s="18"/>
      <c r="F229" s="18">
        <v>2.1669999999999998</v>
      </c>
      <c r="G229" s="18">
        <v>0.99</v>
      </c>
      <c r="H229" s="14">
        <f t="shared" si="26"/>
        <v>0.62300000000000022</v>
      </c>
      <c r="I229" s="31">
        <f t="shared" si="27"/>
        <v>1.6130000000000002</v>
      </c>
      <c r="J229" s="17"/>
    </row>
    <row r="230" spans="1:10">
      <c r="A230" s="16">
        <v>44875</v>
      </c>
      <c r="B230" s="18">
        <v>2.9348999999999998</v>
      </c>
      <c r="C230" s="18">
        <v>2.6520000000000001</v>
      </c>
      <c r="D230" s="18">
        <v>2.629</v>
      </c>
      <c r="E230" s="18"/>
      <c r="F230" s="18">
        <v>2.0049999999999999</v>
      </c>
      <c r="G230" s="18">
        <v>0.98299999999999998</v>
      </c>
      <c r="H230" s="14">
        <f t="shared" si="26"/>
        <v>0.62400000000000011</v>
      </c>
      <c r="I230" s="31">
        <f t="shared" si="27"/>
        <v>1.6070000000000002</v>
      </c>
      <c r="J230" s="17"/>
    </row>
    <row r="231" spans="1:10">
      <c r="A231" s="16">
        <v>44876</v>
      </c>
      <c r="B231" s="18">
        <v>3.0630999999999999</v>
      </c>
      <c r="C231" s="18">
        <v>2.8054999999999999</v>
      </c>
      <c r="D231" s="18">
        <v>2.7770000000000001</v>
      </c>
      <c r="E231" s="18"/>
      <c r="F231" s="18">
        <v>2.157</v>
      </c>
      <c r="G231" s="18">
        <v>0.98299999999999998</v>
      </c>
      <c r="H231" s="14">
        <f t="shared" si="26"/>
        <v>0.62000000000000011</v>
      </c>
      <c r="I231" s="31">
        <f t="shared" si="27"/>
        <v>1.6030000000000002</v>
      </c>
      <c r="J231" s="17"/>
    </row>
    <row r="232" spans="1:10">
      <c r="A232" s="16">
        <v>44879</v>
      </c>
      <c r="B232" s="18">
        <v>3.0686</v>
      </c>
      <c r="C232" s="18">
        <v>2.782</v>
      </c>
      <c r="D232" s="18">
        <v>2.754</v>
      </c>
      <c r="E232" s="18"/>
      <c r="F232" s="18">
        <v>2.1429999999999998</v>
      </c>
      <c r="G232" s="18">
        <v>1.3839999999999999</v>
      </c>
      <c r="H232" s="14">
        <f t="shared" si="26"/>
        <v>0.61100000000000021</v>
      </c>
      <c r="I232" s="31">
        <f t="shared" si="27"/>
        <v>1.9950000000000001</v>
      </c>
      <c r="J232" s="17"/>
    </row>
    <row r="233" spans="1:10">
      <c r="A233" s="16">
        <v>44880</v>
      </c>
      <c r="B233" s="18">
        <v>2.9845000000000002</v>
      </c>
      <c r="C233" s="18">
        <v>2.7302</v>
      </c>
      <c r="D233" s="18">
        <v>2.702</v>
      </c>
      <c r="E233" s="18"/>
      <c r="F233" s="18">
        <v>2.105</v>
      </c>
      <c r="G233" s="18">
        <v>1.393</v>
      </c>
      <c r="H233" s="14">
        <f t="shared" si="26"/>
        <v>0.59699999999999998</v>
      </c>
      <c r="I233" s="31">
        <f t="shared" si="27"/>
        <v>1.99</v>
      </c>
      <c r="J233" s="17"/>
    </row>
    <row r="234" spans="1:10">
      <c r="A234" s="16">
        <v>44881</v>
      </c>
      <c r="B234" s="18">
        <v>2.8544999999999998</v>
      </c>
      <c r="C234" s="18">
        <v>2.6072000000000002</v>
      </c>
      <c r="D234" s="18">
        <v>2.5819999999999999</v>
      </c>
      <c r="E234" s="18"/>
      <c r="F234" s="18">
        <v>1.994</v>
      </c>
      <c r="G234" s="18">
        <v>1.3939999999999999</v>
      </c>
      <c r="H234" s="14">
        <f t="shared" si="26"/>
        <v>0.58799999999999986</v>
      </c>
      <c r="I234" s="31">
        <f t="shared" si="27"/>
        <v>1.9819999999999998</v>
      </c>
      <c r="J234" s="17"/>
    </row>
    <row r="235" spans="1:10">
      <c r="A235" s="16">
        <v>44882</v>
      </c>
      <c r="B235" s="18">
        <v>2.8161999999999998</v>
      </c>
      <c r="C235" s="18">
        <v>2.6242999999999999</v>
      </c>
      <c r="D235" s="18">
        <v>2.6</v>
      </c>
      <c r="E235" s="18"/>
      <c r="F235" s="18">
        <v>2.0150000000000001</v>
      </c>
      <c r="G235" s="18">
        <v>1.419</v>
      </c>
      <c r="H235" s="14">
        <f t="shared" si="26"/>
        <v>0.58499999999999996</v>
      </c>
      <c r="I235" s="31">
        <f t="shared" si="27"/>
        <v>2.004</v>
      </c>
      <c r="J235" s="17"/>
    </row>
    <row r="236" spans="1:10">
      <c r="A236" s="16">
        <v>44883</v>
      </c>
      <c r="B236" s="18">
        <v>2.7989000000000002</v>
      </c>
      <c r="C236" s="18">
        <v>2.6164000000000001</v>
      </c>
      <c r="D236" s="18">
        <v>2.59</v>
      </c>
      <c r="E236" s="18"/>
      <c r="F236" s="18">
        <v>2.0099999999999998</v>
      </c>
      <c r="G236" s="18">
        <v>1.4019999999999999</v>
      </c>
      <c r="H236" s="14">
        <f t="shared" si="26"/>
        <v>0.58000000000000007</v>
      </c>
      <c r="I236" s="31">
        <f t="shared" si="27"/>
        <v>1.982</v>
      </c>
      <c r="J236" s="17"/>
    </row>
    <row r="237" spans="1:10">
      <c r="A237" s="16">
        <v>44886</v>
      </c>
      <c r="B237" s="18">
        <v>2.7892999999999999</v>
      </c>
      <c r="C237" s="18">
        <v>2.5922999999999998</v>
      </c>
      <c r="D237" s="18">
        <v>2.5680000000000001</v>
      </c>
      <c r="E237" s="18"/>
      <c r="F237" s="18">
        <v>1.9890000000000001</v>
      </c>
      <c r="G237" s="18">
        <v>1.3260000000000001</v>
      </c>
      <c r="H237" s="14">
        <f t="shared" si="26"/>
        <v>0.57899999999999996</v>
      </c>
      <c r="I237" s="31">
        <f t="shared" si="27"/>
        <v>1.905</v>
      </c>
      <c r="J237" s="17"/>
    </row>
    <row r="238" spans="1:10">
      <c r="A238" s="16">
        <v>44887</v>
      </c>
      <c r="B238" s="18">
        <v>2.7448000000000001</v>
      </c>
      <c r="C238" s="18">
        <v>2.5800999999999998</v>
      </c>
      <c r="D238" s="18">
        <v>2.5579999999999998</v>
      </c>
      <c r="E238" s="18"/>
      <c r="F238" s="18">
        <v>1.9750000000000001</v>
      </c>
      <c r="G238" s="18">
        <v>1.36</v>
      </c>
      <c r="H238" s="14">
        <f t="shared" si="26"/>
        <v>0.58299999999999974</v>
      </c>
      <c r="I238" s="31">
        <f t="shared" si="27"/>
        <v>1.9429999999999998</v>
      </c>
      <c r="J238" s="17"/>
    </row>
    <row r="239" spans="1:10">
      <c r="A239" s="16">
        <v>44888</v>
      </c>
      <c r="B239" s="18">
        <v>2.6356000000000002</v>
      </c>
      <c r="C239" s="18">
        <v>2.5145</v>
      </c>
      <c r="D239" s="18">
        <v>2.4940000000000002</v>
      </c>
      <c r="E239" s="18"/>
      <c r="F239" s="18">
        <v>1.9259999999999999</v>
      </c>
      <c r="G239" s="18">
        <v>1.3580000000000001</v>
      </c>
      <c r="H239" s="14">
        <f t="shared" si="26"/>
        <v>0.56800000000000028</v>
      </c>
      <c r="I239" s="31">
        <f t="shared" si="27"/>
        <v>1.9260000000000004</v>
      </c>
      <c r="J239" s="17"/>
    </row>
    <row r="240" spans="1:10">
      <c r="A240" s="16">
        <v>44889</v>
      </c>
      <c r="B240" s="18">
        <v>2.5566</v>
      </c>
      <c r="C240" s="18">
        <v>2.4216000000000002</v>
      </c>
      <c r="D240" s="18">
        <v>2.4009999999999998</v>
      </c>
      <c r="E240" s="18"/>
      <c r="F240" s="18">
        <v>1.847</v>
      </c>
      <c r="G240" s="18">
        <v>1.3740000000000001</v>
      </c>
      <c r="H240" s="14">
        <f t="shared" si="26"/>
        <v>0.55399999999999983</v>
      </c>
      <c r="I240" s="31">
        <f t="shared" si="27"/>
        <v>1.9279999999999999</v>
      </c>
      <c r="J240" s="17"/>
    </row>
    <row r="241" spans="1:10">
      <c r="A241" s="16">
        <v>44890</v>
      </c>
      <c r="B241" s="18">
        <v>2.5819000000000001</v>
      </c>
      <c r="C241" s="18">
        <v>2.5459000000000001</v>
      </c>
      <c r="D241" s="18">
        <v>2.5310000000000001</v>
      </c>
      <c r="E241" s="18"/>
      <c r="F241" s="18">
        <v>1.9710000000000001</v>
      </c>
      <c r="G241" s="18">
        <v>1.379</v>
      </c>
      <c r="H241" s="14">
        <f t="shared" si="26"/>
        <v>0.56000000000000005</v>
      </c>
      <c r="I241" s="31">
        <f t="shared" si="27"/>
        <v>1.9390000000000001</v>
      </c>
      <c r="J241" s="17"/>
    </row>
    <row r="242" spans="1:10">
      <c r="A242" s="16">
        <v>44893</v>
      </c>
      <c r="B242" s="18">
        <v>2.5739000000000001</v>
      </c>
      <c r="C242" s="18">
        <v>2.5691000000000002</v>
      </c>
      <c r="D242" s="18">
        <v>2.5550000000000002</v>
      </c>
      <c r="E242" s="18"/>
      <c r="F242" s="18">
        <v>1.986</v>
      </c>
      <c r="G242" s="18">
        <v>1.258</v>
      </c>
      <c r="H242" s="14">
        <f t="shared" si="26"/>
        <v>0.56900000000000017</v>
      </c>
      <c r="I242" s="31">
        <f t="shared" si="27"/>
        <v>1.8270000000000002</v>
      </c>
      <c r="J242" s="17"/>
    </row>
    <row r="243" spans="1:10">
      <c r="A243" s="16">
        <v>44894</v>
      </c>
      <c r="B243" s="18">
        <v>2.4975999999999998</v>
      </c>
      <c r="C243" s="18">
        <v>2.4922</v>
      </c>
      <c r="D243" s="18">
        <v>2.4769999999999999</v>
      </c>
      <c r="E243" s="18"/>
      <c r="F243" s="18">
        <v>1.9179999999999999</v>
      </c>
      <c r="G243" s="18">
        <v>1.2010000000000001</v>
      </c>
      <c r="H243" s="14">
        <f t="shared" si="26"/>
        <v>0.55899999999999994</v>
      </c>
      <c r="I243" s="31">
        <f t="shared" si="27"/>
        <v>1.76</v>
      </c>
      <c r="J243" s="17"/>
    </row>
    <row r="244" spans="1:10">
      <c r="A244" s="16">
        <v>44895</v>
      </c>
      <c r="B244" s="18">
        <v>2.4824000000000002</v>
      </c>
      <c r="C244" s="18">
        <v>2.5065</v>
      </c>
      <c r="D244" s="18">
        <v>2.4950000000000001</v>
      </c>
      <c r="E244" s="18"/>
      <c r="F244" s="18">
        <v>1.9259999999999999</v>
      </c>
      <c r="G244" s="18">
        <v>1.2190000000000001</v>
      </c>
      <c r="H244" s="14">
        <f t="shared" si="26"/>
        <v>0.56900000000000017</v>
      </c>
      <c r="I244" s="31">
        <f t="shared" si="27"/>
        <v>1.7880000000000003</v>
      </c>
      <c r="J244" s="17"/>
    </row>
    <row r="245" spans="1:10">
      <c r="A245" s="16">
        <v>44896</v>
      </c>
      <c r="B245" s="18">
        <v>2.403</v>
      </c>
      <c r="C245" s="18">
        <v>2.3786999999999998</v>
      </c>
      <c r="D245" s="18">
        <v>2.3650000000000002</v>
      </c>
      <c r="E245" s="18"/>
      <c r="F245" s="18">
        <v>1.81</v>
      </c>
      <c r="G245" s="18">
        <v>1.19</v>
      </c>
      <c r="H245" s="14">
        <f t="shared" si="26"/>
        <v>0.55500000000000016</v>
      </c>
      <c r="I245" s="31">
        <f t="shared" si="27"/>
        <v>1.7450000000000001</v>
      </c>
      <c r="J245" s="17"/>
    </row>
    <row r="246" spans="1:10">
      <c r="A246" s="16">
        <v>44897</v>
      </c>
      <c r="B246" s="18">
        <v>2.3734999999999999</v>
      </c>
      <c r="C246" s="18">
        <v>2.4194</v>
      </c>
      <c r="D246" s="18">
        <v>2.41</v>
      </c>
      <c r="E246" s="18"/>
      <c r="F246" s="18">
        <v>1.851</v>
      </c>
      <c r="G246" s="18">
        <v>1.19</v>
      </c>
      <c r="H246" s="14">
        <f t="shared" si="26"/>
        <v>0.55900000000000016</v>
      </c>
      <c r="I246" s="31">
        <f t="shared" si="27"/>
        <v>1.7490000000000001</v>
      </c>
      <c r="J246" s="17"/>
    </row>
    <row r="247" spans="1:10">
      <c r="A247" s="16">
        <v>44900</v>
      </c>
      <c r="B247" s="18">
        <v>2.3523999999999998</v>
      </c>
      <c r="C247" s="18">
        <v>2.4376000000000002</v>
      </c>
      <c r="D247" s="18">
        <v>2.4260000000000002</v>
      </c>
      <c r="E247" s="18"/>
      <c r="F247" s="18">
        <v>1.877</v>
      </c>
      <c r="G247" s="18">
        <v>1.4179999999999999</v>
      </c>
      <c r="H247" s="14">
        <f t="shared" si="26"/>
        <v>0.54900000000000015</v>
      </c>
      <c r="I247" s="31">
        <f t="shared" si="27"/>
        <v>1.9670000000000001</v>
      </c>
      <c r="J247" s="17"/>
    </row>
    <row r="248" spans="1:10">
      <c r="A248" s="16">
        <v>44901</v>
      </c>
      <c r="B248" s="18">
        <v>2.3210999999999999</v>
      </c>
      <c r="C248" s="18">
        <v>2.3654999999999999</v>
      </c>
      <c r="D248" s="18">
        <v>2.3540000000000001</v>
      </c>
      <c r="E248" s="18"/>
      <c r="F248" s="18">
        <v>1.794</v>
      </c>
      <c r="G248" s="18">
        <v>1.3919999999999999</v>
      </c>
      <c r="H248" s="14">
        <f t="shared" si="26"/>
        <v>0.56000000000000005</v>
      </c>
      <c r="I248" s="31">
        <f t="shared" si="27"/>
        <v>1.952</v>
      </c>
      <c r="J248" s="17"/>
    </row>
    <row r="249" spans="1:10">
      <c r="A249" s="16">
        <v>44902</v>
      </c>
      <c r="B249" s="18">
        <v>2.3441000000000001</v>
      </c>
      <c r="C249" s="18">
        <v>2.3580999999999999</v>
      </c>
      <c r="D249" s="18">
        <v>2.3450000000000002</v>
      </c>
      <c r="E249" s="18"/>
      <c r="F249" s="18">
        <v>1.778</v>
      </c>
      <c r="G249" s="18">
        <v>1.41</v>
      </c>
      <c r="H249" s="14">
        <f t="shared" si="26"/>
        <v>0.56700000000000017</v>
      </c>
      <c r="I249" s="31">
        <f t="shared" si="27"/>
        <v>1.9770000000000001</v>
      </c>
      <c r="J249" s="17"/>
    </row>
    <row r="250" spans="1:10">
      <c r="A250" s="16">
        <v>44903</v>
      </c>
      <c r="B250" s="18">
        <v>2.3163</v>
      </c>
      <c r="C250" s="18">
        <v>2.3934000000000002</v>
      </c>
      <c r="D250" s="18">
        <v>2.3839999999999999</v>
      </c>
      <c r="E250" s="18"/>
      <c r="F250" s="18">
        <v>1.8149999999999999</v>
      </c>
      <c r="G250" s="18">
        <v>1.4610000000000001</v>
      </c>
      <c r="H250" s="14">
        <f t="shared" si="26"/>
        <v>0.56899999999999995</v>
      </c>
      <c r="I250" s="31">
        <f t="shared" si="27"/>
        <v>2.0300000000000002</v>
      </c>
      <c r="J250" s="17"/>
    </row>
    <row r="251" spans="1:10">
      <c r="A251" s="16">
        <v>44904</v>
      </c>
      <c r="B251" s="18">
        <v>2.4035000000000002</v>
      </c>
      <c r="C251" s="18">
        <v>2.5091999999999999</v>
      </c>
      <c r="D251" s="18">
        <v>2.5009999999999999</v>
      </c>
      <c r="E251" s="18"/>
      <c r="F251" s="18">
        <v>1.9279999999999999</v>
      </c>
      <c r="G251" s="18">
        <v>1.577</v>
      </c>
      <c r="H251" s="14">
        <f t="shared" si="26"/>
        <v>0.57299999999999995</v>
      </c>
      <c r="I251" s="31">
        <f t="shared" si="27"/>
        <v>2.15</v>
      </c>
      <c r="J251" s="17"/>
    </row>
    <row r="252" spans="1:10">
      <c r="A252" s="16">
        <v>44907</v>
      </c>
      <c r="B252" s="18">
        <v>2.3517000000000001</v>
      </c>
      <c r="C252" s="18">
        <v>2.5171000000000001</v>
      </c>
      <c r="D252" s="18">
        <v>2.5089999999999999</v>
      </c>
      <c r="E252" s="18"/>
      <c r="F252" s="18">
        <v>1.9350000000000001</v>
      </c>
      <c r="G252" s="18">
        <v>1.573</v>
      </c>
      <c r="H252" s="14">
        <f t="shared" si="26"/>
        <v>0.57399999999999984</v>
      </c>
      <c r="I252" s="31">
        <f t="shared" si="27"/>
        <v>2.1469999999999998</v>
      </c>
      <c r="J252" s="17"/>
    </row>
    <row r="253" spans="1:10">
      <c r="A253" s="16">
        <v>44908</v>
      </c>
      <c r="B253" s="18">
        <v>2.3961000000000001</v>
      </c>
      <c r="C253" s="18">
        <v>2.5013999999999998</v>
      </c>
      <c r="D253" s="18">
        <v>2.492</v>
      </c>
      <c r="E253" s="18"/>
      <c r="F253" s="18">
        <v>1.92</v>
      </c>
      <c r="G253" s="18">
        <v>1.6040000000000001</v>
      </c>
      <c r="H253" s="14">
        <f t="shared" ref="H253:H284" si="28">D253-F253</f>
        <v>0.57200000000000006</v>
      </c>
      <c r="I253" s="31">
        <f t="shared" ref="I253:I284" si="29">G253+H253</f>
        <v>2.1760000000000002</v>
      </c>
      <c r="J253" s="17"/>
    </row>
    <row r="254" spans="1:10">
      <c r="A254" s="16">
        <v>44909</v>
      </c>
      <c r="B254" s="18">
        <v>2.4847000000000001</v>
      </c>
      <c r="C254" s="18">
        <v>2.5265</v>
      </c>
      <c r="D254" s="18">
        <v>2.516</v>
      </c>
      <c r="E254" s="18"/>
      <c r="F254" s="18">
        <v>1.9359999999999999</v>
      </c>
      <c r="G254" s="18">
        <v>1.6020000000000001</v>
      </c>
      <c r="H254" s="14">
        <f t="shared" si="28"/>
        <v>0.58000000000000007</v>
      </c>
      <c r="I254" s="31">
        <f t="shared" si="29"/>
        <v>2.1820000000000004</v>
      </c>
      <c r="J254" s="17"/>
    </row>
    <row r="255" spans="1:10">
      <c r="A255" s="16">
        <v>44910</v>
      </c>
      <c r="B255" s="18">
        <v>2.4935999999999998</v>
      </c>
      <c r="C255" s="18">
        <v>2.6598999999999999</v>
      </c>
      <c r="D255" s="18">
        <v>2.65</v>
      </c>
      <c r="E255" s="18"/>
      <c r="F255" s="18">
        <v>2.0779999999999998</v>
      </c>
      <c r="G255" s="18">
        <v>1.583</v>
      </c>
      <c r="H255" s="14">
        <f t="shared" si="28"/>
        <v>0.57200000000000006</v>
      </c>
      <c r="I255" s="31">
        <f t="shared" si="29"/>
        <v>2.1550000000000002</v>
      </c>
      <c r="J255" s="17"/>
    </row>
    <row r="256" spans="1:10">
      <c r="A256" s="16">
        <v>44911</v>
      </c>
      <c r="B256" s="18">
        <v>2.6168</v>
      </c>
      <c r="C256" s="18">
        <v>2.7397</v>
      </c>
      <c r="D256" s="18">
        <v>2.7330000000000001</v>
      </c>
      <c r="E256" s="18"/>
      <c r="F256" s="18">
        <v>2.1480000000000001</v>
      </c>
      <c r="G256" s="18">
        <v>1.5309999999999999</v>
      </c>
      <c r="H256" s="14">
        <f t="shared" si="28"/>
        <v>0.58499999999999996</v>
      </c>
      <c r="I256" s="31">
        <f t="shared" si="29"/>
        <v>2.1159999999999997</v>
      </c>
      <c r="J256" s="17"/>
    </row>
    <row r="257" spans="1:10">
      <c r="A257" s="16">
        <v>44914</v>
      </c>
      <c r="B257" s="18">
        <v>2.6823000000000001</v>
      </c>
      <c r="C257" s="18">
        <v>2.7867000000000002</v>
      </c>
      <c r="D257" s="18">
        <v>2.7810000000000001</v>
      </c>
      <c r="E257" s="18"/>
      <c r="F257" s="18">
        <v>2.1989999999999998</v>
      </c>
      <c r="G257" s="18">
        <v>1.573</v>
      </c>
      <c r="H257" s="14">
        <f t="shared" si="28"/>
        <v>0.58200000000000029</v>
      </c>
      <c r="I257" s="31">
        <f t="shared" si="29"/>
        <v>2.1550000000000002</v>
      </c>
      <c r="J257" s="17"/>
    </row>
    <row r="258" spans="1:10">
      <c r="A258" s="16">
        <v>44915</v>
      </c>
      <c r="B258" s="18">
        <v>2.7328999999999999</v>
      </c>
      <c r="C258" s="18">
        <v>2.8904000000000001</v>
      </c>
      <c r="D258" s="18">
        <v>2.883</v>
      </c>
      <c r="E258" s="18"/>
      <c r="F258" s="18">
        <v>2.298</v>
      </c>
      <c r="G258" s="18">
        <v>1.627</v>
      </c>
      <c r="H258" s="14">
        <f t="shared" si="28"/>
        <v>0.58499999999999996</v>
      </c>
      <c r="I258" s="31">
        <f t="shared" si="29"/>
        <v>2.2119999999999997</v>
      </c>
      <c r="J258" s="17"/>
    </row>
    <row r="259" spans="1:10">
      <c r="A259" s="16">
        <v>44916</v>
      </c>
      <c r="B259" s="18">
        <v>2.7187999999999999</v>
      </c>
      <c r="C259" s="18">
        <v>2.8839000000000001</v>
      </c>
      <c r="D259" s="18">
        <v>2.8769999999999998</v>
      </c>
      <c r="E259" s="18"/>
      <c r="F259" s="18">
        <v>2.3079999999999998</v>
      </c>
      <c r="G259" s="18">
        <v>1.6080000000000001</v>
      </c>
      <c r="H259" s="14">
        <f t="shared" si="28"/>
        <v>0.56899999999999995</v>
      </c>
      <c r="I259" s="31">
        <f t="shared" si="29"/>
        <v>2.177</v>
      </c>
      <c r="J259" s="17"/>
    </row>
    <row r="260" spans="1:10">
      <c r="A260" s="16">
        <v>44917</v>
      </c>
      <c r="B260" s="18">
        <v>2.7627000000000002</v>
      </c>
      <c r="C260" s="18">
        <v>2.9388999999999998</v>
      </c>
      <c r="D260" s="18">
        <v>2.9319999999999999</v>
      </c>
      <c r="E260" s="18"/>
      <c r="F260" s="18">
        <v>2.3570000000000002</v>
      </c>
      <c r="G260" s="18">
        <v>1.5509999999999999</v>
      </c>
      <c r="H260" s="14">
        <f t="shared" si="28"/>
        <v>0.57499999999999973</v>
      </c>
      <c r="I260" s="31">
        <f t="shared" si="29"/>
        <v>2.1259999999999994</v>
      </c>
      <c r="J260" s="17"/>
    </row>
    <row r="261" spans="1:10">
      <c r="A261" s="16">
        <v>44918</v>
      </c>
      <c r="B261" s="18">
        <v>2.7509999999999999</v>
      </c>
      <c r="C261" s="18">
        <v>2.9716999999999998</v>
      </c>
      <c r="D261" s="18">
        <v>2.9470000000000001</v>
      </c>
      <c r="E261" s="18"/>
      <c r="F261" s="18">
        <v>2.3929999999999998</v>
      </c>
      <c r="G261" s="18">
        <v>1.55</v>
      </c>
      <c r="H261" s="14">
        <f t="shared" si="28"/>
        <v>0.55400000000000027</v>
      </c>
      <c r="I261" s="31">
        <f t="shared" si="29"/>
        <v>2.1040000000000001</v>
      </c>
      <c r="J261" s="17"/>
    </row>
    <row r="262" spans="1:10">
      <c r="A262" s="16">
        <v>44921</v>
      </c>
      <c r="B262" s="18">
        <v>2.7597</v>
      </c>
      <c r="C262" s="18">
        <v>2.9538000000000002</v>
      </c>
      <c r="D262" s="18">
        <v>2.9470000000000001</v>
      </c>
      <c r="E262" s="18"/>
      <c r="F262" s="18">
        <v>2.3929999999999998</v>
      </c>
      <c r="G262" s="18">
        <v>1.5489999999999999</v>
      </c>
      <c r="H262" s="14">
        <f t="shared" si="28"/>
        <v>0.55400000000000027</v>
      </c>
      <c r="I262" s="31">
        <f t="shared" si="29"/>
        <v>2.1030000000000002</v>
      </c>
      <c r="J262" s="17"/>
    </row>
    <row r="263" spans="1:10">
      <c r="A263" s="16">
        <v>44922</v>
      </c>
      <c r="B263" s="18">
        <v>2.9723999999999999</v>
      </c>
      <c r="C263" s="18">
        <v>3.0878999999999999</v>
      </c>
      <c r="D263" s="18">
        <v>3.0760000000000001</v>
      </c>
      <c r="E263" s="18"/>
      <c r="F263" s="18">
        <v>2.5179999999999998</v>
      </c>
      <c r="G263" s="18">
        <v>1.5640000000000001</v>
      </c>
      <c r="H263" s="14">
        <f t="shared" si="28"/>
        <v>0.55800000000000027</v>
      </c>
      <c r="I263" s="31">
        <f t="shared" si="29"/>
        <v>2.1220000000000003</v>
      </c>
      <c r="J263" s="17"/>
    </row>
    <row r="264" spans="1:10">
      <c r="A264" s="16">
        <v>44923</v>
      </c>
      <c r="B264" s="18">
        <v>2.9575</v>
      </c>
      <c r="C264" s="18">
        <v>3.0678999999999998</v>
      </c>
      <c r="D264" s="18">
        <v>3.06</v>
      </c>
      <c r="E264" s="18"/>
      <c r="F264" s="18">
        <v>2.4940000000000002</v>
      </c>
      <c r="G264" s="18">
        <v>1.556</v>
      </c>
      <c r="H264" s="14">
        <f t="shared" si="28"/>
        <v>0.56599999999999984</v>
      </c>
      <c r="I264" s="31">
        <f t="shared" si="29"/>
        <v>2.1219999999999999</v>
      </c>
      <c r="J264" s="17"/>
    </row>
    <row r="265" spans="1:10">
      <c r="A265" s="16">
        <v>44924</v>
      </c>
      <c r="B265" s="18">
        <v>2.9733999999999998</v>
      </c>
      <c r="C265" s="18">
        <v>2.9963000000000002</v>
      </c>
      <c r="D265" s="18">
        <v>2.9870000000000001</v>
      </c>
      <c r="E265" s="18"/>
      <c r="F265" s="18">
        <v>2.4329999999999998</v>
      </c>
      <c r="G265" s="18">
        <v>1.575</v>
      </c>
      <c r="H265" s="14">
        <f t="shared" si="28"/>
        <v>0.55400000000000027</v>
      </c>
      <c r="I265" s="31">
        <f t="shared" si="29"/>
        <v>2.1290000000000004</v>
      </c>
      <c r="J265" s="17"/>
    </row>
    <row r="266" spans="1:10">
      <c r="A266" s="16">
        <v>44925</v>
      </c>
      <c r="B266" s="18">
        <v>3.1333000000000002</v>
      </c>
      <c r="C266" s="18">
        <v>3.1202000000000001</v>
      </c>
      <c r="D266" s="18">
        <v>3.117</v>
      </c>
      <c r="E266" s="18"/>
      <c r="F266" s="18">
        <v>2.5649999999999999</v>
      </c>
      <c r="G266" s="18">
        <v>1.5580000000000001</v>
      </c>
      <c r="H266" s="14">
        <f t="shared" si="28"/>
        <v>0.55200000000000005</v>
      </c>
      <c r="I266" s="31">
        <f t="shared" si="29"/>
        <v>2.1100000000000003</v>
      </c>
      <c r="J266" s="17"/>
    </row>
    <row r="267" spans="1:10">
      <c r="A267" s="16">
        <v>44928</v>
      </c>
      <c r="B267" s="18">
        <v>3.0184000000000002</v>
      </c>
      <c r="C267" s="18">
        <v>3.0150000000000001</v>
      </c>
      <c r="D267" s="18">
        <v>3.0009999999999999</v>
      </c>
      <c r="E267" s="18"/>
      <c r="F267" s="18">
        <v>2.4359999999999999</v>
      </c>
      <c r="G267" s="18">
        <v>1.6879999999999999</v>
      </c>
      <c r="H267" s="14">
        <f t="shared" si="28"/>
        <v>0.56499999999999995</v>
      </c>
      <c r="I267" s="31">
        <f t="shared" si="29"/>
        <v>2.2530000000000001</v>
      </c>
      <c r="J267" s="17"/>
    </row>
    <row r="268" spans="1:10">
      <c r="A268" s="16">
        <v>44929</v>
      </c>
      <c r="B268" s="18">
        <v>2.9817</v>
      </c>
      <c r="C268" s="18">
        <v>2.9658000000000002</v>
      </c>
      <c r="D268" s="18">
        <v>2.9540000000000002</v>
      </c>
      <c r="E268" s="18"/>
      <c r="F268" s="18">
        <v>2.3839999999999999</v>
      </c>
      <c r="G268" s="18">
        <v>1.988</v>
      </c>
      <c r="H268" s="14">
        <f t="shared" si="28"/>
        <v>0.57000000000000028</v>
      </c>
      <c r="I268" s="31">
        <f t="shared" si="29"/>
        <v>2.5580000000000003</v>
      </c>
      <c r="J268" s="17"/>
    </row>
    <row r="269" spans="1:10">
      <c r="A269" s="16">
        <v>44930</v>
      </c>
      <c r="B269" s="18">
        <v>2.8792</v>
      </c>
      <c r="C269" s="18">
        <v>2.8466999999999998</v>
      </c>
      <c r="D269" s="18">
        <v>2.8340000000000001</v>
      </c>
      <c r="E269" s="18"/>
      <c r="F269" s="18">
        <v>2.2679999999999998</v>
      </c>
      <c r="G269" s="18">
        <v>1.972</v>
      </c>
      <c r="H269" s="14">
        <f t="shared" si="28"/>
        <v>0.56600000000000028</v>
      </c>
      <c r="I269" s="31">
        <f t="shared" si="29"/>
        <v>2.5380000000000003</v>
      </c>
      <c r="J269" s="17"/>
    </row>
    <row r="270" spans="1:10">
      <c r="A270" s="16">
        <v>44931</v>
      </c>
      <c r="B270" s="18">
        <v>2.9506000000000001</v>
      </c>
      <c r="C270" s="18">
        <v>2.8942999999999999</v>
      </c>
      <c r="D270" s="18">
        <v>2.88</v>
      </c>
      <c r="E270" s="18"/>
      <c r="F270" s="18">
        <v>2.3119999999999998</v>
      </c>
      <c r="G270" s="18">
        <v>1.982</v>
      </c>
      <c r="H270" s="14">
        <f t="shared" si="28"/>
        <v>0.56800000000000006</v>
      </c>
      <c r="I270" s="31">
        <f t="shared" si="29"/>
        <v>2.5499999999999998</v>
      </c>
      <c r="J270" s="17"/>
    </row>
    <row r="271" spans="1:10">
      <c r="A271" s="16">
        <v>44932</v>
      </c>
      <c r="B271" s="18">
        <v>2.875</v>
      </c>
      <c r="C271" s="18">
        <v>2.7995999999999999</v>
      </c>
      <c r="D271" s="18">
        <v>2.7810000000000001</v>
      </c>
      <c r="E271" s="18"/>
      <c r="F271" s="18">
        <v>2.2069999999999999</v>
      </c>
      <c r="G271" s="18">
        <v>1.9870000000000001</v>
      </c>
      <c r="H271" s="14">
        <f t="shared" si="28"/>
        <v>0.57400000000000029</v>
      </c>
      <c r="I271" s="31">
        <f t="shared" si="29"/>
        <v>2.5610000000000004</v>
      </c>
      <c r="J271" s="17"/>
    </row>
    <row r="272" spans="1:10">
      <c r="A272" s="16">
        <v>44935</v>
      </c>
      <c r="B272" s="18">
        <v>2.9066000000000001</v>
      </c>
      <c r="C272" s="18">
        <v>2.8142</v>
      </c>
      <c r="D272" s="18">
        <v>2.7989999999999999</v>
      </c>
      <c r="E272" s="18"/>
      <c r="F272" s="18">
        <v>2.226</v>
      </c>
      <c r="G272" s="18">
        <v>2.0870000000000002</v>
      </c>
      <c r="H272" s="14">
        <f t="shared" si="28"/>
        <v>0.57299999999999995</v>
      </c>
      <c r="I272" s="31">
        <f t="shared" si="29"/>
        <v>2.66</v>
      </c>
      <c r="J272" s="17"/>
    </row>
    <row r="273" spans="1:10">
      <c r="A273" s="16">
        <v>44936</v>
      </c>
      <c r="B273" s="18">
        <v>2.96</v>
      </c>
      <c r="C273" s="18">
        <v>2.8906999999999998</v>
      </c>
      <c r="D273" s="18">
        <v>2.8759999999999999</v>
      </c>
      <c r="E273" s="18"/>
      <c r="F273" s="18">
        <v>2.3039999999999998</v>
      </c>
      <c r="G273" s="18">
        <v>2.0830000000000002</v>
      </c>
      <c r="H273" s="14">
        <f t="shared" si="28"/>
        <v>0.57200000000000006</v>
      </c>
      <c r="I273" s="31">
        <f t="shared" si="29"/>
        <v>2.6550000000000002</v>
      </c>
      <c r="J273" s="17"/>
    </row>
    <row r="274" spans="1:10">
      <c r="A274" s="16">
        <v>44937</v>
      </c>
      <c r="B274" s="18">
        <v>2.8498999999999999</v>
      </c>
      <c r="C274" s="18">
        <v>2.7450999999999999</v>
      </c>
      <c r="D274" s="18">
        <v>2.7309999999999999</v>
      </c>
      <c r="E274" s="18"/>
      <c r="F274" s="18">
        <v>2.2000000000000002</v>
      </c>
      <c r="G274" s="18">
        <v>2.0590000000000002</v>
      </c>
      <c r="H274" s="14">
        <f t="shared" si="28"/>
        <v>0.53099999999999969</v>
      </c>
      <c r="I274" s="31">
        <f t="shared" si="29"/>
        <v>2.59</v>
      </c>
      <c r="J274" s="17"/>
    </row>
    <row r="275" spans="1:10">
      <c r="A275" s="16">
        <v>44938</v>
      </c>
      <c r="B275" s="18">
        <v>2.8262999999999998</v>
      </c>
      <c r="C275" s="18">
        <v>2.6960000000000002</v>
      </c>
      <c r="D275" s="18">
        <v>2.6829999999999998</v>
      </c>
      <c r="E275" s="18"/>
      <c r="F275" s="18">
        <v>2.153</v>
      </c>
      <c r="G275" s="18">
        <v>2.077</v>
      </c>
      <c r="H275" s="14">
        <f t="shared" si="28"/>
        <v>0.5299999999999998</v>
      </c>
      <c r="I275" s="31">
        <f t="shared" si="29"/>
        <v>2.6069999999999998</v>
      </c>
      <c r="J275" s="17"/>
    </row>
    <row r="276" spans="1:10">
      <c r="A276" s="16">
        <v>44939</v>
      </c>
      <c r="B276" s="18">
        <v>2.8313999999999999</v>
      </c>
      <c r="C276" s="18">
        <v>2.7162999999999999</v>
      </c>
      <c r="D276" s="18">
        <v>2.7130000000000001</v>
      </c>
      <c r="E276" s="18"/>
      <c r="F276" s="18">
        <v>2.165</v>
      </c>
      <c r="G276" s="18">
        <v>2.0750000000000002</v>
      </c>
      <c r="H276" s="14">
        <f t="shared" si="28"/>
        <v>0.54800000000000004</v>
      </c>
      <c r="I276" s="31">
        <f t="shared" si="29"/>
        <v>2.6230000000000002</v>
      </c>
      <c r="J276" s="17"/>
    </row>
    <row r="277" spans="1:10">
      <c r="A277" s="16">
        <v>44942</v>
      </c>
      <c r="B277" s="18">
        <v>2.8485</v>
      </c>
      <c r="C277" s="18">
        <v>2.7303000000000002</v>
      </c>
      <c r="D277" s="18">
        <v>2.7170000000000001</v>
      </c>
      <c r="E277" s="18"/>
      <c r="F277" s="18">
        <v>2.1709999999999998</v>
      </c>
      <c r="G277" s="18">
        <v>2.073</v>
      </c>
      <c r="H277" s="14">
        <f t="shared" si="28"/>
        <v>0.54600000000000026</v>
      </c>
      <c r="I277" s="31">
        <f t="shared" si="29"/>
        <v>2.6190000000000002</v>
      </c>
      <c r="J277" s="17"/>
    </row>
    <row r="278" spans="1:10">
      <c r="A278" s="16">
        <v>44943</v>
      </c>
      <c r="B278" s="18">
        <v>2.8243</v>
      </c>
      <c r="C278" s="18">
        <v>2.6162000000000001</v>
      </c>
      <c r="D278" s="18">
        <v>2.601</v>
      </c>
      <c r="E278" s="18"/>
      <c r="F278" s="18">
        <v>2.0870000000000002</v>
      </c>
      <c r="G278" s="18">
        <v>2.0819999999999999</v>
      </c>
      <c r="H278" s="14">
        <f t="shared" si="28"/>
        <v>0.51399999999999979</v>
      </c>
      <c r="I278" s="31">
        <f t="shared" si="29"/>
        <v>2.5959999999999996</v>
      </c>
      <c r="J278" s="17"/>
    </row>
    <row r="279" spans="1:10">
      <c r="A279" s="16">
        <v>44944</v>
      </c>
      <c r="B279" s="18">
        <v>2.7033999999999998</v>
      </c>
      <c r="C279" s="18">
        <v>2.5265</v>
      </c>
      <c r="D279" s="18">
        <v>2.512</v>
      </c>
      <c r="E279" s="18"/>
      <c r="F279" s="18">
        <v>2.016</v>
      </c>
      <c r="G279" s="18">
        <v>2.0790000000000002</v>
      </c>
      <c r="H279" s="14">
        <f t="shared" si="28"/>
        <v>0.496</v>
      </c>
      <c r="I279" s="31">
        <f t="shared" si="29"/>
        <v>2.5750000000000002</v>
      </c>
      <c r="J279" s="17"/>
    </row>
    <row r="280" spans="1:10">
      <c r="A280" s="16">
        <v>44945</v>
      </c>
      <c r="B280" s="18">
        <v>2.6909999999999998</v>
      </c>
      <c r="C280" s="18">
        <v>2.5716000000000001</v>
      </c>
      <c r="D280" s="18">
        <v>2.556</v>
      </c>
      <c r="E280" s="18"/>
      <c r="F280" s="18">
        <v>2.0579999999999998</v>
      </c>
      <c r="G280" s="18">
        <v>2.0910000000000002</v>
      </c>
      <c r="H280" s="14">
        <f t="shared" si="28"/>
        <v>0.49800000000000022</v>
      </c>
      <c r="I280" s="31">
        <f t="shared" si="29"/>
        <v>2.5890000000000004</v>
      </c>
      <c r="J280" s="17"/>
    </row>
    <row r="281" spans="1:10">
      <c r="A281" s="16">
        <v>44946</v>
      </c>
      <c r="B281" s="18">
        <v>2.8153000000000001</v>
      </c>
      <c r="C281" s="18">
        <v>2.6918000000000002</v>
      </c>
      <c r="D281" s="18">
        <v>2.6819999999999999</v>
      </c>
      <c r="E281" s="18"/>
      <c r="F281" s="18">
        <v>2.1720000000000002</v>
      </c>
      <c r="G281" s="18">
        <v>2.1459999999999999</v>
      </c>
      <c r="H281" s="14">
        <f t="shared" si="28"/>
        <v>0.50999999999999979</v>
      </c>
      <c r="I281" s="31">
        <f t="shared" si="29"/>
        <v>2.6559999999999997</v>
      </c>
      <c r="J281" s="17"/>
    </row>
    <row r="282" spans="1:10">
      <c r="A282" s="16">
        <v>44949</v>
      </c>
      <c r="B282" s="18">
        <v>2.8548</v>
      </c>
      <c r="C282" s="18">
        <v>2.7374999999999998</v>
      </c>
      <c r="D282" s="18">
        <v>2.7229999999999999</v>
      </c>
      <c r="E282" s="18"/>
      <c r="F282" s="18">
        <v>2.202</v>
      </c>
      <c r="G282" s="18">
        <v>2.12</v>
      </c>
      <c r="H282" s="14">
        <f t="shared" si="28"/>
        <v>0.52099999999999991</v>
      </c>
      <c r="I282" s="31">
        <f t="shared" si="29"/>
        <v>2.641</v>
      </c>
      <c r="J282" s="17"/>
    </row>
    <row r="283" spans="1:10">
      <c r="A283" s="16">
        <v>44950</v>
      </c>
      <c r="B283" s="18">
        <v>2.7494999999999998</v>
      </c>
      <c r="C283" s="18">
        <v>2.6831999999999998</v>
      </c>
      <c r="D283" s="18">
        <v>2.67</v>
      </c>
      <c r="E283" s="18"/>
      <c r="F283" s="18">
        <v>2.149</v>
      </c>
      <c r="G283" s="18">
        <v>2.1080000000000001</v>
      </c>
      <c r="H283" s="14">
        <f t="shared" si="28"/>
        <v>0.52099999999999991</v>
      </c>
      <c r="I283" s="31">
        <f t="shared" si="29"/>
        <v>2.629</v>
      </c>
      <c r="J283" s="17"/>
    </row>
    <row r="284" spans="1:10">
      <c r="A284" s="16">
        <v>44951</v>
      </c>
      <c r="B284" s="18">
        <v>2.7911000000000001</v>
      </c>
      <c r="C284" s="18">
        <v>2.6909000000000001</v>
      </c>
      <c r="D284" s="18">
        <v>2.6760000000000002</v>
      </c>
      <c r="E284" s="18"/>
      <c r="F284" s="18">
        <v>2.1509999999999998</v>
      </c>
      <c r="G284" s="18">
        <v>2.121</v>
      </c>
      <c r="H284" s="14">
        <f t="shared" si="28"/>
        <v>0.52500000000000036</v>
      </c>
      <c r="I284" s="31">
        <f t="shared" si="29"/>
        <v>2.6460000000000004</v>
      </c>
      <c r="J284" s="17"/>
    </row>
    <row r="285" spans="1:10">
      <c r="A285" s="16">
        <v>44952</v>
      </c>
      <c r="B285" s="18">
        <v>2.8948</v>
      </c>
      <c r="C285" s="18">
        <v>2.7629999999999999</v>
      </c>
      <c r="D285" s="18">
        <v>2.742</v>
      </c>
      <c r="E285" s="18"/>
      <c r="F285" s="18">
        <v>2.2090000000000001</v>
      </c>
      <c r="G285" s="18">
        <v>2.1120000000000001</v>
      </c>
      <c r="H285" s="14">
        <f t="shared" ref="H285:H316" si="30">D285-F285</f>
        <v>0.53299999999999992</v>
      </c>
      <c r="I285" s="31">
        <f t="shared" ref="I285:I316" si="31">G285+H285</f>
        <v>2.645</v>
      </c>
      <c r="J285" s="17"/>
    </row>
    <row r="286" spans="1:10">
      <c r="A286" s="16">
        <v>44953</v>
      </c>
      <c r="B286" s="18">
        <v>2.9108999999999998</v>
      </c>
      <c r="C286" s="18">
        <v>2.7898999999999998</v>
      </c>
      <c r="D286" s="18">
        <v>2.7650000000000001</v>
      </c>
      <c r="E286" s="18"/>
      <c r="F286" s="18">
        <v>2.2370000000000001</v>
      </c>
      <c r="G286" s="18">
        <v>2.1429999999999998</v>
      </c>
      <c r="H286" s="14">
        <f t="shared" si="30"/>
        <v>0.52800000000000002</v>
      </c>
      <c r="I286" s="31">
        <f t="shared" si="31"/>
        <v>2.6709999999999998</v>
      </c>
      <c r="J286" s="17"/>
    </row>
    <row r="287" spans="1:10">
      <c r="A287" s="16">
        <v>44956</v>
      </c>
      <c r="B287" s="18">
        <v>2.9529000000000001</v>
      </c>
      <c r="C287" s="18">
        <v>2.8715999999999999</v>
      </c>
      <c r="D287" s="18">
        <v>2.85</v>
      </c>
      <c r="E287" s="18"/>
      <c r="F287" s="18">
        <v>2.3149999999999999</v>
      </c>
      <c r="G287" s="18">
        <v>2.1339999999999999</v>
      </c>
      <c r="H287" s="14">
        <f t="shared" si="30"/>
        <v>0.53500000000000014</v>
      </c>
      <c r="I287" s="31">
        <f t="shared" si="31"/>
        <v>2.669</v>
      </c>
      <c r="J287" s="17"/>
    </row>
    <row r="288" spans="1:10">
      <c r="A288" s="16">
        <v>44957</v>
      </c>
      <c r="B288" s="18">
        <v>2.9281999999999999</v>
      </c>
      <c r="C288" s="18">
        <v>2.8376000000000001</v>
      </c>
      <c r="D288" s="18">
        <v>2.8180000000000001</v>
      </c>
      <c r="E288" s="18"/>
      <c r="F288" s="18">
        <v>2.2829999999999999</v>
      </c>
      <c r="G288" s="18">
        <v>2.137</v>
      </c>
      <c r="H288" s="14">
        <f t="shared" si="30"/>
        <v>0.53500000000000014</v>
      </c>
      <c r="I288" s="31">
        <f t="shared" si="31"/>
        <v>2.6720000000000002</v>
      </c>
      <c r="J288" s="17"/>
    </row>
    <row r="289" spans="1:10">
      <c r="A289" s="16">
        <v>44958</v>
      </c>
      <c r="B289" s="18">
        <v>2.9094000000000002</v>
      </c>
      <c r="C289" s="18">
        <v>2.8368000000000002</v>
      </c>
      <c r="D289" s="18">
        <v>2.8170000000000002</v>
      </c>
      <c r="E289" s="18"/>
      <c r="F289" s="18">
        <v>2.282</v>
      </c>
      <c r="G289" s="18">
        <v>2.1469999999999998</v>
      </c>
      <c r="H289" s="14">
        <f t="shared" si="30"/>
        <v>0.53500000000000014</v>
      </c>
      <c r="I289" s="31">
        <f t="shared" si="31"/>
        <v>2.6819999999999999</v>
      </c>
      <c r="J289" s="17"/>
    </row>
    <row r="290" spans="1:10">
      <c r="A290" s="16">
        <v>44959</v>
      </c>
      <c r="B290" s="18">
        <v>2.7988</v>
      </c>
      <c r="C290" s="18">
        <v>2.6190000000000002</v>
      </c>
      <c r="D290" s="18">
        <v>2.593</v>
      </c>
      <c r="E290" s="18"/>
      <c r="F290" s="18">
        <v>2.073</v>
      </c>
      <c r="G290" s="18">
        <v>2.1749999999999998</v>
      </c>
      <c r="H290" s="14">
        <f t="shared" si="30"/>
        <v>0.52</v>
      </c>
      <c r="I290" s="31">
        <f t="shared" si="31"/>
        <v>2.6949999999999998</v>
      </c>
      <c r="J290" s="17"/>
    </row>
    <row r="291" spans="1:10">
      <c r="A291" s="16">
        <v>44960</v>
      </c>
      <c r="B291" s="18">
        <v>2.9106000000000001</v>
      </c>
      <c r="C291" s="18">
        <v>2.7471000000000001</v>
      </c>
      <c r="D291" s="18">
        <v>2.7269999999999999</v>
      </c>
      <c r="E291" s="18"/>
      <c r="F291" s="18">
        <v>2.1890000000000001</v>
      </c>
      <c r="G291" s="18">
        <v>2.2040000000000002</v>
      </c>
      <c r="H291" s="14">
        <f t="shared" si="30"/>
        <v>0.53799999999999981</v>
      </c>
      <c r="I291" s="31">
        <f t="shared" si="31"/>
        <v>2.742</v>
      </c>
      <c r="J291" s="17"/>
    </row>
    <row r="292" spans="1:10">
      <c r="A292" s="16">
        <v>44963</v>
      </c>
      <c r="B292" s="18">
        <v>2.9485999999999999</v>
      </c>
      <c r="C292" s="18">
        <v>2.8481999999999998</v>
      </c>
      <c r="D292" s="18">
        <v>2.8279999999999998</v>
      </c>
      <c r="E292" s="18"/>
      <c r="F292" s="18">
        <v>2.2919999999999998</v>
      </c>
      <c r="G292" s="18">
        <v>2.41</v>
      </c>
      <c r="H292" s="14">
        <f t="shared" si="30"/>
        <v>0.53600000000000003</v>
      </c>
      <c r="I292" s="31">
        <f t="shared" si="31"/>
        <v>2.9460000000000002</v>
      </c>
      <c r="J292" s="17"/>
    </row>
    <row r="293" spans="1:10">
      <c r="A293" s="16">
        <v>44964</v>
      </c>
      <c r="B293" s="18">
        <v>2.9708999999999999</v>
      </c>
      <c r="C293" s="18">
        <v>2.8919000000000001</v>
      </c>
      <c r="D293" s="18">
        <v>2.8740000000000001</v>
      </c>
      <c r="E293" s="18"/>
      <c r="F293" s="18">
        <v>2.3439999999999999</v>
      </c>
      <c r="G293" s="18">
        <v>2.4470000000000001</v>
      </c>
      <c r="H293" s="14">
        <f t="shared" si="30"/>
        <v>0.53000000000000025</v>
      </c>
      <c r="I293" s="31">
        <f t="shared" si="31"/>
        <v>2.9770000000000003</v>
      </c>
      <c r="J293" s="17"/>
    </row>
    <row r="294" spans="1:10">
      <c r="A294" s="16">
        <v>44965</v>
      </c>
      <c r="B294" s="18">
        <v>2.9883000000000002</v>
      </c>
      <c r="C294" s="18">
        <v>2.9077999999999999</v>
      </c>
      <c r="D294" s="18">
        <v>2.8889999999999998</v>
      </c>
      <c r="E294" s="18"/>
      <c r="F294" s="18">
        <v>2.36</v>
      </c>
      <c r="G294" s="18">
        <v>2.4649999999999999</v>
      </c>
      <c r="H294" s="14">
        <f t="shared" si="30"/>
        <v>0.52899999999999991</v>
      </c>
      <c r="I294" s="31">
        <f t="shared" si="31"/>
        <v>2.9939999999999998</v>
      </c>
      <c r="J294" s="17"/>
    </row>
    <row r="295" spans="1:10">
      <c r="A295" s="16">
        <v>44966</v>
      </c>
      <c r="B295" s="18">
        <v>2.9196</v>
      </c>
      <c r="C295" s="18">
        <v>2.8479000000000001</v>
      </c>
      <c r="D295" s="18">
        <v>2.8290000000000002</v>
      </c>
      <c r="E295" s="18"/>
      <c r="F295" s="18">
        <v>2.298</v>
      </c>
      <c r="G295" s="18">
        <v>2.4950000000000001</v>
      </c>
      <c r="H295" s="14">
        <f t="shared" si="30"/>
        <v>0.53100000000000014</v>
      </c>
      <c r="I295" s="31">
        <f t="shared" si="31"/>
        <v>3.0260000000000002</v>
      </c>
      <c r="J295" s="17"/>
    </row>
    <row r="296" spans="1:10">
      <c r="A296" s="16">
        <v>44967</v>
      </c>
      <c r="B296" s="18">
        <v>2.9813999999999998</v>
      </c>
      <c r="C296" s="18">
        <v>2.9123000000000001</v>
      </c>
      <c r="D296" s="18">
        <v>2.895</v>
      </c>
      <c r="E296" s="18"/>
      <c r="F296" s="18">
        <v>2.3620000000000001</v>
      </c>
      <c r="G296" s="18">
        <v>2.5409999999999999</v>
      </c>
      <c r="H296" s="14">
        <f t="shared" si="30"/>
        <v>0.53299999999999992</v>
      </c>
      <c r="I296" s="31">
        <f t="shared" si="31"/>
        <v>3.0739999999999998</v>
      </c>
      <c r="J296" s="17"/>
    </row>
    <row r="297" spans="1:10">
      <c r="A297" s="16">
        <v>44970</v>
      </c>
      <c r="B297" s="18">
        <v>2.9777</v>
      </c>
      <c r="C297" s="18">
        <v>2.9091</v>
      </c>
      <c r="D297" s="18">
        <v>2.887</v>
      </c>
      <c r="E297" s="18"/>
      <c r="F297" s="18">
        <v>2.367</v>
      </c>
      <c r="G297" s="18">
        <v>2.5390000000000001</v>
      </c>
      <c r="H297" s="14">
        <f t="shared" si="30"/>
        <v>0.52</v>
      </c>
      <c r="I297" s="31">
        <f t="shared" si="31"/>
        <v>3.0590000000000002</v>
      </c>
      <c r="J297" s="17"/>
    </row>
    <row r="298" spans="1:10">
      <c r="A298" s="16">
        <v>44971</v>
      </c>
      <c r="B298" s="18">
        <v>3.0097999999999998</v>
      </c>
      <c r="C298" s="18">
        <v>2.9733999999999998</v>
      </c>
      <c r="D298" s="18">
        <v>2.9540000000000002</v>
      </c>
      <c r="E298" s="18"/>
      <c r="F298" s="18">
        <v>2.4340000000000002</v>
      </c>
      <c r="G298" s="18">
        <v>2.5510000000000002</v>
      </c>
      <c r="H298" s="14">
        <f t="shared" si="30"/>
        <v>0.52</v>
      </c>
      <c r="I298" s="31">
        <f t="shared" si="31"/>
        <v>3.0710000000000002</v>
      </c>
      <c r="J298" s="17"/>
    </row>
    <row r="299" spans="1:10">
      <c r="A299" s="16">
        <v>44972</v>
      </c>
      <c r="B299" s="18">
        <v>3.1219000000000001</v>
      </c>
      <c r="C299" s="18">
        <v>3.0145</v>
      </c>
      <c r="D299" s="18">
        <v>2.992</v>
      </c>
      <c r="E299" s="18"/>
      <c r="F299" s="18">
        <v>2.472</v>
      </c>
      <c r="G299" s="18">
        <v>2.5880000000000001</v>
      </c>
      <c r="H299" s="14">
        <f t="shared" si="30"/>
        <v>0.52</v>
      </c>
      <c r="I299" s="31">
        <f t="shared" si="31"/>
        <v>3.1080000000000001</v>
      </c>
      <c r="J299" s="17"/>
    </row>
    <row r="300" spans="1:10">
      <c r="A300" s="16">
        <v>44973</v>
      </c>
      <c r="B300" s="18">
        <v>3.1444999999999999</v>
      </c>
      <c r="C300" s="18">
        <v>3.0179999999999998</v>
      </c>
      <c r="D300" s="18">
        <v>2.9950000000000001</v>
      </c>
      <c r="E300" s="18"/>
      <c r="F300" s="18">
        <v>2.4750000000000001</v>
      </c>
      <c r="G300" s="18">
        <v>2.589</v>
      </c>
      <c r="H300" s="14">
        <f t="shared" si="30"/>
        <v>0.52</v>
      </c>
      <c r="I300" s="31">
        <f t="shared" si="31"/>
        <v>3.109</v>
      </c>
      <c r="J300" s="17"/>
    </row>
    <row r="301" spans="1:10">
      <c r="A301" s="16">
        <v>44974</v>
      </c>
      <c r="B301" s="18">
        <v>3.1059000000000001</v>
      </c>
      <c r="C301" s="18">
        <v>2.9798</v>
      </c>
      <c r="D301" s="18">
        <v>2.96</v>
      </c>
      <c r="E301" s="18"/>
      <c r="F301" s="18">
        <v>2.4380000000000002</v>
      </c>
      <c r="G301" s="18">
        <v>2.6139999999999999</v>
      </c>
      <c r="H301" s="14">
        <f t="shared" si="30"/>
        <v>0.5219999999999998</v>
      </c>
      <c r="I301" s="31">
        <f t="shared" si="31"/>
        <v>3.1359999999999997</v>
      </c>
      <c r="J301" s="17"/>
    </row>
    <row r="302" spans="1:10">
      <c r="A302" s="16">
        <v>44977</v>
      </c>
      <c r="B302" s="18">
        <v>3.1089000000000002</v>
      </c>
      <c r="C302" s="18">
        <v>3.0068999999999999</v>
      </c>
      <c r="D302" s="18">
        <v>2.984</v>
      </c>
      <c r="E302" s="18"/>
      <c r="F302" s="18">
        <v>2.4590000000000001</v>
      </c>
      <c r="G302" s="18">
        <v>2.6539999999999999</v>
      </c>
      <c r="H302" s="14">
        <f t="shared" si="30"/>
        <v>0.52499999999999991</v>
      </c>
      <c r="I302" s="31">
        <f t="shared" si="31"/>
        <v>3.1789999999999998</v>
      </c>
      <c r="J302" s="17"/>
    </row>
    <row r="303" spans="1:10">
      <c r="A303" s="16">
        <v>44978</v>
      </c>
      <c r="B303" s="18">
        <v>3.1800999999999999</v>
      </c>
      <c r="C303" s="18">
        <v>3.0842000000000001</v>
      </c>
      <c r="D303" s="18">
        <v>3.0619999999999998</v>
      </c>
      <c r="E303" s="18"/>
      <c r="F303" s="18">
        <v>2.5270000000000001</v>
      </c>
      <c r="G303" s="18">
        <v>2.6230000000000002</v>
      </c>
      <c r="H303" s="14">
        <f t="shared" si="30"/>
        <v>0.5349999999999997</v>
      </c>
      <c r="I303" s="31">
        <f t="shared" si="31"/>
        <v>3.1579999999999999</v>
      </c>
      <c r="J303" s="17"/>
    </row>
    <row r="304" spans="1:10">
      <c r="A304" s="16">
        <v>44979</v>
      </c>
      <c r="B304" s="18">
        <v>3.2572000000000001</v>
      </c>
      <c r="C304" s="18">
        <v>3.0846</v>
      </c>
      <c r="D304" s="18">
        <v>3.0590000000000002</v>
      </c>
      <c r="E304" s="18"/>
      <c r="F304" s="18">
        <v>2.5179999999999998</v>
      </c>
      <c r="G304" s="18">
        <v>2.573</v>
      </c>
      <c r="H304" s="14">
        <f t="shared" si="30"/>
        <v>0.54100000000000037</v>
      </c>
      <c r="I304" s="31">
        <f t="shared" si="31"/>
        <v>3.1140000000000003</v>
      </c>
      <c r="J304" s="17"/>
    </row>
    <row r="305" spans="1:10">
      <c r="A305" s="16">
        <v>44980</v>
      </c>
      <c r="B305" s="18">
        <v>3.1768999999999998</v>
      </c>
      <c r="C305" s="18">
        <v>3.0373000000000001</v>
      </c>
      <c r="D305" s="18">
        <v>3.0129999999999999</v>
      </c>
      <c r="E305" s="18"/>
      <c r="F305" s="18">
        <v>2.4750000000000001</v>
      </c>
      <c r="G305" s="18">
        <v>2.5760000000000001</v>
      </c>
      <c r="H305" s="14">
        <f t="shared" si="30"/>
        <v>0.53799999999999981</v>
      </c>
      <c r="I305" s="31">
        <f t="shared" si="31"/>
        <v>3.1139999999999999</v>
      </c>
      <c r="J305" s="17"/>
    </row>
    <row r="306" spans="1:10">
      <c r="A306" s="16">
        <v>44981</v>
      </c>
      <c r="B306" s="18">
        <v>3.2033999999999998</v>
      </c>
      <c r="C306" s="18">
        <v>3.1025999999999998</v>
      </c>
      <c r="D306" s="18">
        <v>3.0760000000000001</v>
      </c>
      <c r="E306" s="18"/>
      <c r="F306" s="18">
        <v>2.5350000000000001</v>
      </c>
      <c r="G306" s="18">
        <v>2.6240000000000001</v>
      </c>
      <c r="H306" s="14">
        <f t="shared" si="30"/>
        <v>0.54099999999999993</v>
      </c>
      <c r="I306" s="31">
        <f t="shared" si="31"/>
        <v>3.165</v>
      </c>
      <c r="J306" s="17"/>
    </row>
    <row r="307" spans="1:10">
      <c r="A307" s="16">
        <v>44984</v>
      </c>
      <c r="B307" s="18">
        <v>3.3056999999999999</v>
      </c>
      <c r="C307" s="18">
        <v>3.1408999999999998</v>
      </c>
      <c r="D307" s="18">
        <v>3.1139999999999999</v>
      </c>
      <c r="E307" s="18"/>
      <c r="F307" s="18">
        <v>2.5779999999999998</v>
      </c>
      <c r="G307" s="18">
        <v>2.6389999999999998</v>
      </c>
      <c r="H307" s="14">
        <f t="shared" si="30"/>
        <v>0.53600000000000003</v>
      </c>
      <c r="I307" s="31">
        <f t="shared" si="31"/>
        <v>3.1749999999999998</v>
      </c>
      <c r="J307" s="17"/>
    </row>
    <row r="308" spans="1:10">
      <c r="A308" s="16">
        <v>44985</v>
      </c>
      <c r="B308" s="18">
        <v>3.359</v>
      </c>
      <c r="C308" s="18">
        <v>3.2107999999999999</v>
      </c>
      <c r="D308" s="18">
        <v>3.1869999999999998</v>
      </c>
      <c r="E308" s="18"/>
      <c r="F308" s="18">
        <v>2.6480000000000001</v>
      </c>
      <c r="G308" s="18">
        <v>2.64</v>
      </c>
      <c r="H308" s="14">
        <f t="shared" si="30"/>
        <v>0.5389999999999997</v>
      </c>
      <c r="I308" s="31">
        <f t="shared" si="31"/>
        <v>3.1789999999999998</v>
      </c>
      <c r="J308" s="17"/>
    </row>
    <row r="309" spans="1:10">
      <c r="A309" s="16">
        <v>44986</v>
      </c>
      <c r="B309" s="18">
        <v>3.3586</v>
      </c>
      <c r="C309" s="18">
        <v>3.2690000000000001</v>
      </c>
      <c r="D309" s="18">
        <v>3.246</v>
      </c>
      <c r="E309" s="18"/>
      <c r="F309" s="18">
        <v>2.7069999999999999</v>
      </c>
      <c r="G309" s="18">
        <v>2.6469999999999998</v>
      </c>
      <c r="H309" s="14">
        <f t="shared" si="30"/>
        <v>0.53900000000000015</v>
      </c>
      <c r="I309" s="31">
        <f t="shared" si="31"/>
        <v>3.1859999999999999</v>
      </c>
      <c r="J309" s="17"/>
    </row>
    <row r="310" spans="1:10">
      <c r="A310" s="16">
        <v>44987</v>
      </c>
      <c r="B310" s="18">
        <v>3.3875000000000002</v>
      </c>
      <c r="C310" s="18">
        <v>3.3119999999999998</v>
      </c>
      <c r="D310" s="18">
        <v>3.29</v>
      </c>
      <c r="E310" s="18"/>
      <c r="F310" s="18">
        <v>2.746</v>
      </c>
      <c r="G310" s="18">
        <v>2.657</v>
      </c>
      <c r="H310" s="14">
        <f t="shared" si="30"/>
        <v>0.54400000000000004</v>
      </c>
      <c r="I310" s="31">
        <f t="shared" si="31"/>
        <v>3.2010000000000001</v>
      </c>
      <c r="J310" s="17"/>
    </row>
    <row r="311" spans="1:10">
      <c r="A311" s="16">
        <v>44988</v>
      </c>
      <c r="B311" s="18">
        <v>3.3431999999999999</v>
      </c>
      <c r="C311" s="18">
        <v>3.2753999999999999</v>
      </c>
      <c r="D311" s="18">
        <v>3.2570000000000001</v>
      </c>
      <c r="E311" s="18"/>
      <c r="F311" s="18">
        <v>2.7109999999999999</v>
      </c>
      <c r="G311" s="18">
        <v>2.6720000000000002</v>
      </c>
      <c r="H311" s="14">
        <f t="shared" si="30"/>
        <v>0.54600000000000026</v>
      </c>
      <c r="I311" s="31">
        <f t="shared" si="31"/>
        <v>3.2180000000000004</v>
      </c>
      <c r="J311" s="17"/>
    </row>
    <row r="312" spans="1:10">
      <c r="A312" s="16">
        <v>44991</v>
      </c>
      <c r="B312" s="18">
        <v>3.3085</v>
      </c>
      <c r="C312" s="18">
        <v>3.3119999999999998</v>
      </c>
      <c r="D312" s="18">
        <v>3.2919999999999998</v>
      </c>
      <c r="E312" s="18"/>
      <c r="F312" s="18">
        <v>2.7440000000000002</v>
      </c>
      <c r="G312" s="18">
        <v>2.6560000000000001</v>
      </c>
      <c r="H312" s="14">
        <f t="shared" si="30"/>
        <v>0.5479999999999996</v>
      </c>
      <c r="I312" s="31">
        <f t="shared" si="31"/>
        <v>3.2039999999999997</v>
      </c>
      <c r="J312" s="17"/>
    </row>
    <row r="313" spans="1:10">
      <c r="A313" s="16">
        <v>44992</v>
      </c>
      <c r="B313" s="18">
        <v>3.2637</v>
      </c>
      <c r="C313" s="18">
        <v>3.2547000000000001</v>
      </c>
      <c r="D313" s="18">
        <v>3.2370000000000001</v>
      </c>
      <c r="E313" s="18"/>
      <c r="F313" s="18">
        <v>2.6880000000000002</v>
      </c>
      <c r="G313" s="18">
        <v>2.6269999999999998</v>
      </c>
      <c r="H313" s="14">
        <f t="shared" si="30"/>
        <v>0.54899999999999993</v>
      </c>
      <c r="I313" s="31">
        <f t="shared" si="31"/>
        <v>3.1759999999999997</v>
      </c>
      <c r="J313" s="17"/>
    </row>
    <row r="314" spans="1:10">
      <c r="A314" s="16">
        <v>44993</v>
      </c>
      <c r="B314" s="18">
        <v>3.1873</v>
      </c>
      <c r="C314" s="18">
        <v>3.2092000000000001</v>
      </c>
      <c r="D314" s="18">
        <v>3.1909999999999998</v>
      </c>
      <c r="E314" s="18"/>
      <c r="F314" s="18">
        <v>2.6440000000000001</v>
      </c>
      <c r="G314" s="18">
        <v>2.5750000000000002</v>
      </c>
      <c r="H314" s="14">
        <f t="shared" si="30"/>
        <v>0.54699999999999971</v>
      </c>
      <c r="I314" s="31">
        <f t="shared" si="31"/>
        <v>3.1219999999999999</v>
      </c>
      <c r="J314" s="17"/>
    </row>
    <row r="315" spans="1:10">
      <c r="A315" s="16">
        <v>44994</v>
      </c>
      <c r="B315" s="18">
        <v>3.2523</v>
      </c>
      <c r="C315" s="18">
        <v>3.2052999999999998</v>
      </c>
      <c r="D315" s="18">
        <v>3.1869999999999998</v>
      </c>
      <c r="E315" s="18"/>
      <c r="F315" s="18">
        <v>2.6379999999999999</v>
      </c>
      <c r="G315" s="18">
        <v>2.5529999999999999</v>
      </c>
      <c r="H315" s="14">
        <f t="shared" si="30"/>
        <v>0.54899999999999993</v>
      </c>
      <c r="I315" s="31">
        <f t="shared" si="31"/>
        <v>3.1019999999999999</v>
      </c>
      <c r="J315" s="17"/>
    </row>
    <row r="316" spans="1:10">
      <c r="A316" s="16">
        <v>44995</v>
      </c>
      <c r="B316" s="18">
        <v>3.1379999999999999</v>
      </c>
      <c r="C316" s="18">
        <v>3.0649000000000002</v>
      </c>
      <c r="D316" s="18">
        <v>3.0459999999999998</v>
      </c>
      <c r="E316" s="18"/>
      <c r="F316" s="18">
        <v>2.504</v>
      </c>
      <c r="G316" s="18">
        <v>2.5579999999999998</v>
      </c>
      <c r="H316" s="14">
        <f t="shared" si="30"/>
        <v>0.54199999999999982</v>
      </c>
      <c r="I316" s="31">
        <f t="shared" si="31"/>
        <v>3.0999999999999996</v>
      </c>
      <c r="J316" s="17"/>
    </row>
    <row r="317" spans="1:10">
      <c r="A317" s="16">
        <v>44998</v>
      </c>
      <c r="B317" s="18">
        <v>2.9847000000000001</v>
      </c>
      <c r="C317" s="18">
        <v>2.8437999999999999</v>
      </c>
      <c r="D317" s="18">
        <v>2.8180000000000001</v>
      </c>
      <c r="E317" s="18"/>
      <c r="F317" s="18">
        <v>2.2530000000000001</v>
      </c>
      <c r="G317" s="18">
        <v>2.649</v>
      </c>
      <c r="H317" s="14">
        <f t="shared" ref="H317:H348" si="32">D317-F317</f>
        <v>0.56499999999999995</v>
      </c>
      <c r="I317" s="31">
        <f t="shared" ref="I317:I348" si="33">G317+H317</f>
        <v>3.214</v>
      </c>
      <c r="J317" s="17"/>
    </row>
    <row r="318" spans="1:10">
      <c r="A318" s="16">
        <v>44999</v>
      </c>
      <c r="B318" s="18">
        <v>3.1225999999999998</v>
      </c>
      <c r="C318" s="18">
        <v>3.0024999999999999</v>
      </c>
      <c r="D318" s="18">
        <v>2.9769999999999999</v>
      </c>
      <c r="E318" s="18"/>
      <c r="F318" s="18">
        <v>2.4140000000000001</v>
      </c>
      <c r="G318" s="18">
        <v>2.6219999999999999</v>
      </c>
      <c r="H318" s="14">
        <f t="shared" si="32"/>
        <v>0.56299999999999972</v>
      </c>
      <c r="I318" s="31">
        <f t="shared" si="33"/>
        <v>3.1849999999999996</v>
      </c>
      <c r="J318" s="17"/>
    </row>
    <row r="319" spans="1:10">
      <c r="A319" s="16">
        <v>45000</v>
      </c>
      <c r="B319" s="18">
        <v>2.9104999999999999</v>
      </c>
      <c r="C319" s="18">
        <v>2.7492000000000001</v>
      </c>
      <c r="D319" s="18">
        <v>2.7229999999999999</v>
      </c>
      <c r="E319" s="18"/>
      <c r="F319" s="18">
        <v>2.1240000000000001</v>
      </c>
      <c r="G319" s="18">
        <v>2.419</v>
      </c>
      <c r="H319" s="14">
        <f t="shared" si="32"/>
        <v>0.59899999999999975</v>
      </c>
      <c r="I319" s="31">
        <f t="shared" si="33"/>
        <v>3.0179999999999998</v>
      </c>
      <c r="J319" s="17"/>
    </row>
    <row r="320" spans="1:10">
      <c r="A320" s="16">
        <v>45001</v>
      </c>
      <c r="B320" s="18">
        <v>3.0733999999999999</v>
      </c>
      <c r="C320" s="18">
        <v>2.8952</v>
      </c>
      <c r="D320" s="18">
        <v>2.8660000000000001</v>
      </c>
      <c r="E320" s="18"/>
      <c r="F320" s="18">
        <v>2.2850000000000001</v>
      </c>
      <c r="G320" s="18">
        <v>2.6040000000000001</v>
      </c>
      <c r="H320" s="14">
        <f t="shared" si="32"/>
        <v>0.58099999999999996</v>
      </c>
      <c r="I320" s="31">
        <f t="shared" si="33"/>
        <v>3.1850000000000001</v>
      </c>
      <c r="J320" s="17"/>
    </row>
    <row r="321" spans="1:10">
      <c r="A321" s="16">
        <v>45002</v>
      </c>
      <c r="B321" s="18">
        <v>2.9169999999999998</v>
      </c>
      <c r="C321" s="18">
        <v>2.7366000000000001</v>
      </c>
      <c r="D321" s="18">
        <v>2.7010000000000001</v>
      </c>
      <c r="E321" s="18"/>
      <c r="F321" s="18">
        <v>2.1019999999999999</v>
      </c>
      <c r="G321" s="18">
        <v>2.5230000000000001</v>
      </c>
      <c r="H321" s="14">
        <f t="shared" si="32"/>
        <v>0.5990000000000002</v>
      </c>
      <c r="I321" s="31">
        <f t="shared" si="33"/>
        <v>3.1220000000000003</v>
      </c>
      <c r="J321" s="17"/>
    </row>
    <row r="322" spans="1:10">
      <c r="A322" s="16">
        <v>45005</v>
      </c>
      <c r="B322" s="18">
        <v>2.9910999999999999</v>
      </c>
      <c r="C322" s="18">
        <v>2.7471000000000001</v>
      </c>
      <c r="D322" s="18">
        <v>2.7050000000000001</v>
      </c>
      <c r="E322" s="18"/>
      <c r="F322" s="18">
        <v>2.12</v>
      </c>
      <c r="G322" s="18">
        <v>2.4500000000000002</v>
      </c>
      <c r="H322" s="14">
        <f t="shared" si="32"/>
        <v>0.58499999999999996</v>
      </c>
      <c r="I322" s="31">
        <f t="shared" si="33"/>
        <v>3.0350000000000001</v>
      </c>
      <c r="J322" s="17"/>
    </row>
    <row r="323" spans="1:10">
      <c r="A323" s="16">
        <v>45006</v>
      </c>
      <c r="B323" s="18">
        <v>3.0722999999999998</v>
      </c>
      <c r="C323" s="18">
        <v>2.8934000000000002</v>
      </c>
      <c r="D323" s="18">
        <v>2.8570000000000002</v>
      </c>
      <c r="E323" s="18"/>
      <c r="F323" s="18">
        <v>2.2879999999999998</v>
      </c>
      <c r="G323" s="18">
        <v>2.4649999999999999</v>
      </c>
      <c r="H323" s="14">
        <f t="shared" si="32"/>
        <v>0.56900000000000039</v>
      </c>
      <c r="I323" s="31">
        <f t="shared" si="33"/>
        <v>3.0340000000000003</v>
      </c>
      <c r="J323" s="17"/>
    </row>
    <row r="324" spans="1:10">
      <c r="A324" s="16">
        <v>45007</v>
      </c>
      <c r="B324" s="18">
        <v>3.0794999999999999</v>
      </c>
      <c r="C324" s="18">
        <v>2.9209999999999998</v>
      </c>
      <c r="D324" s="18">
        <v>2.8860000000000001</v>
      </c>
      <c r="E324" s="18"/>
      <c r="F324" s="18">
        <v>2.3250000000000002</v>
      </c>
      <c r="G324" s="18">
        <v>2.5550000000000002</v>
      </c>
      <c r="H324" s="14">
        <f t="shared" si="32"/>
        <v>0.56099999999999994</v>
      </c>
      <c r="I324" s="31">
        <f t="shared" si="33"/>
        <v>3.1160000000000001</v>
      </c>
      <c r="J324" s="17"/>
    </row>
    <row r="325" spans="1:10">
      <c r="A325" s="16">
        <v>45008</v>
      </c>
      <c r="B325" s="18">
        <v>3.0474000000000001</v>
      </c>
      <c r="C325" s="18">
        <v>2.8031000000000001</v>
      </c>
      <c r="D325" s="18">
        <v>2.7559999999999998</v>
      </c>
      <c r="E325" s="18"/>
      <c r="F325" s="18">
        <v>2.1920000000000002</v>
      </c>
      <c r="G325" s="18">
        <v>2.5270000000000001</v>
      </c>
      <c r="H325" s="14">
        <f t="shared" si="32"/>
        <v>0.56399999999999961</v>
      </c>
      <c r="I325" s="31">
        <f t="shared" si="33"/>
        <v>3.0909999999999997</v>
      </c>
      <c r="J325" s="17"/>
    </row>
    <row r="326" spans="1:10">
      <c r="A326" s="16">
        <v>45009</v>
      </c>
      <c r="B326" s="18">
        <v>3.0691000000000002</v>
      </c>
      <c r="C326" s="18">
        <v>2.7523</v>
      </c>
      <c r="D326" s="18">
        <v>2.6960000000000002</v>
      </c>
      <c r="E326" s="18"/>
      <c r="F326" s="18">
        <v>2.1240000000000001</v>
      </c>
      <c r="G326" s="18">
        <v>2.4860000000000002</v>
      </c>
      <c r="H326" s="14">
        <f t="shared" si="32"/>
        <v>0.57200000000000006</v>
      </c>
      <c r="I326" s="31">
        <f t="shared" si="33"/>
        <v>3.0580000000000003</v>
      </c>
      <c r="J326" s="17"/>
    </row>
    <row r="327" spans="1:10">
      <c r="A327" s="16">
        <v>45012</v>
      </c>
      <c r="B327" s="18">
        <v>3.1240000000000001</v>
      </c>
      <c r="C327" s="18">
        <v>2.8428</v>
      </c>
      <c r="D327" s="18">
        <v>2.7959999999999998</v>
      </c>
      <c r="E327" s="18"/>
      <c r="F327" s="18">
        <v>2.2240000000000002</v>
      </c>
      <c r="G327" s="18">
        <v>2.5840000000000001</v>
      </c>
      <c r="H327" s="14">
        <f t="shared" si="32"/>
        <v>0.57199999999999962</v>
      </c>
      <c r="I327" s="31">
        <f t="shared" si="33"/>
        <v>3.1559999999999997</v>
      </c>
      <c r="J327" s="17"/>
    </row>
    <row r="328" spans="1:10">
      <c r="A328" s="16">
        <v>45013</v>
      </c>
      <c r="B328" s="18">
        <v>3.2097000000000002</v>
      </c>
      <c r="C328" s="18">
        <v>2.9030999999999998</v>
      </c>
      <c r="D328" s="18">
        <v>2.8530000000000002</v>
      </c>
      <c r="E328" s="18"/>
      <c r="F328" s="18">
        <v>2.2850000000000001</v>
      </c>
      <c r="G328" s="18">
        <v>2.5990000000000002</v>
      </c>
      <c r="H328" s="14">
        <f t="shared" si="32"/>
        <v>0.56800000000000006</v>
      </c>
      <c r="I328" s="31">
        <f t="shared" si="33"/>
        <v>3.1670000000000003</v>
      </c>
      <c r="J328" s="17"/>
    </row>
    <row r="329" spans="1:10">
      <c r="A329" s="16">
        <v>45014</v>
      </c>
      <c r="B329" s="18">
        <v>3.2157</v>
      </c>
      <c r="C329" s="18">
        <v>2.9339</v>
      </c>
      <c r="D329" s="18">
        <v>2.887</v>
      </c>
      <c r="E329" s="18"/>
      <c r="F329" s="18">
        <v>2.3250000000000002</v>
      </c>
      <c r="G329" s="18">
        <v>2.573</v>
      </c>
      <c r="H329" s="14">
        <f t="shared" si="32"/>
        <v>0.56199999999999983</v>
      </c>
      <c r="I329" s="31">
        <f t="shared" si="33"/>
        <v>3.1349999999999998</v>
      </c>
      <c r="J329" s="17"/>
    </row>
    <row r="330" spans="1:10">
      <c r="A330" s="16">
        <v>45015</v>
      </c>
      <c r="B330" s="18">
        <v>3.2178</v>
      </c>
      <c r="C330" s="18">
        <v>2.9741</v>
      </c>
      <c r="D330" s="18">
        <v>2.93</v>
      </c>
      <c r="E330" s="18"/>
      <c r="F330" s="18">
        <v>2.3690000000000002</v>
      </c>
      <c r="G330" s="18">
        <v>2.657</v>
      </c>
      <c r="H330" s="14">
        <f t="shared" si="32"/>
        <v>0.56099999999999994</v>
      </c>
      <c r="I330" s="31">
        <f t="shared" si="33"/>
        <v>3.218</v>
      </c>
      <c r="J330" s="17"/>
    </row>
    <row r="331" spans="1:10">
      <c r="A331" s="16">
        <v>45016</v>
      </c>
      <c r="B331" s="18">
        <v>3.1884999999999999</v>
      </c>
      <c r="C331" s="18">
        <v>2.9009999999999998</v>
      </c>
      <c r="D331" s="18">
        <v>2.8519999999999999</v>
      </c>
      <c r="E331" s="18"/>
      <c r="F331" s="18">
        <v>2.2890000000000001</v>
      </c>
      <c r="G331" s="18">
        <v>2.6709999999999998</v>
      </c>
      <c r="H331" s="14">
        <f t="shared" si="32"/>
        <v>0.56299999999999972</v>
      </c>
      <c r="I331" s="31">
        <f t="shared" si="33"/>
        <v>3.2339999999999995</v>
      </c>
      <c r="J331" s="17"/>
    </row>
    <row r="332" spans="1:10">
      <c r="A332" s="16">
        <v>45019</v>
      </c>
      <c r="B332" s="18">
        <v>3.1232000000000002</v>
      </c>
      <c r="C332" s="18">
        <v>2.8532999999999999</v>
      </c>
      <c r="D332" s="18">
        <v>2.8050000000000002</v>
      </c>
      <c r="E332" s="18"/>
      <c r="F332" s="18">
        <v>2.2509999999999999</v>
      </c>
      <c r="G332" s="18">
        <v>2.6829999999999998</v>
      </c>
      <c r="H332" s="14">
        <f t="shared" si="32"/>
        <v>0.55400000000000027</v>
      </c>
      <c r="I332" s="31">
        <f t="shared" si="33"/>
        <v>3.2370000000000001</v>
      </c>
      <c r="J332" s="17"/>
    </row>
    <row r="333" spans="1:10">
      <c r="A333" s="16">
        <v>45020</v>
      </c>
      <c r="B333" s="18">
        <v>3.1831</v>
      </c>
      <c r="C333" s="18">
        <v>2.8555999999999999</v>
      </c>
      <c r="D333" s="18">
        <v>2.8029999999999999</v>
      </c>
      <c r="E333" s="18"/>
      <c r="F333" s="18">
        <v>2.246</v>
      </c>
      <c r="G333" s="18">
        <v>2.7250000000000001</v>
      </c>
      <c r="H333" s="14">
        <f t="shared" si="32"/>
        <v>0.55699999999999994</v>
      </c>
      <c r="I333" s="31">
        <f t="shared" si="33"/>
        <v>3.282</v>
      </c>
      <c r="J333" s="17"/>
    </row>
    <row r="334" spans="1:10">
      <c r="A334" s="16">
        <v>45021</v>
      </c>
      <c r="B334" s="18">
        <v>3.0842999999999998</v>
      </c>
      <c r="C334" s="18">
        <v>2.7833999999999999</v>
      </c>
      <c r="D334" s="18">
        <v>2.7349999999999999</v>
      </c>
      <c r="E334" s="18"/>
      <c r="F334" s="18">
        <v>2.1789999999999998</v>
      </c>
      <c r="G334" s="18">
        <v>2.7040000000000002</v>
      </c>
      <c r="H334" s="14">
        <f t="shared" si="32"/>
        <v>0.55600000000000005</v>
      </c>
      <c r="I334" s="31">
        <f t="shared" si="33"/>
        <v>3.2600000000000002</v>
      </c>
      <c r="J334" s="17"/>
    </row>
    <row r="335" spans="1:10">
      <c r="A335" s="16">
        <v>45022</v>
      </c>
      <c r="B335" s="18">
        <v>3.0977999999999999</v>
      </c>
      <c r="C335" s="18">
        <v>2.7913999999999999</v>
      </c>
      <c r="D335" s="18">
        <v>2.746</v>
      </c>
      <c r="E335" s="18"/>
      <c r="F335" s="18">
        <v>2.181</v>
      </c>
      <c r="G335" s="18">
        <v>2.6920000000000002</v>
      </c>
      <c r="H335" s="14">
        <f t="shared" si="32"/>
        <v>0.56499999999999995</v>
      </c>
      <c r="I335" s="31">
        <f t="shared" si="33"/>
        <v>3.2570000000000001</v>
      </c>
      <c r="J335" s="17"/>
    </row>
    <row r="336" spans="1:10">
      <c r="A336" s="16">
        <v>45023</v>
      </c>
      <c r="B336" s="18">
        <v>3.0975000000000001</v>
      </c>
      <c r="C336" s="18">
        <v>2.7915000000000001</v>
      </c>
      <c r="D336" s="18">
        <v>2.746</v>
      </c>
      <c r="E336" s="18"/>
      <c r="F336" s="18">
        <v>2.181</v>
      </c>
      <c r="G336" s="18">
        <v>2.6930000000000001</v>
      </c>
      <c r="H336" s="14">
        <f t="shared" si="32"/>
        <v>0.56499999999999995</v>
      </c>
      <c r="I336" s="31">
        <f t="shared" si="33"/>
        <v>3.258</v>
      </c>
      <c r="J336" s="17"/>
    </row>
    <row r="337" spans="1:10">
      <c r="A337" s="16">
        <v>45026</v>
      </c>
      <c r="B337" s="18">
        <v>3.0916999999999999</v>
      </c>
      <c r="C337" s="18">
        <v>2.7932999999999999</v>
      </c>
      <c r="D337" s="18">
        <v>2.746</v>
      </c>
      <c r="E337" s="18"/>
      <c r="F337" s="18">
        <v>2.181</v>
      </c>
      <c r="G337" s="18">
        <v>2.6930000000000001</v>
      </c>
      <c r="H337" s="14">
        <f t="shared" si="32"/>
        <v>0.56499999999999995</v>
      </c>
      <c r="I337" s="31">
        <f t="shared" si="33"/>
        <v>3.258</v>
      </c>
      <c r="J337" s="17"/>
    </row>
    <row r="338" spans="1:10">
      <c r="A338" s="16">
        <v>45027</v>
      </c>
      <c r="B338" s="18">
        <v>3.2105999999999999</v>
      </c>
      <c r="C338" s="18">
        <v>2.915</v>
      </c>
      <c r="D338" s="18">
        <v>2.8679999999999999</v>
      </c>
      <c r="E338" s="18"/>
      <c r="F338" s="18">
        <v>2.3069999999999999</v>
      </c>
      <c r="G338" s="18">
        <v>2.7509999999999999</v>
      </c>
      <c r="H338" s="14">
        <f t="shared" si="32"/>
        <v>0.56099999999999994</v>
      </c>
      <c r="I338" s="31">
        <f t="shared" si="33"/>
        <v>3.3119999999999998</v>
      </c>
      <c r="J338" s="17"/>
    </row>
    <row r="339" spans="1:10">
      <c r="A339" s="16">
        <v>45028</v>
      </c>
      <c r="B339" s="18">
        <v>3.2530999999999999</v>
      </c>
      <c r="C339" s="18">
        <v>2.9744000000000002</v>
      </c>
      <c r="D339" s="18">
        <v>2.93</v>
      </c>
      <c r="E339" s="18"/>
      <c r="F339" s="18">
        <v>2.3660000000000001</v>
      </c>
      <c r="G339" s="18">
        <v>2.75</v>
      </c>
      <c r="H339" s="14">
        <f t="shared" si="32"/>
        <v>0.56400000000000006</v>
      </c>
      <c r="I339" s="31">
        <f t="shared" si="33"/>
        <v>3.3140000000000001</v>
      </c>
      <c r="J339" s="17"/>
    </row>
    <row r="340" spans="1:10">
      <c r="A340" s="16">
        <v>45029</v>
      </c>
      <c r="B340" s="18">
        <v>3.2932999999999999</v>
      </c>
      <c r="C340" s="18">
        <v>2.9822000000000002</v>
      </c>
      <c r="D340" s="18">
        <v>2.9340000000000002</v>
      </c>
      <c r="E340" s="18"/>
      <c r="F340" s="18">
        <v>2.3690000000000002</v>
      </c>
      <c r="G340" s="18">
        <v>2.7469999999999999</v>
      </c>
      <c r="H340" s="14">
        <f t="shared" si="32"/>
        <v>0.56499999999999995</v>
      </c>
      <c r="I340" s="31">
        <f t="shared" si="33"/>
        <v>3.3119999999999998</v>
      </c>
      <c r="J340" s="17"/>
    </row>
    <row r="341" spans="1:10">
      <c r="A341" s="16">
        <v>45030</v>
      </c>
      <c r="B341" s="18">
        <v>3.3452999999999999</v>
      </c>
      <c r="C341" s="18">
        <v>3.0411000000000001</v>
      </c>
      <c r="D341" s="18">
        <v>2.992</v>
      </c>
      <c r="E341" s="18"/>
      <c r="F341" s="18">
        <v>2.4359999999999999</v>
      </c>
      <c r="G341" s="18">
        <v>2.774</v>
      </c>
      <c r="H341" s="14">
        <f t="shared" si="32"/>
        <v>0.55600000000000005</v>
      </c>
      <c r="I341" s="31">
        <f t="shared" si="33"/>
        <v>3.33</v>
      </c>
      <c r="J341" s="17"/>
    </row>
    <row r="342" spans="1:10">
      <c r="A342" s="16">
        <v>45033</v>
      </c>
      <c r="B342" s="18">
        <v>3.4157999999999999</v>
      </c>
      <c r="C342" s="18">
        <v>3.0733999999999999</v>
      </c>
      <c r="D342" s="18">
        <v>3.0230000000000001</v>
      </c>
      <c r="E342" s="18"/>
      <c r="F342" s="18">
        <v>2.4700000000000002</v>
      </c>
      <c r="G342" s="18">
        <v>2.7730000000000001</v>
      </c>
      <c r="H342" s="14">
        <f t="shared" si="32"/>
        <v>0.55299999999999994</v>
      </c>
      <c r="I342" s="31">
        <f t="shared" si="33"/>
        <v>3.3260000000000001</v>
      </c>
      <c r="J342" s="17"/>
    </row>
    <row r="343" spans="1:10">
      <c r="A343" s="16">
        <v>45034</v>
      </c>
      <c r="B343" s="18">
        <v>3.3512</v>
      </c>
      <c r="C343" s="18">
        <v>3.0724999999999998</v>
      </c>
      <c r="D343" s="18">
        <v>3.028</v>
      </c>
      <c r="E343" s="18"/>
      <c r="F343" s="18">
        <v>2.4740000000000002</v>
      </c>
      <c r="G343" s="18">
        <v>2.7709999999999999</v>
      </c>
      <c r="H343" s="14">
        <f t="shared" si="32"/>
        <v>0.55399999999999983</v>
      </c>
      <c r="I343" s="31">
        <f t="shared" si="33"/>
        <v>3.3249999999999997</v>
      </c>
      <c r="J343" s="17"/>
    </row>
    <row r="344" spans="1:10">
      <c r="A344" s="16">
        <v>45035</v>
      </c>
      <c r="B344" s="18">
        <v>3.3742999999999999</v>
      </c>
      <c r="C344" s="18">
        <v>3.1160999999999999</v>
      </c>
      <c r="D344" s="18">
        <v>3.0710000000000002</v>
      </c>
      <c r="E344" s="18"/>
      <c r="F344" s="18">
        <v>2.5129999999999999</v>
      </c>
      <c r="G344" s="18">
        <v>2.7789999999999999</v>
      </c>
      <c r="H344" s="14">
        <f t="shared" si="32"/>
        <v>0.55800000000000027</v>
      </c>
      <c r="I344" s="31">
        <f t="shared" si="33"/>
        <v>3.3370000000000002</v>
      </c>
      <c r="J344" s="17"/>
    </row>
    <row r="345" spans="1:10">
      <c r="A345" s="16">
        <v>45036</v>
      </c>
      <c r="B345" s="18">
        <v>3.3540000000000001</v>
      </c>
      <c r="C345" s="18">
        <v>3.0446</v>
      </c>
      <c r="D345" s="18">
        <v>3</v>
      </c>
      <c r="E345" s="18"/>
      <c r="F345" s="18">
        <v>2.4430000000000001</v>
      </c>
      <c r="G345" s="18">
        <v>2.7749999999999999</v>
      </c>
      <c r="H345" s="14">
        <f t="shared" si="32"/>
        <v>0.55699999999999994</v>
      </c>
      <c r="I345" s="31">
        <f t="shared" si="33"/>
        <v>3.3319999999999999</v>
      </c>
      <c r="J345" s="17"/>
    </row>
    <row r="346" spans="1:10">
      <c r="A346" s="16">
        <v>45037</v>
      </c>
      <c r="B346" s="18">
        <v>3.4009</v>
      </c>
      <c r="C346" s="18">
        <v>3.0893999999999999</v>
      </c>
      <c r="D346" s="18">
        <v>3.04</v>
      </c>
      <c r="E346" s="18"/>
      <c r="F346" s="18">
        <v>2.4790000000000001</v>
      </c>
      <c r="G346" s="18">
        <v>2.7709999999999999</v>
      </c>
      <c r="H346" s="14">
        <f t="shared" si="32"/>
        <v>0.56099999999999994</v>
      </c>
      <c r="I346" s="31">
        <f t="shared" si="33"/>
        <v>3.3319999999999999</v>
      </c>
      <c r="J346" s="17"/>
    </row>
    <row r="347" spans="1:10">
      <c r="A347" s="16">
        <v>45040</v>
      </c>
      <c r="B347" s="18">
        <v>3.4016999999999999</v>
      </c>
      <c r="C347" s="18">
        <v>3.1137000000000001</v>
      </c>
      <c r="D347" s="18">
        <v>3.0680000000000001</v>
      </c>
      <c r="E347" s="18"/>
      <c r="F347" s="18">
        <v>2.5059999999999998</v>
      </c>
      <c r="G347" s="18">
        <v>2.782</v>
      </c>
      <c r="H347" s="14">
        <f t="shared" si="32"/>
        <v>0.56200000000000028</v>
      </c>
      <c r="I347" s="31">
        <f t="shared" si="33"/>
        <v>3.3440000000000003</v>
      </c>
      <c r="J347" s="17"/>
    </row>
    <row r="348" spans="1:10">
      <c r="A348" s="16">
        <v>45041</v>
      </c>
      <c r="B348" s="18">
        <v>3.3016999999999999</v>
      </c>
      <c r="C348" s="18">
        <v>2.9977</v>
      </c>
      <c r="D348" s="18">
        <v>2.95</v>
      </c>
      <c r="E348" s="18"/>
      <c r="F348" s="18">
        <v>2.3809999999999998</v>
      </c>
      <c r="G348" s="18">
        <v>2.7669999999999999</v>
      </c>
      <c r="H348" s="14">
        <f t="shared" si="32"/>
        <v>0.56900000000000039</v>
      </c>
      <c r="I348" s="31">
        <f t="shared" si="33"/>
        <v>3.3360000000000003</v>
      </c>
      <c r="J348" s="17"/>
    </row>
    <row r="349" spans="1:10">
      <c r="A349" s="16">
        <v>45042</v>
      </c>
      <c r="B349" s="18">
        <v>3.3517000000000001</v>
      </c>
      <c r="C349" s="18">
        <v>3.024</v>
      </c>
      <c r="D349" s="18">
        <v>2.976</v>
      </c>
      <c r="E349" s="18"/>
      <c r="F349" s="18">
        <v>2.3940000000000001</v>
      </c>
      <c r="G349" s="18">
        <v>2.7639999999999998</v>
      </c>
      <c r="H349" s="14">
        <f t="shared" ref="H349:H380" si="34">D349-F349</f>
        <v>0.58199999999999985</v>
      </c>
      <c r="I349" s="31">
        <f t="shared" ref="I349:I380" si="35">G349+H349</f>
        <v>3.3459999999999996</v>
      </c>
      <c r="J349" s="17"/>
    </row>
    <row r="350" spans="1:10">
      <c r="A350" s="16">
        <v>45043</v>
      </c>
      <c r="B350" s="18">
        <v>3.3797999999999999</v>
      </c>
      <c r="C350" s="18">
        <v>3.0863999999999998</v>
      </c>
      <c r="D350" s="18">
        <v>3.0419999999999998</v>
      </c>
      <c r="E350" s="18"/>
      <c r="F350" s="18">
        <v>2.4569999999999999</v>
      </c>
      <c r="G350" s="18">
        <v>2.75</v>
      </c>
      <c r="H350" s="14">
        <f t="shared" si="34"/>
        <v>0.58499999999999996</v>
      </c>
      <c r="I350" s="31">
        <f t="shared" si="35"/>
        <v>3.335</v>
      </c>
      <c r="J350" s="17"/>
    </row>
    <row r="351" spans="1:10">
      <c r="A351" s="16">
        <v>45044</v>
      </c>
      <c r="B351" s="18">
        <v>3.2827000000000002</v>
      </c>
      <c r="C351" s="18">
        <v>2.9428000000000001</v>
      </c>
      <c r="D351" s="18">
        <v>2.9510000000000001</v>
      </c>
      <c r="E351" s="18"/>
      <c r="F351" s="18">
        <v>2.31</v>
      </c>
      <c r="G351" s="18">
        <v>2.7210000000000001</v>
      </c>
      <c r="H351" s="14">
        <f t="shared" si="34"/>
        <v>0.64100000000000001</v>
      </c>
      <c r="I351" s="31">
        <f t="shared" si="35"/>
        <v>3.3620000000000001</v>
      </c>
      <c r="J351" s="17"/>
    </row>
    <row r="352" spans="1:10">
      <c r="A352" s="16">
        <v>45047</v>
      </c>
      <c r="B352" s="18">
        <v>3.2726000000000002</v>
      </c>
      <c r="C352" s="18">
        <v>2.9083000000000001</v>
      </c>
      <c r="D352" s="18">
        <v>2.9510000000000001</v>
      </c>
      <c r="E352" s="18"/>
      <c r="F352" s="18">
        <v>2.31</v>
      </c>
      <c r="G352" s="18">
        <v>2.72</v>
      </c>
      <c r="H352" s="14">
        <f t="shared" si="34"/>
        <v>0.64100000000000001</v>
      </c>
      <c r="I352" s="31">
        <f t="shared" si="35"/>
        <v>3.3610000000000002</v>
      </c>
      <c r="J352" s="17"/>
    </row>
    <row r="353" spans="1:10">
      <c r="A353" s="16">
        <v>45048</v>
      </c>
      <c r="B353" s="18">
        <v>3.2435</v>
      </c>
      <c r="C353" s="18">
        <v>2.8881000000000001</v>
      </c>
      <c r="D353" s="18">
        <v>2.9009999999999998</v>
      </c>
      <c r="E353" s="18"/>
      <c r="F353" s="18">
        <v>2.2559999999999998</v>
      </c>
      <c r="G353" s="18">
        <v>2.7490000000000001</v>
      </c>
      <c r="H353" s="14">
        <f t="shared" si="34"/>
        <v>0.64500000000000002</v>
      </c>
      <c r="I353" s="31">
        <f t="shared" si="35"/>
        <v>3.3940000000000001</v>
      </c>
      <c r="J353" s="17"/>
    </row>
    <row r="354" spans="1:10">
      <c r="A354" s="16">
        <v>45049</v>
      </c>
      <c r="B354" s="18">
        <v>3.2452999999999999</v>
      </c>
      <c r="C354" s="18">
        <v>2.8734000000000002</v>
      </c>
      <c r="D354" s="18">
        <v>2.8860000000000001</v>
      </c>
      <c r="E354" s="18"/>
      <c r="F354" s="18">
        <v>2.246</v>
      </c>
      <c r="G354" s="18">
        <v>2.7370000000000001</v>
      </c>
      <c r="H354" s="14">
        <f t="shared" si="34"/>
        <v>0.64000000000000012</v>
      </c>
      <c r="I354" s="31">
        <f t="shared" si="35"/>
        <v>3.3770000000000002</v>
      </c>
      <c r="J354" s="17"/>
    </row>
    <row r="355" spans="1:10">
      <c r="A355" s="16">
        <v>45050</v>
      </c>
      <c r="B355" s="18">
        <v>3.2806999999999999</v>
      </c>
      <c r="C355" s="18">
        <v>2.8193999999999999</v>
      </c>
      <c r="D355" s="18">
        <v>2.8279999999999998</v>
      </c>
      <c r="E355" s="18"/>
      <c r="F355" s="18">
        <v>2.1880000000000002</v>
      </c>
      <c r="G355" s="18">
        <v>2.7320000000000002</v>
      </c>
      <c r="H355" s="14">
        <f t="shared" si="34"/>
        <v>0.63999999999999968</v>
      </c>
      <c r="I355" s="31">
        <f t="shared" si="35"/>
        <v>3.3719999999999999</v>
      </c>
      <c r="J355" s="17"/>
    </row>
    <row r="356" spans="1:10">
      <c r="A356" s="16">
        <v>45051</v>
      </c>
      <c r="B356" s="18">
        <v>3.3675999999999999</v>
      </c>
      <c r="C356" s="18">
        <v>2.9201000000000001</v>
      </c>
      <c r="D356" s="18">
        <v>2.9239999999999999</v>
      </c>
      <c r="E356" s="18"/>
      <c r="F356" s="18">
        <v>2.2890000000000001</v>
      </c>
      <c r="G356" s="18">
        <v>2.7570000000000001</v>
      </c>
      <c r="H356" s="14">
        <f t="shared" si="34"/>
        <v>0.63499999999999979</v>
      </c>
      <c r="I356" s="31">
        <f t="shared" si="35"/>
        <v>3.3919999999999999</v>
      </c>
      <c r="J356" s="17"/>
    </row>
    <row r="357" spans="1:10">
      <c r="A357" s="16">
        <v>45054</v>
      </c>
      <c r="B357" s="18">
        <v>3.391</v>
      </c>
      <c r="C357" s="18">
        <v>2.9449000000000001</v>
      </c>
      <c r="D357" s="18">
        <v>2.9550000000000001</v>
      </c>
      <c r="E357" s="18"/>
      <c r="F357" s="18">
        <v>2.3170000000000002</v>
      </c>
      <c r="G357" s="18">
        <v>2.78</v>
      </c>
      <c r="H357" s="14">
        <f t="shared" si="34"/>
        <v>0.6379999999999999</v>
      </c>
      <c r="I357" s="31">
        <f t="shared" si="35"/>
        <v>3.4179999999999997</v>
      </c>
      <c r="J357" s="17"/>
    </row>
    <row r="358" spans="1:10">
      <c r="A358" s="16">
        <v>45055</v>
      </c>
      <c r="B358" s="18">
        <v>3.4569999999999999</v>
      </c>
      <c r="C358" s="18">
        <v>2.9820000000000002</v>
      </c>
      <c r="D358" s="18">
        <v>2.9910000000000001</v>
      </c>
      <c r="E358" s="18"/>
      <c r="F358" s="18">
        <v>2.347</v>
      </c>
      <c r="G358" s="18">
        <v>2.8519999999999999</v>
      </c>
      <c r="H358" s="14">
        <f t="shared" si="34"/>
        <v>0.64400000000000013</v>
      </c>
      <c r="I358" s="31">
        <f t="shared" si="35"/>
        <v>3.496</v>
      </c>
      <c r="J358" s="17"/>
    </row>
    <row r="359" spans="1:10">
      <c r="A359" s="16">
        <v>45056</v>
      </c>
      <c r="B359" s="18">
        <v>3.4049</v>
      </c>
      <c r="C359" s="18">
        <v>2.919</v>
      </c>
      <c r="D359" s="18">
        <v>2.927</v>
      </c>
      <c r="E359" s="18"/>
      <c r="F359" s="18">
        <v>2.286</v>
      </c>
      <c r="G359" s="18">
        <v>2.8650000000000002</v>
      </c>
      <c r="H359" s="14">
        <f t="shared" si="34"/>
        <v>0.64100000000000001</v>
      </c>
      <c r="I359" s="31">
        <f t="shared" si="35"/>
        <v>3.5060000000000002</v>
      </c>
      <c r="J359" s="17"/>
    </row>
    <row r="360" spans="1:10">
      <c r="A360" s="16">
        <v>45057</v>
      </c>
      <c r="B360" s="18">
        <v>3.3403999999999998</v>
      </c>
      <c r="C360" s="18">
        <v>2.851</v>
      </c>
      <c r="D360" s="18">
        <v>2.8610000000000002</v>
      </c>
      <c r="E360" s="18"/>
      <c r="F360" s="18">
        <v>2.2229999999999999</v>
      </c>
      <c r="G360" s="18">
        <v>2.831</v>
      </c>
      <c r="H360" s="14">
        <f t="shared" si="34"/>
        <v>0.63800000000000034</v>
      </c>
      <c r="I360" s="31">
        <f t="shared" si="35"/>
        <v>3.4690000000000003</v>
      </c>
      <c r="J360" s="17"/>
    </row>
    <row r="361" spans="1:10">
      <c r="A361" s="16">
        <v>45058</v>
      </c>
      <c r="B361" s="18">
        <v>3.4104000000000001</v>
      </c>
      <c r="C361" s="18">
        <v>2.8969999999999998</v>
      </c>
      <c r="D361" s="18">
        <v>2.9119999999999999</v>
      </c>
      <c r="E361" s="18"/>
      <c r="F361" s="18">
        <v>2.274</v>
      </c>
      <c r="G361" s="18">
        <v>2.835</v>
      </c>
      <c r="H361" s="14">
        <f t="shared" si="34"/>
        <v>0.6379999999999999</v>
      </c>
      <c r="I361" s="31">
        <f t="shared" si="35"/>
        <v>3.4729999999999999</v>
      </c>
      <c r="J361" s="17"/>
    </row>
    <row r="362" spans="1:10">
      <c r="A362" s="16">
        <v>45061</v>
      </c>
      <c r="B362" s="18">
        <v>3.4860000000000002</v>
      </c>
      <c r="C362" s="18">
        <v>2.9266999999999999</v>
      </c>
      <c r="D362" s="18">
        <v>2.9340000000000002</v>
      </c>
      <c r="E362" s="18"/>
      <c r="F362" s="18">
        <v>2.306</v>
      </c>
      <c r="G362" s="18">
        <v>2.8039999999999998</v>
      </c>
      <c r="H362" s="14">
        <f t="shared" si="34"/>
        <v>0.62800000000000011</v>
      </c>
      <c r="I362" s="31">
        <f t="shared" si="35"/>
        <v>3.4319999999999999</v>
      </c>
      <c r="J362" s="17"/>
    </row>
    <row r="363" spans="1:10">
      <c r="A363" s="16">
        <v>45062</v>
      </c>
      <c r="B363" s="18">
        <v>3.5011999999999999</v>
      </c>
      <c r="C363" s="18">
        <v>2.9817</v>
      </c>
      <c r="D363" s="18">
        <v>2.9929999999999999</v>
      </c>
      <c r="E363" s="18"/>
      <c r="F363" s="18">
        <v>2.351</v>
      </c>
      <c r="G363" s="18">
        <v>2.8969999999999998</v>
      </c>
      <c r="H363" s="14">
        <f t="shared" si="34"/>
        <v>0.6419999999999999</v>
      </c>
      <c r="I363" s="31">
        <f t="shared" si="35"/>
        <v>3.5389999999999997</v>
      </c>
      <c r="J363" s="17"/>
    </row>
    <row r="364" spans="1:10">
      <c r="A364" s="16">
        <v>45063</v>
      </c>
      <c r="B364" s="18">
        <v>3.4636999999999998</v>
      </c>
      <c r="C364" s="18">
        <v>2.9632000000000001</v>
      </c>
      <c r="D364" s="18">
        <v>2.9740000000000002</v>
      </c>
      <c r="E364" s="18"/>
      <c r="F364" s="18">
        <v>2.3340000000000001</v>
      </c>
      <c r="G364" s="18">
        <v>2.8889999999999998</v>
      </c>
      <c r="H364" s="14">
        <f t="shared" si="34"/>
        <v>0.64000000000000012</v>
      </c>
      <c r="I364" s="31">
        <f t="shared" si="35"/>
        <v>3.5289999999999999</v>
      </c>
      <c r="J364" s="17"/>
    </row>
    <row r="365" spans="1:10">
      <c r="A365" s="16">
        <v>45064</v>
      </c>
      <c r="B365" s="18">
        <v>3.5832999999999999</v>
      </c>
      <c r="C365" s="18">
        <v>3.0823999999999998</v>
      </c>
      <c r="D365" s="18">
        <v>3.0939999999999999</v>
      </c>
      <c r="E365" s="18"/>
      <c r="F365" s="18">
        <v>2.444</v>
      </c>
      <c r="G365" s="18">
        <v>2.887</v>
      </c>
      <c r="H365" s="14">
        <f t="shared" si="34"/>
        <v>0.64999999999999991</v>
      </c>
      <c r="I365" s="31">
        <f t="shared" si="35"/>
        <v>3.5369999999999999</v>
      </c>
      <c r="J365" s="17"/>
    </row>
    <row r="366" spans="1:10">
      <c r="A366" s="16">
        <v>45065</v>
      </c>
      <c r="B366" s="18">
        <v>3.5363000000000002</v>
      </c>
      <c r="C366" s="18">
        <v>3.0562</v>
      </c>
      <c r="D366" s="18">
        <v>3.0630000000000002</v>
      </c>
      <c r="E366" s="18"/>
      <c r="F366" s="18">
        <v>2.4249999999999998</v>
      </c>
      <c r="G366" s="18">
        <v>2.891</v>
      </c>
      <c r="H366" s="14">
        <f t="shared" si="34"/>
        <v>0.63800000000000034</v>
      </c>
      <c r="I366" s="31">
        <f t="shared" si="35"/>
        <v>3.5290000000000004</v>
      </c>
      <c r="J366" s="17"/>
    </row>
    <row r="367" spans="1:10">
      <c r="A367" s="16">
        <v>45068</v>
      </c>
      <c r="B367" s="18">
        <v>3.5687000000000002</v>
      </c>
      <c r="C367" s="18">
        <v>3.0874000000000001</v>
      </c>
      <c r="D367" s="18">
        <v>3.0950000000000002</v>
      </c>
      <c r="E367" s="18"/>
      <c r="F367" s="18">
        <v>2.4569999999999999</v>
      </c>
      <c r="G367" s="18">
        <v>2.8769999999999998</v>
      </c>
      <c r="H367" s="14">
        <f t="shared" si="34"/>
        <v>0.63800000000000034</v>
      </c>
      <c r="I367" s="31">
        <f t="shared" si="35"/>
        <v>3.5150000000000001</v>
      </c>
      <c r="J367" s="17"/>
    </row>
    <row r="368" spans="1:10">
      <c r="A368" s="16">
        <v>45069</v>
      </c>
      <c r="B368" s="18">
        <v>3.5510999999999999</v>
      </c>
      <c r="C368" s="18">
        <v>3.0973000000000002</v>
      </c>
      <c r="D368" s="18">
        <v>3.1070000000000002</v>
      </c>
      <c r="E368" s="18"/>
      <c r="F368" s="18">
        <v>2.4660000000000002</v>
      </c>
      <c r="G368" s="18">
        <v>2.8809999999999998</v>
      </c>
      <c r="H368" s="14">
        <f t="shared" si="34"/>
        <v>0.64100000000000001</v>
      </c>
      <c r="I368" s="31">
        <f t="shared" si="35"/>
        <v>3.5219999999999998</v>
      </c>
      <c r="J368" s="17"/>
    </row>
    <row r="369" spans="1:10">
      <c r="A369" s="16">
        <v>45070</v>
      </c>
      <c r="B369" s="18">
        <v>3.5122</v>
      </c>
      <c r="C369" s="18">
        <v>3.1051000000000002</v>
      </c>
      <c r="D369" s="18">
        <v>3.113</v>
      </c>
      <c r="E369" s="18"/>
      <c r="F369" s="18">
        <v>2.4700000000000002</v>
      </c>
      <c r="G369" s="18">
        <v>2.9119999999999999</v>
      </c>
      <c r="H369" s="14">
        <f t="shared" si="34"/>
        <v>0.64299999999999979</v>
      </c>
      <c r="I369" s="31">
        <f t="shared" si="35"/>
        <v>3.5549999999999997</v>
      </c>
      <c r="J369" s="17"/>
    </row>
    <row r="370" spans="1:10">
      <c r="A370" s="16">
        <v>45071</v>
      </c>
      <c r="B370" s="18">
        <v>3.5514000000000001</v>
      </c>
      <c r="C370" s="18">
        <v>3.1452</v>
      </c>
      <c r="D370" s="18">
        <v>3.1539999999999999</v>
      </c>
      <c r="E370" s="18"/>
      <c r="F370" s="18">
        <v>2.5209999999999999</v>
      </c>
      <c r="G370" s="18">
        <v>2.911</v>
      </c>
      <c r="H370" s="14">
        <f t="shared" si="34"/>
        <v>0.63300000000000001</v>
      </c>
      <c r="I370" s="31">
        <f t="shared" si="35"/>
        <v>3.544</v>
      </c>
      <c r="J370" s="17"/>
    </row>
    <row r="371" spans="1:10">
      <c r="A371" s="16">
        <v>45072</v>
      </c>
      <c r="B371" s="18">
        <v>3.5653999999999999</v>
      </c>
      <c r="C371" s="18">
        <v>3.1648000000000001</v>
      </c>
      <c r="D371" s="18">
        <v>3.17</v>
      </c>
      <c r="E371" s="18"/>
      <c r="F371" s="18">
        <v>2.5369999999999999</v>
      </c>
      <c r="G371" s="18">
        <v>2.9220000000000002</v>
      </c>
      <c r="H371" s="14">
        <f t="shared" si="34"/>
        <v>0.63300000000000001</v>
      </c>
      <c r="I371" s="31">
        <f t="shared" si="35"/>
        <v>3.5550000000000002</v>
      </c>
      <c r="J371" s="17"/>
    </row>
    <row r="372" spans="1:10">
      <c r="A372" s="16">
        <v>45075</v>
      </c>
      <c r="B372" s="18">
        <v>3.4369999999999998</v>
      </c>
      <c r="C372" s="18">
        <v>3.0510000000000002</v>
      </c>
      <c r="D372" s="18">
        <v>3.0640000000000001</v>
      </c>
      <c r="E372" s="18"/>
      <c r="F372" s="18">
        <v>2.4319999999999999</v>
      </c>
      <c r="G372" s="18">
        <v>2.8849999999999998</v>
      </c>
      <c r="H372" s="14">
        <f t="shared" si="34"/>
        <v>0.63200000000000012</v>
      </c>
      <c r="I372" s="31">
        <f t="shared" si="35"/>
        <v>3.5169999999999999</v>
      </c>
      <c r="J372" s="17"/>
    </row>
    <row r="373" spans="1:10">
      <c r="A373" s="16">
        <v>45076</v>
      </c>
      <c r="B373" s="18">
        <v>3.4077000000000002</v>
      </c>
      <c r="C373" s="18">
        <v>2.9464999999999999</v>
      </c>
      <c r="D373" s="18">
        <v>2.9569999999999999</v>
      </c>
      <c r="E373" s="18"/>
      <c r="F373" s="18">
        <v>2.339</v>
      </c>
      <c r="G373" s="18">
        <v>2.895</v>
      </c>
      <c r="H373" s="14">
        <f t="shared" si="34"/>
        <v>0.61799999999999988</v>
      </c>
      <c r="I373" s="31">
        <f t="shared" si="35"/>
        <v>3.5129999999999999</v>
      </c>
      <c r="J373" s="17"/>
    </row>
    <row r="374" spans="1:10">
      <c r="A374" s="16">
        <v>45077</v>
      </c>
      <c r="B374" s="18">
        <v>3.3833000000000002</v>
      </c>
      <c r="C374" s="18">
        <v>2.8858000000000001</v>
      </c>
      <c r="D374" s="18">
        <v>2.8969999999999998</v>
      </c>
      <c r="E374" s="18"/>
      <c r="F374" s="18">
        <v>2.2799999999999998</v>
      </c>
      <c r="G374" s="18">
        <v>2.887</v>
      </c>
      <c r="H374" s="14">
        <f t="shared" si="34"/>
        <v>0.61699999999999999</v>
      </c>
      <c r="I374" s="31">
        <f t="shared" si="35"/>
        <v>3.504</v>
      </c>
      <c r="J374" s="17"/>
    </row>
    <row r="375" spans="1:10">
      <c r="A375" s="16">
        <v>45078</v>
      </c>
      <c r="B375" s="18">
        <v>3.3919999999999999</v>
      </c>
      <c r="C375" s="18">
        <v>2.855</v>
      </c>
      <c r="D375" s="18">
        <v>2.8639999999999999</v>
      </c>
      <c r="E375" s="18"/>
      <c r="F375" s="18">
        <v>2.246</v>
      </c>
      <c r="G375" s="18">
        <v>2.9319999999999999</v>
      </c>
      <c r="H375" s="14">
        <f t="shared" si="34"/>
        <v>0.61799999999999988</v>
      </c>
      <c r="I375" s="31">
        <f t="shared" si="35"/>
        <v>3.55</v>
      </c>
      <c r="J375" s="17"/>
    </row>
    <row r="376" spans="1:10">
      <c r="A376" s="16">
        <v>45079</v>
      </c>
      <c r="B376" s="18">
        <v>3.4186999999999999</v>
      </c>
      <c r="C376" s="18">
        <v>2.9165000000000001</v>
      </c>
      <c r="D376" s="18">
        <v>2.923</v>
      </c>
      <c r="E376" s="18"/>
      <c r="F376" s="18">
        <v>2.3109999999999999</v>
      </c>
      <c r="G376" s="18">
        <v>2.9340000000000002</v>
      </c>
      <c r="H376" s="14">
        <f t="shared" si="34"/>
        <v>0.6120000000000001</v>
      </c>
      <c r="I376" s="31">
        <f t="shared" si="35"/>
        <v>3.5460000000000003</v>
      </c>
      <c r="J376" s="17"/>
    </row>
    <row r="377" spans="1:10">
      <c r="A377" s="16">
        <v>45082</v>
      </c>
      <c r="B377" s="18">
        <v>3.4559000000000002</v>
      </c>
      <c r="C377" s="18">
        <v>2.9775999999999998</v>
      </c>
      <c r="D377" s="18">
        <v>2.9860000000000002</v>
      </c>
      <c r="E377" s="18"/>
      <c r="F377" s="18">
        <v>2.3769999999999998</v>
      </c>
      <c r="G377" s="18">
        <v>3.0049999999999999</v>
      </c>
      <c r="H377" s="14">
        <f t="shared" si="34"/>
        <v>0.60900000000000043</v>
      </c>
      <c r="I377" s="31">
        <f t="shared" si="35"/>
        <v>3.6140000000000003</v>
      </c>
      <c r="J377" s="17"/>
    </row>
    <row r="378" spans="1:10">
      <c r="A378" s="16">
        <v>45083</v>
      </c>
      <c r="B378" s="18">
        <v>3.4773999999999998</v>
      </c>
      <c r="C378" s="18">
        <v>2.9735</v>
      </c>
      <c r="D378" s="18">
        <v>2.9809999999999999</v>
      </c>
      <c r="E378" s="18"/>
      <c r="F378" s="18">
        <v>2.37</v>
      </c>
      <c r="G378" s="18">
        <v>3.0139999999999998</v>
      </c>
      <c r="H378" s="14">
        <f t="shared" si="34"/>
        <v>0.61099999999999977</v>
      </c>
      <c r="I378" s="31">
        <f t="shared" si="35"/>
        <v>3.6249999999999996</v>
      </c>
      <c r="J378" s="17"/>
    </row>
    <row r="379" spans="1:10">
      <c r="A379" s="16">
        <v>45084</v>
      </c>
      <c r="B379" s="18">
        <v>3.4830999999999999</v>
      </c>
      <c r="C379" s="18">
        <v>3.0684999999999998</v>
      </c>
      <c r="D379" s="18">
        <v>3.0739999999999998</v>
      </c>
      <c r="E379" s="18"/>
      <c r="F379" s="18">
        <v>2.4529999999999998</v>
      </c>
      <c r="G379" s="18">
        <v>3.0329999999999999</v>
      </c>
      <c r="H379" s="14">
        <f t="shared" si="34"/>
        <v>0.621</v>
      </c>
      <c r="I379" s="31">
        <f t="shared" si="35"/>
        <v>3.6539999999999999</v>
      </c>
      <c r="J379" s="17"/>
    </row>
    <row r="380" spans="1:10">
      <c r="A380" s="16">
        <v>45085</v>
      </c>
      <c r="B380" s="18">
        <v>3.4592999999999998</v>
      </c>
      <c r="C380" s="18">
        <v>3.0097</v>
      </c>
      <c r="D380" s="18">
        <v>3.0169999999999999</v>
      </c>
      <c r="E380" s="18"/>
      <c r="F380" s="18">
        <v>2.4</v>
      </c>
      <c r="G380" s="18">
        <v>3.1030000000000002</v>
      </c>
      <c r="H380" s="14">
        <f t="shared" si="34"/>
        <v>0.61699999999999999</v>
      </c>
      <c r="I380" s="31">
        <f t="shared" si="35"/>
        <v>3.72</v>
      </c>
      <c r="J380" s="17"/>
    </row>
    <row r="381" spans="1:10">
      <c r="A381" s="16">
        <v>45086</v>
      </c>
      <c r="B381" s="18">
        <v>3.4068999999999998</v>
      </c>
      <c r="C381" s="18">
        <v>2.9811999999999999</v>
      </c>
      <c r="D381" s="18">
        <v>2.988</v>
      </c>
      <c r="E381" s="18"/>
      <c r="F381" s="18">
        <v>2.375</v>
      </c>
      <c r="G381" s="18">
        <v>3.0710000000000002</v>
      </c>
      <c r="H381" s="14">
        <f t="shared" ref="H381:H399" si="36">D381-F381</f>
        <v>0.61299999999999999</v>
      </c>
      <c r="I381" s="31">
        <f t="shared" ref="I381:I399" si="37">G381+H381</f>
        <v>3.6840000000000002</v>
      </c>
      <c r="J381" s="17"/>
    </row>
    <row r="382" spans="1:10">
      <c r="A382" s="16">
        <v>45089</v>
      </c>
      <c r="B382" s="18">
        <v>3.4491000000000001</v>
      </c>
      <c r="C382" s="18">
        <v>2.9853999999999998</v>
      </c>
      <c r="D382" s="18">
        <v>2.992</v>
      </c>
      <c r="E382" s="18"/>
      <c r="F382" s="18">
        <v>2.3839999999999999</v>
      </c>
      <c r="G382" s="18">
        <v>3.1669999999999998</v>
      </c>
      <c r="H382" s="14">
        <f t="shared" si="36"/>
        <v>0.6080000000000001</v>
      </c>
      <c r="I382" s="31">
        <f t="shared" si="37"/>
        <v>3.7749999999999999</v>
      </c>
      <c r="J382" s="17"/>
    </row>
    <row r="383" spans="1:10">
      <c r="A383" s="16">
        <v>45090</v>
      </c>
      <c r="B383" s="18">
        <v>3.4540999999999999</v>
      </c>
      <c r="C383" s="18">
        <v>3.0057999999999998</v>
      </c>
      <c r="D383" s="18">
        <v>3.012</v>
      </c>
      <c r="E383" s="18"/>
      <c r="F383" s="18">
        <v>2.42</v>
      </c>
      <c r="G383" s="18">
        <v>3.1869999999999998</v>
      </c>
      <c r="H383" s="14">
        <f t="shared" si="36"/>
        <v>0.59200000000000008</v>
      </c>
      <c r="I383" s="31">
        <f t="shared" si="37"/>
        <v>3.7789999999999999</v>
      </c>
      <c r="J383" s="17"/>
    </row>
    <row r="384" spans="1:10">
      <c r="A384" s="16">
        <v>45091</v>
      </c>
      <c r="B384" s="18">
        <v>3.4428999999999998</v>
      </c>
      <c r="C384" s="18">
        <v>3.0409000000000002</v>
      </c>
      <c r="D384" s="18">
        <v>3.0470000000000002</v>
      </c>
      <c r="E384" s="18"/>
      <c r="F384" s="18">
        <v>2.448</v>
      </c>
      <c r="G384" s="18">
        <v>3.202</v>
      </c>
      <c r="H384" s="14">
        <f t="shared" si="36"/>
        <v>0.5990000000000002</v>
      </c>
      <c r="I384" s="31">
        <f t="shared" si="37"/>
        <v>3.8010000000000002</v>
      </c>
      <c r="J384" s="17"/>
    </row>
    <row r="385" spans="1:10">
      <c r="A385" s="16">
        <v>45092</v>
      </c>
      <c r="B385" s="18">
        <v>3.3843000000000001</v>
      </c>
      <c r="C385" s="18">
        <v>3.0948000000000002</v>
      </c>
      <c r="D385" s="18">
        <v>3.1019999999999999</v>
      </c>
      <c r="E385" s="18"/>
      <c r="F385" s="18">
        <v>2.5009999999999999</v>
      </c>
      <c r="G385" s="18">
        <v>3.262</v>
      </c>
      <c r="H385" s="14">
        <f t="shared" si="36"/>
        <v>0.60099999999999998</v>
      </c>
      <c r="I385" s="31">
        <f t="shared" si="37"/>
        <v>3.863</v>
      </c>
      <c r="J385" s="17"/>
    </row>
    <row r="386" spans="1:10">
      <c r="A386" s="16">
        <v>45093</v>
      </c>
      <c r="B386" s="18">
        <v>3.266</v>
      </c>
      <c r="C386" s="18">
        <v>3.0396000000000001</v>
      </c>
      <c r="D386" s="18">
        <v>3.048</v>
      </c>
      <c r="E386" s="18"/>
      <c r="F386" s="18">
        <v>2.472</v>
      </c>
      <c r="G386" s="18">
        <v>3.2719999999999998</v>
      </c>
      <c r="H386" s="14">
        <f t="shared" si="36"/>
        <v>0.57600000000000007</v>
      </c>
      <c r="I386" s="31">
        <f t="shared" si="37"/>
        <v>3.8479999999999999</v>
      </c>
      <c r="J386" s="17"/>
    </row>
    <row r="387" spans="1:10">
      <c r="A387" s="16">
        <v>45096</v>
      </c>
      <c r="B387" s="18">
        <v>3.3460999999999999</v>
      </c>
      <c r="C387" s="18">
        <v>3.0867</v>
      </c>
      <c r="D387" s="18">
        <v>3.093</v>
      </c>
      <c r="E387" s="18"/>
      <c r="F387" s="18">
        <v>2.5150000000000001</v>
      </c>
      <c r="G387" s="18">
        <v>3.2719999999999998</v>
      </c>
      <c r="H387" s="14">
        <f t="shared" si="36"/>
        <v>0.57799999999999985</v>
      </c>
      <c r="I387" s="31">
        <f t="shared" si="37"/>
        <v>3.8499999999999996</v>
      </c>
      <c r="J387" s="17"/>
    </row>
    <row r="388" spans="1:10">
      <c r="A388" s="16">
        <v>45097</v>
      </c>
      <c r="B388" s="18">
        <v>3.2608999999999999</v>
      </c>
      <c r="C388" s="18">
        <v>2.9750000000000001</v>
      </c>
      <c r="D388" s="18">
        <v>2.984</v>
      </c>
      <c r="E388" s="18"/>
      <c r="F388" s="18">
        <v>2.4020000000000001</v>
      </c>
      <c r="G388" s="18">
        <v>3.274</v>
      </c>
      <c r="H388" s="14">
        <f t="shared" si="36"/>
        <v>0.58199999999999985</v>
      </c>
      <c r="I388" s="31">
        <f t="shared" si="37"/>
        <v>3.8559999999999999</v>
      </c>
      <c r="J388" s="17"/>
    </row>
    <row r="389" spans="1:10">
      <c r="A389" s="16">
        <v>45098</v>
      </c>
      <c r="B389" s="18">
        <v>3.2271000000000001</v>
      </c>
      <c r="C389" s="18">
        <v>3.0072999999999999</v>
      </c>
      <c r="D389" s="18">
        <v>3.0169999999999999</v>
      </c>
      <c r="E389" s="18"/>
      <c r="F389" s="18">
        <v>2.4329999999999998</v>
      </c>
      <c r="G389" s="18">
        <v>3.2749999999999999</v>
      </c>
      <c r="H389" s="14">
        <f t="shared" si="36"/>
        <v>0.58400000000000007</v>
      </c>
      <c r="I389" s="31">
        <f t="shared" si="37"/>
        <v>3.859</v>
      </c>
      <c r="J389" s="17"/>
    </row>
    <row r="390" spans="1:10">
      <c r="A390" s="16">
        <v>45099</v>
      </c>
      <c r="B390" s="18">
        <v>3.2233000000000001</v>
      </c>
      <c r="C390" s="18">
        <v>3.0762999999999998</v>
      </c>
      <c r="D390" s="18">
        <v>3.085</v>
      </c>
      <c r="E390" s="18"/>
      <c r="F390" s="18">
        <v>2.4910000000000001</v>
      </c>
      <c r="G390" s="18">
        <v>3.286</v>
      </c>
      <c r="H390" s="14">
        <f t="shared" si="36"/>
        <v>0.59399999999999986</v>
      </c>
      <c r="I390" s="31">
        <f t="shared" si="37"/>
        <v>3.88</v>
      </c>
      <c r="J390" s="17"/>
    </row>
    <row r="391" spans="1:10">
      <c r="A391" s="16">
        <v>45100</v>
      </c>
      <c r="B391" s="18">
        <v>3.1579999999999999</v>
      </c>
      <c r="C391" s="18">
        <v>2.9312999999999998</v>
      </c>
      <c r="D391" s="18">
        <v>2.9460000000000002</v>
      </c>
      <c r="E391" s="18"/>
      <c r="F391" s="18">
        <v>2.3519999999999999</v>
      </c>
      <c r="G391" s="18">
        <v>3.2749999999999999</v>
      </c>
      <c r="H391" s="14">
        <f t="shared" si="36"/>
        <v>0.59400000000000031</v>
      </c>
      <c r="I391" s="31">
        <f t="shared" si="37"/>
        <v>3.8690000000000002</v>
      </c>
      <c r="J391" s="17"/>
    </row>
    <row r="392" spans="1:10">
      <c r="A392" s="16">
        <v>45103</v>
      </c>
      <c r="B392" s="18">
        <v>3.1286</v>
      </c>
      <c r="C392" s="18">
        <v>2.8953000000000002</v>
      </c>
      <c r="D392" s="18">
        <v>2.9060000000000001</v>
      </c>
      <c r="E392" s="18"/>
      <c r="F392" s="18">
        <v>2.3069999999999999</v>
      </c>
      <c r="G392" s="18">
        <v>3.3220000000000001</v>
      </c>
      <c r="H392" s="14">
        <f t="shared" si="36"/>
        <v>0.5990000000000002</v>
      </c>
      <c r="I392" s="31">
        <f t="shared" si="37"/>
        <v>3.9210000000000003</v>
      </c>
      <c r="J392" s="17"/>
    </row>
    <row r="393" spans="1:10">
      <c r="A393" s="16">
        <v>45104</v>
      </c>
      <c r="B393" s="18">
        <v>3.1415000000000002</v>
      </c>
      <c r="C393" s="18">
        <v>2.9373999999999998</v>
      </c>
      <c r="D393" s="18">
        <v>2.948</v>
      </c>
      <c r="E393" s="18"/>
      <c r="F393" s="18">
        <v>2.3540000000000001</v>
      </c>
      <c r="G393" s="18">
        <v>3.3279999999999998</v>
      </c>
      <c r="H393" s="14">
        <f t="shared" si="36"/>
        <v>0.59399999999999986</v>
      </c>
      <c r="I393" s="31">
        <f t="shared" si="37"/>
        <v>3.9219999999999997</v>
      </c>
      <c r="J393" s="17"/>
    </row>
    <row r="394" spans="1:10">
      <c r="A394" s="16">
        <v>45105</v>
      </c>
      <c r="B394" s="18">
        <v>3.1171000000000002</v>
      </c>
      <c r="C394" s="18">
        <v>2.8999000000000001</v>
      </c>
      <c r="D394" s="18">
        <v>2.911</v>
      </c>
      <c r="E394" s="18"/>
      <c r="F394" s="18">
        <v>2.3119999999999998</v>
      </c>
      <c r="G394" s="18">
        <v>3.3239999999999998</v>
      </c>
      <c r="H394" s="14">
        <f t="shared" si="36"/>
        <v>0.5990000000000002</v>
      </c>
      <c r="I394" s="31">
        <f t="shared" si="37"/>
        <v>3.923</v>
      </c>
      <c r="J394" s="17"/>
    </row>
    <row r="395" spans="1:10">
      <c r="A395" s="16">
        <v>45106</v>
      </c>
      <c r="B395" s="18">
        <v>3.1699000000000002</v>
      </c>
      <c r="C395" s="18">
        <v>3.0065</v>
      </c>
      <c r="D395" s="18">
        <v>3.0139999999999998</v>
      </c>
      <c r="E395" s="18"/>
      <c r="F395" s="18">
        <v>2.4140000000000001</v>
      </c>
      <c r="G395" s="18">
        <v>3.3290000000000002</v>
      </c>
      <c r="H395" s="14">
        <f t="shared" si="36"/>
        <v>0.59999999999999964</v>
      </c>
      <c r="I395" s="31">
        <f t="shared" si="37"/>
        <v>3.9289999999999998</v>
      </c>
      <c r="J395" s="17"/>
    </row>
    <row r="396" spans="1:10">
      <c r="A396" s="16">
        <v>45107</v>
      </c>
      <c r="B396" s="18">
        <v>3.1339999999999999</v>
      </c>
      <c r="C396" s="18">
        <v>2.9851000000000001</v>
      </c>
      <c r="D396" s="18">
        <v>2.992</v>
      </c>
      <c r="E396" s="18"/>
      <c r="F396" s="18">
        <v>2.39</v>
      </c>
      <c r="G396" s="18">
        <v>3.335</v>
      </c>
      <c r="H396" s="14">
        <f t="shared" si="36"/>
        <v>0.60199999999999987</v>
      </c>
      <c r="I396" s="31">
        <f t="shared" si="37"/>
        <v>3.9369999999999998</v>
      </c>
      <c r="J396" s="17"/>
    </row>
    <row r="397" spans="1:10">
      <c r="A397" s="16">
        <v>45110</v>
      </c>
      <c r="B397" s="18">
        <v>3.0937999999999999</v>
      </c>
      <c r="C397" s="18">
        <v>3.0339</v>
      </c>
      <c r="D397" s="18">
        <v>3.0430000000000001</v>
      </c>
      <c r="E397" s="18"/>
      <c r="F397" s="18">
        <v>2.4350000000000001</v>
      </c>
      <c r="G397" s="18">
        <v>3.3410000000000002</v>
      </c>
      <c r="H397" s="14">
        <f t="shared" si="36"/>
        <v>0.6080000000000001</v>
      </c>
      <c r="I397" s="31">
        <f t="shared" si="37"/>
        <v>3.9490000000000003</v>
      </c>
      <c r="J397" s="17"/>
    </row>
    <row r="398" spans="1:10">
      <c r="A398" s="16">
        <v>45111</v>
      </c>
      <c r="B398" s="18">
        <v>3.1839</v>
      </c>
      <c r="C398" s="18">
        <v>3.0411000000000001</v>
      </c>
      <c r="D398" s="18">
        <v>3.0510000000000002</v>
      </c>
      <c r="E398" s="18"/>
      <c r="F398" s="18">
        <v>2.4510000000000001</v>
      </c>
      <c r="G398" s="18">
        <v>3.34</v>
      </c>
      <c r="H398" s="14">
        <f t="shared" si="36"/>
        <v>0.60000000000000009</v>
      </c>
      <c r="I398" s="31">
        <f t="shared" si="37"/>
        <v>3.94</v>
      </c>
      <c r="J398" s="17"/>
    </row>
    <row r="399" spans="1:10">
      <c r="A399" s="16">
        <v>45112</v>
      </c>
      <c r="B399" s="18">
        <v>3.2366999999999999</v>
      </c>
      <c r="C399" s="18">
        <v>3.0676999999999999</v>
      </c>
      <c r="D399" s="18">
        <v>3.0750000000000002</v>
      </c>
      <c r="E399" s="18"/>
      <c r="F399" s="18">
        <v>2.4750000000000001</v>
      </c>
      <c r="G399" s="18">
        <v>3.3519999999999999</v>
      </c>
      <c r="H399" s="14">
        <f t="shared" si="36"/>
        <v>0.60000000000000009</v>
      </c>
      <c r="I399" s="31">
        <f t="shared" si="37"/>
        <v>3.952</v>
      </c>
      <c r="J399" s="17"/>
    </row>
    <row r="400" spans="1:10">
      <c r="A400" s="16">
        <v>45113</v>
      </c>
      <c r="B400" s="18">
        <v>3.2850000000000001</v>
      </c>
      <c r="C400" s="18">
        <v>3.2294999999999998</v>
      </c>
      <c r="D400" s="18">
        <v>3.2360000000000002</v>
      </c>
      <c r="E400" s="18"/>
      <c r="F400" s="18">
        <v>2.6240000000000001</v>
      </c>
      <c r="G400" s="18">
        <v>3.3679999999999999</v>
      </c>
      <c r="H400" s="14"/>
      <c r="I400" s="31"/>
      <c r="J400" s="17"/>
    </row>
    <row r="401" spans="1:10">
      <c r="A401" s="16">
        <v>45114</v>
      </c>
      <c r="B401" s="18">
        <v>3.3837000000000002</v>
      </c>
      <c r="C401" s="18">
        <v>3.2305999999999999</v>
      </c>
      <c r="D401" s="18">
        <v>3.2389999999999999</v>
      </c>
      <c r="E401" s="18"/>
      <c r="F401" s="18">
        <v>2.6339999999999999</v>
      </c>
      <c r="G401" s="18">
        <v>3.371</v>
      </c>
      <c r="H401" s="14"/>
      <c r="I401" s="31"/>
      <c r="J401" s="17"/>
    </row>
    <row r="402" spans="1:10">
      <c r="A402" s="16">
        <v>45117</v>
      </c>
      <c r="B402" s="18">
        <v>3.3689</v>
      </c>
      <c r="C402" s="18">
        <v>3.2378999999999998</v>
      </c>
      <c r="D402" s="18">
        <v>3.2440000000000002</v>
      </c>
      <c r="E402" s="18"/>
      <c r="F402" s="18">
        <v>2.6360000000000001</v>
      </c>
      <c r="G402" s="18">
        <v>3.4870000000000001</v>
      </c>
      <c r="H402" s="14">
        <f t="shared" ref="H402:H433" si="38">D402-F402</f>
        <v>0.6080000000000001</v>
      </c>
      <c r="I402" s="31">
        <f t="shared" ref="I402:I433" si="39">G402+H402</f>
        <v>4.0950000000000006</v>
      </c>
      <c r="J402" s="17"/>
    </row>
    <row r="403" spans="1:10">
      <c r="A403" s="16">
        <v>45118</v>
      </c>
      <c r="B403" s="18">
        <v>3.3837999999999999</v>
      </c>
      <c r="C403" s="18">
        <v>3.2528000000000001</v>
      </c>
      <c r="D403" s="18">
        <v>3.2589999999999999</v>
      </c>
      <c r="E403" s="18"/>
      <c r="F403" s="18">
        <v>2.6459999999999999</v>
      </c>
      <c r="G403" s="18">
        <v>3.4969999999999999</v>
      </c>
      <c r="H403" s="14">
        <f t="shared" si="38"/>
        <v>0.61299999999999999</v>
      </c>
      <c r="I403" s="31">
        <f t="shared" si="39"/>
        <v>4.1099999999999994</v>
      </c>
      <c r="J403" s="17"/>
    </row>
    <row r="404" spans="1:10">
      <c r="A404" s="16">
        <v>45119</v>
      </c>
      <c r="B404" s="18">
        <v>3.3647999999999998</v>
      </c>
      <c r="C404" s="18">
        <v>3.1341999999999999</v>
      </c>
      <c r="D404" s="18">
        <v>3.141</v>
      </c>
      <c r="E404" s="18"/>
      <c r="F404" s="18">
        <v>2.5659999999999998</v>
      </c>
      <c r="G404" s="18">
        <v>3.5070000000000001</v>
      </c>
      <c r="H404" s="14">
        <f t="shared" si="38"/>
        <v>0.57500000000000018</v>
      </c>
      <c r="I404" s="31">
        <f t="shared" si="39"/>
        <v>4.0820000000000007</v>
      </c>
      <c r="J404" s="17"/>
    </row>
    <row r="405" spans="1:10">
      <c r="A405" s="16">
        <v>45120</v>
      </c>
      <c r="B405" s="18">
        <v>3.3029000000000002</v>
      </c>
      <c r="C405" s="18">
        <v>3.0445000000000002</v>
      </c>
      <c r="D405" s="18">
        <v>3.0510000000000002</v>
      </c>
      <c r="E405" s="18"/>
      <c r="F405" s="18">
        <v>2.4769999999999999</v>
      </c>
      <c r="G405" s="18">
        <v>3.512</v>
      </c>
      <c r="H405" s="14">
        <f t="shared" si="38"/>
        <v>0.57400000000000029</v>
      </c>
      <c r="I405" s="31">
        <f t="shared" si="39"/>
        <v>4.0860000000000003</v>
      </c>
      <c r="J405" s="17"/>
    </row>
    <row r="406" spans="1:10">
      <c r="A406" s="16">
        <v>45121</v>
      </c>
      <c r="B406" s="18">
        <v>3.3136999999999999</v>
      </c>
      <c r="C406" s="18">
        <v>3.0623</v>
      </c>
      <c r="D406" s="18">
        <v>3.0750000000000002</v>
      </c>
      <c r="E406" s="18"/>
      <c r="F406" s="18">
        <v>2.5089999999999999</v>
      </c>
      <c r="G406" s="18">
        <v>3.524</v>
      </c>
      <c r="H406" s="14">
        <f t="shared" si="38"/>
        <v>0.56600000000000028</v>
      </c>
      <c r="I406" s="31">
        <f t="shared" si="39"/>
        <v>4.09</v>
      </c>
      <c r="J406" s="17"/>
    </row>
    <row r="407" spans="1:10">
      <c r="A407" s="16">
        <v>45124</v>
      </c>
      <c r="B407" s="18">
        <v>3.2766999999999999</v>
      </c>
      <c r="C407" s="18">
        <v>3.0333000000000001</v>
      </c>
      <c r="D407" s="18">
        <v>3.0419999999999998</v>
      </c>
      <c r="E407" s="18"/>
      <c r="F407" s="18">
        <v>2.476</v>
      </c>
      <c r="G407" s="18">
        <v>3.504</v>
      </c>
      <c r="H407" s="14">
        <f t="shared" si="38"/>
        <v>0.56599999999999984</v>
      </c>
      <c r="I407" s="31">
        <f t="shared" si="39"/>
        <v>4.07</v>
      </c>
      <c r="J407" s="17"/>
    </row>
    <row r="408" spans="1:10">
      <c r="A408" s="16">
        <v>45125</v>
      </c>
      <c r="B408" s="18">
        <v>3.2000999999999999</v>
      </c>
      <c r="C408" s="18">
        <v>2.9344000000000001</v>
      </c>
      <c r="D408" s="18">
        <v>2.9430000000000001</v>
      </c>
      <c r="E408" s="18"/>
      <c r="F408" s="18">
        <v>2.3820000000000001</v>
      </c>
      <c r="G408" s="18">
        <v>3.4689999999999999</v>
      </c>
      <c r="H408" s="14">
        <f t="shared" si="38"/>
        <v>0.56099999999999994</v>
      </c>
      <c r="I408" s="31">
        <f t="shared" si="39"/>
        <v>4.0299999999999994</v>
      </c>
      <c r="J408" s="17"/>
    </row>
    <row r="409" spans="1:10">
      <c r="A409" s="16">
        <v>45126</v>
      </c>
      <c r="B409" s="18">
        <v>3.2313999999999998</v>
      </c>
      <c r="C409" s="18">
        <v>2.9912000000000001</v>
      </c>
      <c r="D409" s="18">
        <v>2.9990000000000001</v>
      </c>
      <c r="E409" s="18"/>
      <c r="F409" s="18">
        <v>2.4340000000000002</v>
      </c>
      <c r="G409" s="18">
        <v>3.448</v>
      </c>
      <c r="H409" s="14">
        <f t="shared" si="38"/>
        <v>0.56499999999999995</v>
      </c>
      <c r="I409" s="31">
        <f t="shared" si="39"/>
        <v>4.0129999999999999</v>
      </c>
      <c r="J409" s="17"/>
    </row>
    <row r="410" spans="1:10">
      <c r="A410" s="16">
        <v>45127</v>
      </c>
      <c r="B410" s="18">
        <v>3.2597999999999998</v>
      </c>
      <c r="C410" s="18">
        <v>3.036</v>
      </c>
      <c r="D410" s="18">
        <v>3.0430000000000001</v>
      </c>
      <c r="E410" s="18"/>
      <c r="F410" s="18">
        <v>2.4830000000000001</v>
      </c>
      <c r="G410" s="18">
        <v>3.4460000000000002</v>
      </c>
      <c r="H410" s="14">
        <f t="shared" si="38"/>
        <v>0.56000000000000005</v>
      </c>
      <c r="I410" s="31">
        <f t="shared" si="39"/>
        <v>4.0060000000000002</v>
      </c>
      <c r="J410" s="17"/>
    </row>
    <row r="411" spans="1:10">
      <c r="A411" s="16">
        <v>45128</v>
      </c>
      <c r="B411" s="18">
        <v>3.2547999999999999</v>
      </c>
      <c r="C411" s="18">
        <v>3.0186000000000002</v>
      </c>
      <c r="D411" s="18">
        <v>3.0259999999999998</v>
      </c>
      <c r="E411" s="18"/>
      <c r="F411" s="18">
        <v>2.4649999999999999</v>
      </c>
      <c r="G411" s="18">
        <v>3.4449999999999998</v>
      </c>
      <c r="H411" s="14">
        <f t="shared" si="38"/>
        <v>0.56099999999999994</v>
      </c>
      <c r="I411" s="31">
        <f t="shared" si="39"/>
        <v>4.0060000000000002</v>
      </c>
      <c r="J411" s="17"/>
    </row>
    <row r="412" spans="1:10">
      <c r="A412" s="16">
        <v>45131</v>
      </c>
      <c r="B412" s="18">
        <v>3.2627000000000002</v>
      </c>
      <c r="C412" s="18">
        <v>2.9733000000000001</v>
      </c>
      <c r="D412" s="18">
        <v>2.9790000000000001</v>
      </c>
      <c r="E412" s="18"/>
      <c r="F412" s="18">
        <v>2.419</v>
      </c>
      <c r="G412" s="18">
        <v>3.4550000000000001</v>
      </c>
      <c r="H412" s="14">
        <f t="shared" si="38"/>
        <v>0.56000000000000005</v>
      </c>
      <c r="I412" s="31">
        <f t="shared" si="39"/>
        <v>4.0150000000000006</v>
      </c>
      <c r="J412" s="17"/>
    </row>
    <row r="413" spans="1:10">
      <c r="A413" s="16">
        <v>45132</v>
      </c>
      <c r="B413" s="18">
        <v>3.2372000000000001</v>
      </c>
      <c r="C413" s="18">
        <v>2.9744999999999999</v>
      </c>
      <c r="D413" s="18">
        <v>2.984</v>
      </c>
      <c r="E413" s="18"/>
      <c r="F413" s="18">
        <v>2.4220000000000002</v>
      </c>
      <c r="G413" s="18">
        <v>3.4580000000000002</v>
      </c>
      <c r="H413" s="14">
        <f t="shared" si="38"/>
        <v>0.56199999999999983</v>
      </c>
      <c r="I413" s="31">
        <f t="shared" si="39"/>
        <v>4.0199999999999996</v>
      </c>
      <c r="J413" s="17"/>
    </row>
    <row r="414" spans="1:10">
      <c r="A414" s="16">
        <v>45133</v>
      </c>
      <c r="B414" s="18">
        <v>3.2949999999999999</v>
      </c>
      <c r="C414" s="18">
        <v>3.0379999999999998</v>
      </c>
      <c r="D414" s="18">
        <v>3.0430000000000001</v>
      </c>
      <c r="E414" s="18"/>
      <c r="F414" s="18">
        <v>2.4809999999999999</v>
      </c>
      <c r="G414" s="18">
        <v>3.4569999999999999</v>
      </c>
      <c r="H414" s="14">
        <f t="shared" si="38"/>
        <v>0.56200000000000028</v>
      </c>
      <c r="I414" s="31">
        <f t="shared" si="39"/>
        <v>4.0190000000000001</v>
      </c>
      <c r="J414" s="17"/>
    </row>
    <row r="415" spans="1:10">
      <c r="A415" s="16">
        <v>45134</v>
      </c>
      <c r="B415" s="18">
        <v>3.3226</v>
      </c>
      <c r="C415" s="18">
        <v>3.0238999999999998</v>
      </c>
      <c r="D415" s="18">
        <v>3.0310000000000001</v>
      </c>
      <c r="E415" s="18"/>
      <c r="F415" s="18">
        <v>2.4710000000000001</v>
      </c>
      <c r="G415" s="18">
        <v>3.4660000000000002</v>
      </c>
      <c r="H415" s="14">
        <f t="shared" si="38"/>
        <v>0.56000000000000005</v>
      </c>
      <c r="I415" s="31">
        <f t="shared" si="39"/>
        <v>4.0259999999999998</v>
      </c>
      <c r="J415" s="17"/>
    </row>
    <row r="416" spans="1:10">
      <c r="A416" s="16">
        <v>45135</v>
      </c>
      <c r="B416" s="18">
        <v>3.3494000000000002</v>
      </c>
      <c r="C416" s="18">
        <v>3.0533000000000001</v>
      </c>
      <c r="D416" s="18">
        <v>3.0609999999999999</v>
      </c>
      <c r="E416" s="18"/>
      <c r="F416" s="18">
        <v>2.4910000000000001</v>
      </c>
      <c r="G416" s="18">
        <v>3.4649999999999999</v>
      </c>
      <c r="H416" s="14">
        <f t="shared" si="38"/>
        <v>0.56999999999999984</v>
      </c>
      <c r="I416" s="31">
        <f t="shared" si="39"/>
        <v>4.0350000000000001</v>
      </c>
      <c r="J416" s="17"/>
    </row>
    <row r="417" spans="1:10">
      <c r="A417" s="16">
        <v>45138</v>
      </c>
      <c r="B417" s="18">
        <v>3.3544999999999998</v>
      </c>
      <c r="C417" s="18">
        <v>3.0505</v>
      </c>
      <c r="D417" s="18">
        <v>3.0550000000000002</v>
      </c>
      <c r="E417" s="18"/>
      <c r="F417" s="18">
        <v>2.4889999999999999</v>
      </c>
      <c r="G417" s="18">
        <v>3.504</v>
      </c>
      <c r="H417" s="14">
        <f t="shared" si="38"/>
        <v>0.56600000000000028</v>
      </c>
      <c r="I417" s="31">
        <f t="shared" si="39"/>
        <v>4.07</v>
      </c>
      <c r="J417" s="17"/>
    </row>
    <row r="418" spans="1:10">
      <c r="A418" s="16">
        <v>45139</v>
      </c>
      <c r="B418" s="18">
        <v>3.4216000000000002</v>
      </c>
      <c r="C418" s="18">
        <v>3.1185</v>
      </c>
      <c r="D418" s="18">
        <v>3.121</v>
      </c>
      <c r="E418" s="18"/>
      <c r="F418" s="18">
        <v>2.5539999999999998</v>
      </c>
      <c r="G418" s="18">
        <v>3.5070000000000001</v>
      </c>
      <c r="H418" s="14">
        <f t="shared" si="38"/>
        <v>0.56700000000000017</v>
      </c>
      <c r="I418" s="31">
        <f t="shared" si="39"/>
        <v>4.0739999999999998</v>
      </c>
      <c r="J418" s="17"/>
    </row>
    <row r="419" spans="1:10">
      <c r="A419" s="16">
        <v>45140</v>
      </c>
      <c r="B419" s="18">
        <v>3.4077999999999999</v>
      </c>
      <c r="C419" s="18">
        <v>3.0956000000000001</v>
      </c>
      <c r="D419" s="18">
        <v>3.0990000000000002</v>
      </c>
      <c r="E419" s="18"/>
      <c r="F419" s="18">
        <v>2.5299999999999998</v>
      </c>
      <c r="G419" s="18">
        <v>3.4940000000000002</v>
      </c>
      <c r="H419" s="14">
        <f t="shared" si="38"/>
        <v>0.56900000000000039</v>
      </c>
      <c r="I419" s="31">
        <f t="shared" si="39"/>
        <v>4.0630000000000006</v>
      </c>
      <c r="J419" s="17"/>
    </row>
    <row r="420" spans="1:10">
      <c r="A420" s="16">
        <v>45141</v>
      </c>
      <c r="B420" s="18">
        <v>3.4723000000000002</v>
      </c>
      <c r="C420" s="18">
        <v>3.1568999999999998</v>
      </c>
      <c r="D420" s="18">
        <v>3.1579999999999999</v>
      </c>
      <c r="E420" s="18"/>
      <c r="F420" s="18">
        <v>2.601</v>
      </c>
      <c r="G420" s="18">
        <v>3.5019999999999998</v>
      </c>
      <c r="H420" s="14">
        <f t="shared" si="38"/>
        <v>0.55699999999999994</v>
      </c>
      <c r="I420" s="31">
        <f t="shared" si="39"/>
        <v>4.0589999999999993</v>
      </c>
      <c r="J420" s="17"/>
    </row>
    <row r="421" spans="1:10">
      <c r="A421" s="16">
        <v>45142</v>
      </c>
      <c r="B421" s="18">
        <v>3.4085999999999999</v>
      </c>
      <c r="C421" s="18">
        <v>3.1137000000000001</v>
      </c>
      <c r="D421" s="18">
        <v>3.12</v>
      </c>
      <c r="E421" s="18"/>
      <c r="F421" s="18">
        <v>2.5590000000000002</v>
      </c>
      <c r="G421" s="18">
        <v>3.5059999999999998</v>
      </c>
      <c r="H421" s="14">
        <f t="shared" si="38"/>
        <v>0.56099999999999994</v>
      </c>
      <c r="I421" s="31">
        <f t="shared" si="39"/>
        <v>4.0670000000000002</v>
      </c>
      <c r="J421" s="17"/>
    </row>
    <row r="422" spans="1:10">
      <c r="A422" s="16">
        <v>45145</v>
      </c>
      <c r="B422" s="18">
        <v>3.4843000000000002</v>
      </c>
      <c r="C422" s="18">
        <v>3.1610999999999998</v>
      </c>
      <c r="D422" s="18">
        <v>3.1619999999999999</v>
      </c>
      <c r="E422" s="18"/>
      <c r="F422" s="18">
        <v>2.5979999999999999</v>
      </c>
      <c r="G422" s="18">
        <v>3.516</v>
      </c>
      <c r="H422" s="14">
        <f t="shared" si="38"/>
        <v>0.56400000000000006</v>
      </c>
      <c r="I422" s="31">
        <f t="shared" si="39"/>
        <v>4.08</v>
      </c>
      <c r="J422" s="17"/>
    </row>
    <row r="423" spans="1:10">
      <c r="A423" s="16">
        <v>45146</v>
      </c>
      <c r="B423" s="18">
        <v>3.3308</v>
      </c>
      <c r="C423" s="18">
        <v>3.0238999999999998</v>
      </c>
      <c r="D423" s="18">
        <v>3.028</v>
      </c>
      <c r="E423" s="18"/>
      <c r="F423" s="18">
        <v>2.4649999999999999</v>
      </c>
      <c r="G423" s="18">
        <v>3.5150000000000001</v>
      </c>
      <c r="H423" s="14">
        <f t="shared" si="38"/>
        <v>0.56300000000000017</v>
      </c>
      <c r="I423" s="31">
        <f t="shared" si="39"/>
        <v>4.0780000000000003</v>
      </c>
      <c r="J423" s="17"/>
    </row>
    <row r="424" spans="1:10">
      <c r="A424" s="16">
        <v>45147</v>
      </c>
      <c r="B424" s="18">
        <v>3.3851</v>
      </c>
      <c r="C424" s="18">
        <v>3.0510000000000002</v>
      </c>
      <c r="D424" s="18">
        <v>3.0539999999999998</v>
      </c>
      <c r="E424" s="18"/>
      <c r="F424" s="18">
        <v>2.4950000000000001</v>
      </c>
      <c r="G424" s="18">
        <v>3.4910000000000001</v>
      </c>
      <c r="H424" s="14">
        <f t="shared" si="38"/>
        <v>0.55899999999999972</v>
      </c>
      <c r="I424" s="31">
        <f t="shared" si="39"/>
        <v>4.05</v>
      </c>
      <c r="J424" s="17"/>
    </row>
    <row r="425" spans="1:10">
      <c r="A425" s="16">
        <v>45148</v>
      </c>
      <c r="B425" s="18">
        <v>3.4239999999999999</v>
      </c>
      <c r="C425" s="18">
        <v>3.0857000000000001</v>
      </c>
      <c r="D425" s="18">
        <v>3.0859999999999999</v>
      </c>
      <c r="E425" s="18"/>
      <c r="F425" s="18">
        <v>2.5259999999999998</v>
      </c>
      <c r="G425" s="18">
        <v>3.5009999999999999</v>
      </c>
      <c r="H425" s="14">
        <f t="shared" si="38"/>
        <v>0.56000000000000005</v>
      </c>
      <c r="I425" s="31">
        <f t="shared" si="39"/>
        <v>4.0609999999999999</v>
      </c>
      <c r="J425" s="17"/>
    </row>
    <row r="426" spans="1:10">
      <c r="A426" s="16">
        <v>45149</v>
      </c>
      <c r="B426" s="18">
        <v>3.4815</v>
      </c>
      <c r="C426" s="18">
        <v>3.1797</v>
      </c>
      <c r="D426" s="18">
        <v>3.1829999999999998</v>
      </c>
      <c r="E426" s="18"/>
      <c r="F426" s="18">
        <v>2.6219999999999999</v>
      </c>
      <c r="G426" s="18">
        <v>3.504</v>
      </c>
      <c r="H426" s="14">
        <f t="shared" si="38"/>
        <v>0.56099999999999994</v>
      </c>
      <c r="I426" s="31">
        <f t="shared" si="39"/>
        <v>4.0649999999999995</v>
      </c>
      <c r="J426" s="17"/>
    </row>
    <row r="427" spans="1:10">
      <c r="A427" s="16">
        <v>45152</v>
      </c>
      <c r="B427" s="18">
        <v>3.4842</v>
      </c>
      <c r="C427" s="18">
        <v>3.1997</v>
      </c>
      <c r="D427" s="18">
        <v>3.2</v>
      </c>
      <c r="E427" s="18"/>
      <c r="F427" s="18">
        <v>2.6349999999999998</v>
      </c>
      <c r="G427" s="18">
        <v>3.5430000000000001</v>
      </c>
      <c r="H427" s="14">
        <f t="shared" si="38"/>
        <v>0.56500000000000039</v>
      </c>
      <c r="I427" s="31">
        <f t="shared" si="39"/>
        <v>4.1080000000000005</v>
      </c>
      <c r="J427" s="17"/>
    </row>
    <row r="428" spans="1:10">
      <c r="A428" s="16">
        <v>45153</v>
      </c>
      <c r="B428" s="18">
        <v>3.5217999999999998</v>
      </c>
      <c r="C428" s="18">
        <v>3.2427999999999999</v>
      </c>
      <c r="D428" s="18">
        <v>3.2429999999999999</v>
      </c>
      <c r="E428" s="18"/>
      <c r="F428" s="18">
        <v>2.6709999999999998</v>
      </c>
      <c r="G428" s="18">
        <v>3.5640000000000001</v>
      </c>
      <c r="H428" s="14">
        <f t="shared" si="38"/>
        <v>0.57200000000000006</v>
      </c>
      <c r="I428" s="31">
        <f t="shared" si="39"/>
        <v>4.1360000000000001</v>
      </c>
      <c r="J428" s="17"/>
    </row>
    <row r="429" spans="1:10">
      <c r="A429" s="16">
        <v>45154</v>
      </c>
      <c r="B429" s="18">
        <v>3.5049000000000001</v>
      </c>
      <c r="C429" s="18">
        <v>3.2246000000000001</v>
      </c>
      <c r="D429" s="18">
        <v>3.226</v>
      </c>
      <c r="E429" s="18"/>
      <c r="F429" s="18">
        <v>2.6469999999999998</v>
      </c>
      <c r="G429" s="18">
        <v>3.5779999999999998</v>
      </c>
      <c r="H429" s="14">
        <f t="shared" si="38"/>
        <v>0.57900000000000018</v>
      </c>
      <c r="I429" s="31">
        <f t="shared" si="39"/>
        <v>4.157</v>
      </c>
      <c r="J429" s="17"/>
    </row>
    <row r="430" spans="1:10">
      <c r="A430" s="16">
        <v>45155</v>
      </c>
      <c r="B430" s="18">
        <v>3.5678000000000001</v>
      </c>
      <c r="C430" s="18">
        <v>3.2835000000000001</v>
      </c>
      <c r="D430" s="18">
        <v>3.2829999999999999</v>
      </c>
      <c r="E430" s="18"/>
      <c r="F430" s="18">
        <v>2.7069999999999999</v>
      </c>
      <c r="G430" s="18">
        <v>3.585</v>
      </c>
      <c r="H430" s="14">
        <f t="shared" si="38"/>
        <v>0.57600000000000007</v>
      </c>
      <c r="I430" s="31">
        <f t="shared" si="39"/>
        <v>4.1609999999999996</v>
      </c>
      <c r="J430" s="17"/>
    </row>
    <row r="431" spans="1:10">
      <c r="A431" s="16">
        <v>45156</v>
      </c>
      <c r="B431" s="18">
        <v>3.5270999999999999</v>
      </c>
      <c r="C431" s="18">
        <v>3.1972999999999998</v>
      </c>
      <c r="D431" s="18">
        <v>3.1989999999999998</v>
      </c>
      <c r="E431" s="18"/>
      <c r="F431" s="18">
        <v>2.6190000000000002</v>
      </c>
      <c r="G431" s="18">
        <v>3.5840000000000001</v>
      </c>
      <c r="H431" s="14">
        <f t="shared" si="38"/>
        <v>0.57999999999999963</v>
      </c>
      <c r="I431" s="31">
        <f t="shared" si="39"/>
        <v>4.1639999999999997</v>
      </c>
      <c r="J431" s="17"/>
    </row>
    <row r="432" spans="1:10">
      <c r="A432" s="16">
        <v>45159</v>
      </c>
      <c r="B432" s="18">
        <v>3.6070000000000002</v>
      </c>
      <c r="C432" s="18">
        <v>3.2795999999999998</v>
      </c>
      <c r="D432" s="18">
        <v>3.2749999999999999</v>
      </c>
      <c r="E432" s="18"/>
      <c r="F432" s="18">
        <v>2.7010000000000001</v>
      </c>
      <c r="G432" s="18">
        <v>3.601</v>
      </c>
      <c r="H432" s="14">
        <f t="shared" si="38"/>
        <v>0.57399999999999984</v>
      </c>
      <c r="I432" s="31">
        <f t="shared" si="39"/>
        <v>4.1749999999999998</v>
      </c>
      <c r="J432" s="17"/>
    </row>
    <row r="433" spans="1:10">
      <c r="A433" s="16">
        <v>45160</v>
      </c>
      <c r="B433" s="18">
        <v>3.5505</v>
      </c>
      <c r="C433" s="18">
        <v>3.2080000000000002</v>
      </c>
      <c r="D433" s="18">
        <v>3.206</v>
      </c>
      <c r="E433" s="18"/>
      <c r="F433" s="18">
        <v>2.6419999999999999</v>
      </c>
      <c r="G433" s="18">
        <v>3.5990000000000002</v>
      </c>
      <c r="H433" s="14">
        <f t="shared" si="38"/>
        <v>0.56400000000000006</v>
      </c>
      <c r="I433" s="31">
        <f t="shared" si="39"/>
        <v>4.1630000000000003</v>
      </c>
      <c r="J433" s="17"/>
    </row>
    <row r="434" spans="1:10">
      <c r="A434" s="16">
        <v>45161</v>
      </c>
      <c r="B434" s="18">
        <v>3.4735</v>
      </c>
      <c r="C434" s="18">
        <v>3.081</v>
      </c>
      <c r="D434" s="18">
        <v>3.0790000000000002</v>
      </c>
      <c r="E434" s="18"/>
      <c r="F434" s="18">
        <v>2.5150000000000001</v>
      </c>
      <c r="G434" s="18">
        <v>3.5720000000000001</v>
      </c>
      <c r="H434" s="14">
        <f t="shared" ref="H434:H465" si="40">D434-F434</f>
        <v>0.56400000000000006</v>
      </c>
      <c r="I434" s="31">
        <f t="shared" ref="I434:I465" si="41">G434+H434</f>
        <v>4.1360000000000001</v>
      </c>
      <c r="J434" s="17"/>
    </row>
    <row r="435" spans="1:10">
      <c r="A435" s="16">
        <v>45162</v>
      </c>
      <c r="B435" s="18">
        <v>3.4477000000000002</v>
      </c>
      <c r="C435" s="18">
        <v>3.0758999999999999</v>
      </c>
      <c r="D435" s="18">
        <v>3.0750000000000002</v>
      </c>
      <c r="E435" s="18"/>
      <c r="F435" s="18">
        <v>2.5099999999999998</v>
      </c>
      <c r="G435" s="18">
        <v>3.5640000000000001</v>
      </c>
      <c r="H435" s="14">
        <f t="shared" si="40"/>
        <v>0.56500000000000039</v>
      </c>
      <c r="I435" s="31">
        <f t="shared" si="41"/>
        <v>4.1290000000000004</v>
      </c>
      <c r="J435" s="17"/>
    </row>
    <row r="436" spans="1:10">
      <c r="A436" s="16">
        <v>45163</v>
      </c>
      <c r="B436" s="18">
        <v>3.4918999999999998</v>
      </c>
      <c r="C436" s="18">
        <v>3.1227</v>
      </c>
      <c r="D436" s="18">
        <v>3.1269999999999998</v>
      </c>
      <c r="E436" s="18"/>
      <c r="F436" s="18">
        <v>2.5590000000000002</v>
      </c>
      <c r="G436" s="18">
        <v>3.5739999999999998</v>
      </c>
      <c r="H436" s="14">
        <f t="shared" si="40"/>
        <v>0.56799999999999962</v>
      </c>
      <c r="I436" s="31">
        <f t="shared" si="41"/>
        <v>4.1419999999999995</v>
      </c>
      <c r="J436" s="17"/>
    </row>
    <row r="437" spans="1:10">
      <c r="A437" s="16">
        <v>45166</v>
      </c>
      <c r="B437" s="18">
        <v>3.4841000000000002</v>
      </c>
      <c r="C437" s="18">
        <v>3.1263999999999998</v>
      </c>
      <c r="D437" s="18">
        <v>3.1230000000000002</v>
      </c>
      <c r="E437" s="18"/>
      <c r="F437" s="18">
        <v>2.5609999999999999</v>
      </c>
      <c r="G437" s="18">
        <v>3.5960000000000001</v>
      </c>
      <c r="H437" s="14">
        <f t="shared" si="40"/>
        <v>0.56200000000000028</v>
      </c>
      <c r="I437" s="31">
        <f t="shared" si="41"/>
        <v>4.1580000000000004</v>
      </c>
      <c r="J437" s="17"/>
    </row>
    <row r="438" spans="1:10">
      <c r="A438" s="16">
        <v>45167</v>
      </c>
      <c r="B438" s="18">
        <v>3.4264999999999999</v>
      </c>
      <c r="C438" s="18">
        <v>3.0701000000000001</v>
      </c>
      <c r="D438" s="18">
        <v>3.0659999999999998</v>
      </c>
      <c r="E438" s="18"/>
      <c r="F438" s="18">
        <v>2.508</v>
      </c>
      <c r="G438" s="18">
        <v>3.5840000000000001</v>
      </c>
      <c r="H438" s="14">
        <f t="shared" si="40"/>
        <v>0.55799999999999983</v>
      </c>
      <c r="I438" s="31">
        <f t="shared" si="41"/>
        <v>4.1419999999999995</v>
      </c>
      <c r="J438" s="17"/>
    </row>
    <row r="439" spans="1:10">
      <c r="A439" s="16">
        <v>45168</v>
      </c>
      <c r="B439" s="18">
        <v>3.4514</v>
      </c>
      <c r="C439" s="18">
        <v>3.1025999999999998</v>
      </c>
      <c r="D439" s="18">
        <v>3.1030000000000002</v>
      </c>
      <c r="E439" s="18"/>
      <c r="F439" s="18">
        <v>2.5419999999999998</v>
      </c>
      <c r="G439" s="18">
        <v>3.5960000000000001</v>
      </c>
      <c r="H439" s="14">
        <f t="shared" si="40"/>
        <v>0.56100000000000039</v>
      </c>
      <c r="I439" s="31">
        <f t="shared" si="41"/>
        <v>4.157</v>
      </c>
      <c r="J439" s="17"/>
    </row>
    <row r="440" spans="1:10">
      <c r="A440" s="16">
        <v>45169</v>
      </c>
      <c r="B440" s="18">
        <v>3.4091999999999998</v>
      </c>
      <c r="C440" s="18">
        <v>3.0175000000000001</v>
      </c>
      <c r="D440" s="18">
        <v>3.0150000000000001</v>
      </c>
      <c r="E440" s="18"/>
      <c r="F440" s="18">
        <v>2.4620000000000002</v>
      </c>
      <c r="G440" s="18">
        <v>3.5569999999999999</v>
      </c>
      <c r="H440" s="14">
        <f t="shared" si="40"/>
        <v>0.55299999999999994</v>
      </c>
      <c r="I440" s="31">
        <f t="shared" si="41"/>
        <v>4.1099999999999994</v>
      </c>
      <c r="J440" s="17"/>
    </row>
    <row r="441" spans="1:10">
      <c r="A441" s="16">
        <v>45170</v>
      </c>
      <c r="B441" s="18">
        <v>3.5070000000000001</v>
      </c>
      <c r="C441" s="18">
        <v>3.1072000000000002</v>
      </c>
      <c r="D441" s="18">
        <v>3.1070000000000002</v>
      </c>
      <c r="E441" s="18"/>
      <c r="F441" s="18">
        <v>2.5459999999999998</v>
      </c>
      <c r="G441" s="18">
        <v>3.5430000000000001</v>
      </c>
      <c r="H441" s="14">
        <f t="shared" si="40"/>
        <v>0.56100000000000039</v>
      </c>
      <c r="I441" s="31">
        <f t="shared" si="41"/>
        <v>4.104000000000001</v>
      </c>
      <c r="J441" s="17"/>
    </row>
    <row r="442" spans="1:10">
      <c r="A442" s="16">
        <v>45173</v>
      </c>
      <c r="B442" s="18">
        <v>3.5375000000000001</v>
      </c>
      <c r="C442" s="18">
        <v>3.1278999999999999</v>
      </c>
      <c r="D442" s="18">
        <v>3.1230000000000002</v>
      </c>
      <c r="E442" s="18"/>
      <c r="F442" s="18">
        <v>2.577</v>
      </c>
      <c r="G442" s="18">
        <v>3.6070000000000002</v>
      </c>
      <c r="H442" s="14">
        <f t="shared" si="40"/>
        <v>0.54600000000000026</v>
      </c>
      <c r="I442" s="31">
        <f t="shared" si="41"/>
        <v>4.1530000000000005</v>
      </c>
      <c r="J442" s="17"/>
    </row>
    <row r="443" spans="1:10">
      <c r="A443" s="16">
        <v>45174</v>
      </c>
      <c r="B443" s="18">
        <v>3.597</v>
      </c>
      <c r="C443" s="18">
        <v>3.1636000000000002</v>
      </c>
      <c r="D443" s="18">
        <v>3.1589999999999998</v>
      </c>
      <c r="E443" s="18"/>
      <c r="F443" s="18">
        <v>2.61</v>
      </c>
      <c r="G443" s="18">
        <v>3.5950000000000002</v>
      </c>
      <c r="H443" s="14">
        <f t="shared" si="40"/>
        <v>0.54899999999999993</v>
      </c>
      <c r="I443" s="31">
        <f t="shared" si="41"/>
        <v>4.1440000000000001</v>
      </c>
      <c r="J443" s="17"/>
    </row>
    <row r="444" spans="1:10">
      <c r="A444" s="16">
        <v>45175</v>
      </c>
      <c r="B444" s="18">
        <v>3.5853000000000002</v>
      </c>
      <c r="C444" s="18">
        <v>3.2038000000000002</v>
      </c>
      <c r="D444" s="18">
        <v>3.1989999999999998</v>
      </c>
      <c r="E444" s="18"/>
      <c r="F444" s="18">
        <v>2.6520000000000001</v>
      </c>
      <c r="G444" s="18">
        <v>3.605</v>
      </c>
      <c r="H444" s="14">
        <f t="shared" si="40"/>
        <v>0.54699999999999971</v>
      </c>
      <c r="I444" s="31">
        <f t="shared" si="41"/>
        <v>4.1519999999999992</v>
      </c>
      <c r="J444" s="17"/>
    </row>
    <row r="445" spans="1:10">
      <c r="A445" s="16">
        <v>45176</v>
      </c>
      <c r="B445" s="18">
        <v>3.5689000000000002</v>
      </c>
      <c r="C445" s="18">
        <v>3.1568999999999998</v>
      </c>
      <c r="D445" s="18">
        <v>3.1509999999999998</v>
      </c>
      <c r="E445" s="18"/>
      <c r="F445" s="18">
        <v>2.6110000000000002</v>
      </c>
      <c r="G445" s="18">
        <v>3.6139999999999999</v>
      </c>
      <c r="H445" s="14">
        <f t="shared" si="40"/>
        <v>0.53999999999999959</v>
      </c>
      <c r="I445" s="31">
        <f t="shared" si="41"/>
        <v>4.1539999999999999</v>
      </c>
      <c r="J445" s="17"/>
    </row>
    <row r="446" spans="1:10">
      <c r="A446" s="16">
        <v>45177</v>
      </c>
      <c r="B446" s="18">
        <v>3.5484</v>
      </c>
      <c r="C446" s="18">
        <v>3.1570999999999998</v>
      </c>
      <c r="D446" s="18">
        <v>3.1520000000000001</v>
      </c>
      <c r="E446" s="18"/>
      <c r="F446" s="18">
        <v>2.6080000000000001</v>
      </c>
      <c r="G446" s="18">
        <v>3.6150000000000002</v>
      </c>
      <c r="H446" s="14">
        <f t="shared" si="40"/>
        <v>0.54400000000000004</v>
      </c>
      <c r="I446" s="31">
        <f t="shared" si="41"/>
        <v>4.1590000000000007</v>
      </c>
      <c r="J446" s="17"/>
    </row>
    <row r="447" spans="1:10">
      <c r="A447" s="16">
        <v>45180</v>
      </c>
      <c r="B447" s="18">
        <v>3.5886999999999998</v>
      </c>
      <c r="C447" s="18">
        <v>3.1833</v>
      </c>
      <c r="D447" s="18">
        <v>3.177</v>
      </c>
      <c r="E447" s="18"/>
      <c r="F447" s="18">
        <v>2.6360000000000001</v>
      </c>
      <c r="G447" s="18">
        <v>3.6230000000000002</v>
      </c>
      <c r="H447" s="14">
        <f t="shared" si="40"/>
        <v>0.54099999999999993</v>
      </c>
      <c r="I447" s="31">
        <f t="shared" si="41"/>
        <v>4.1639999999999997</v>
      </c>
      <c r="J447" s="17"/>
    </row>
    <row r="448" spans="1:10">
      <c r="A448" s="16">
        <v>45181</v>
      </c>
      <c r="B448" s="18">
        <v>3.5729000000000002</v>
      </c>
      <c r="C448" s="18">
        <v>3.2002999999999999</v>
      </c>
      <c r="D448" s="18">
        <v>3.1949999999999998</v>
      </c>
      <c r="E448" s="18"/>
      <c r="F448" s="18">
        <v>2.641</v>
      </c>
      <c r="G448" s="18">
        <v>3.6539999999999999</v>
      </c>
      <c r="H448" s="14">
        <f t="shared" si="40"/>
        <v>0.55399999999999983</v>
      </c>
      <c r="I448" s="31">
        <f t="shared" si="41"/>
        <v>4.2080000000000002</v>
      </c>
      <c r="J448" s="17"/>
    </row>
    <row r="449" spans="1:10">
      <c r="A449" s="16">
        <v>45182</v>
      </c>
      <c r="B449" s="18">
        <v>3.5594000000000001</v>
      </c>
      <c r="C449" s="18">
        <v>3.1930000000000001</v>
      </c>
      <c r="D449" s="18">
        <v>3.1880000000000002</v>
      </c>
      <c r="E449" s="18"/>
      <c r="F449" s="18">
        <v>2.649</v>
      </c>
      <c r="G449" s="18">
        <v>3.6720000000000002</v>
      </c>
      <c r="H449" s="14">
        <f t="shared" si="40"/>
        <v>0.53900000000000015</v>
      </c>
      <c r="I449" s="31">
        <f t="shared" si="41"/>
        <v>4.2110000000000003</v>
      </c>
      <c r="J449" s="17"/>
    </row>
    <row r="450" spans="1:10">
      <c r="A450" s="16">
        <v>45183</v>
      </c>
      <c r="B450" s="18">
        <v>3.5661</v>
      </c>
      <c r="C450" s="18">
        <v>3.1324000000000001</v>
      </c>
      <c r="D450" s="18">
        <v>3.1280000000000001</v>
      </c>
      <c r="E450" s="18"/>
      <c r="F450" s="18">
        <v>2.5910000000000002</v>
      </c>
      <c r="G450" s="18">
        <v>3.7490000000000001</v>
      </c>
      <c r="H450" s="14">
        <f t="shared" si="40"/>
        <v>0.53699999999999992</v>
      </c>
      <c r="I450" s="31">
        <f t="shared" si="41"/>
        <v>4.2859999999999996</v>
      </c>
      <c r="J450" s="17"/>
    </row>
    <row r="451" spans="1:10">
      <c r="A451" s="16">
        <v>45184</v>
      </c>
      <c r="B451" s="18">
        <v>3.6343999999999999</v>
      </c>
      <c r="C451" s="18">
        <v>3.2317</v>
      </c>
      <c r="D451" s="18">
        <v>3.2290000000000001</v>
      </c>
      <c r="E451" s="18"/>
      <c r="F451" s="18">
        <v>2.673</v>
      </c>
      <c r="G451" s="18">
        <v>3.7410000000000001</v>
      </c>
      <c r="H451" s="14">
        <f t="shared" si="40"/>
        <v>0.55600000000000005</v>
      </c>
      <c r="I451" s="31">
        <f t="shared" si="41"/>
        <v>4.2970000000000006</v>
      </c>
      <c r="J451" s="17"/>
    </row>
    <row r="452" spans="1:10">
      <c r="A452" s="16">
        <v>45187</v>
      </c>
      <c r="B452" s="18">
        <v>3.6619000000000002</v>
      </c>
      <c r="C452" s="18">
        <v>3.266</v>
      </c>
      <c r="D452" s="18">
        <v>3.26</v>
      </c>
      <c r="E452" s="18"/>
      <c r="F452" s="18">
        <v>2.7050000000000001</v>
      </c>
      <c r="G452" s="18">
        <v>3.738</v>
      </c>
      <c r="H452" s="14">
        <f t="shared" si="40"/>
        <v>0.55499999999999972</v>
      </c>
      <c r="I452" s="31">
        <f t="shared" si="41"/>
        <v>4.2929999999999993</v>
      </c>
      <c r="J452" s="17"/>
    </row>
    <row r="453" spans="1:10">
      <c r="A453" s="16">
        <v>45188</v>
      </c>
      <c r="B453" s="18">
        <v>3.6615000000000002</v>
      </c>
      <c r="C453" s="18">
        <v>3.2976999999999999</v>
      </c>
      <c r="D453" s="18">
        <v>3.2930000000000001</v>
      </c>
      <c r="E453" s="18"/>
      <c r="F453" s="18">
        <v>2.7349999999999999</v>
      </c>
      <c r="G453" s="18">
        <v>3.738</v>
      </c>
      <c r="H453" s="14">
        <f t="shared" si="40"/>
        <v>0.55800000000000027</v>
      </c>
      <c r="I453" s="31">
        <f t="shared" si="41"/>
        <v>4.2960000000000003</v>
      </c>
      <c r="J453" s="17"/>
    </row>
    <row r="454" spans="1:10">
      <c r="A454" s="16">
        <v>45189</v>
      </c>
      <c r="B454" s="18">
        <v>3.6497000000000002</v>
      </c>
      <c r="C454" s="18">
        <v>3.2547000000000001</v>
      </c>
      <c r="D454" s="18">
        <v>3.2490000000000001</v>
      </c>
      <c r="E454" s="18"/>
      <c r="F454" s="18">
        <v>2.6989999999999998</v>
      </c>
      <c r="G454" s="18">
        <v>3.6829999999999998</v>
      </c>
      <c r="H454" s="14">
        <f t="shared" si="40"/>
        <v>0.55000000000000027</v>
      </c>
      <c r="I454" s="31">
        <f t="shared" si="41"/>
        <v>4.2330000000000005</v>
      </c>
      <c r="J454" s="17"/>
    </row>
    <row r="455" spans="1:10">
      <c r="A455" s="16">
        <v>45190</v>
      </c>
      <c r="B455" s="18">
        <v>3.6738</v>
      </c>
      <c r="C455" s="18">
        <v>3.2875000000000001</v>
      </c>
      <c r="D455" s="18">
        <v>3.2810000000000001</v>
      </c>
      <c r="E455" s="18"/>
      <c r="F455" s="18">
        <v>2.734</v>
      </c>
      <c r="G455" s="18">
        <v>3.6589999999999998</v>
      </c>
      <c r="H455" s="14">
        <f t="shared" si="40"/>
        <v>0.54700000000000015</v>
      </c>
      <c r="I455" s="31">
        <f t="shared" si="41"/>
        <v>4.2059999999999995</v>
      </c>
      <c r="J455" s="17"/>
    </row>
    <row r="456" spans="1:10">
      <c r="A456" s="16">
        <v>45191</v>
      </c>
      <c r="B456" s="18">
        <v>3.6833</v>
      </c>
      <c r="C456" s="18">
        <v>3.2938000000000001</v>
      </c>
      <c r="D456" s="18">
        <v>3.286</v>
      </c>
      <c r="E456" s="18"/>
      <c r="F456" s="18">
        <v>2.7370000000000001</v>
      </c>
      <c r="G456" s="18">
        <v>3.6589999999999998</v>
      </c>
      <c r="H456" s="14">
        <f t="shared" si="40"/>
        <v>0.54899999999999993</v>
      </c>
      <c r="I456" s="31">
        <f t="shared" si="41"/>
        <v>4.2080000000000002</v>
      </c>
      <c r="J456" s="17"/>
    </row>
    <row r="457" spans="1:10">
      <c r="A457" s="16">
        <v>45194</v>
      </c>
      <c r="B457" s="18">
        <v>3.8149000000000002</v>
      </c>
      <c r="C457" s="18">
        <v>3.3548</v>
      </c>
      <c r="D457" s="18">
        <v>3.3460000000000001</v>
      </c>
      <c r="E457" s="18"/>
      <c r="F457" s="18">
        <v>2.794</v>
      </c>
      <c r="G457" s="18">
        <v>3.6549999999999998</v>
      </c>
      <c r="H457" s="14">
        <f t="shared" si="40"/>
        <v>0.55200000000000005</v>
      </c>
      <c r="I457" s="31">
        <f t="shared" si="41"/>
        <v>4.2069999999999999</v>
      </c>
      <c r="J457" s="17"/>
    </row>
    <row r="458" spans="1:10">
      <c r="A458" s="16">
        <v>45195</v>
      </c>
      <c r="B458" s="18">
        <v>3.8121999999999998</v>
      </c>
      <c r="C458" s="18">
        <v>3.3689</v>
      </c>
      <c r="D458" s="18">
        <v>3.3610000000000002</v>
      </c>
      <c r="E458" s="18"/>
      <c r="F458" s="18">
        <v>2.8050000000000002</v>
      </c>
      <c r="G458" s="18">
        <v>3.6429999999999998</v>
      </c>
      <c r="H458" s="14">
        <f t="shared" si="40"/>
        <v>0.55600000000000005</v>
      </c>
      <c r="I458" s="31">
        <f t="shared" si="41"/>
        <v>4.1989999999999998</v>
      </c>
      <c r="J458" s="17"/>
    </row>
    <row r="459" spans="1:10">
      <c r="A459" s="16">
        <v>45196</v>
      </c>
      <c r="B459" s="18">
        <v>3.8363</v>
      </c>
      <c r="C459" s="18">
        <v>3.4150999999999998</v>
      </c>
      <c r="D459" s="18">
        <v>3.4060000000000001</v>
      </c>
      <c r="E459" s="18"/>
      <c r="F459" s="18">
        <v>2.84</v>
      </c>
      <c r="G459" s="18">
        <v>3.6259999999999999</v>
      </c>
      <c r="H459" s="14">
        <f t="shared" si="40"/>
        <v>0.56600000000000028</v>
      </c>
      <c r="I459" s="31">
        <f t="shared" si="41"/>
        <v>4.1920000000000002</v>
      </c>
      <c r="J459" s="17"/>
    </row>
    <row r="460" spans="1:10">
      <c r="A460" s="16">
        <v>45197</v>
      </c>
      <c r="B460" s="18">
        <v>3.9034</v>
      </c>
      <c r="C460" s="18">
        <v>3.5072000000000001</v>
      </c>
      <c r="D460" s="18">
        <v>3.4950000000000001</v>
      </c>
      <c r="E460" s="18"/>
      <c r="F460" s="18">
        <v>2.9279999999999999</v>
      </c>
      <c r="G460" s="18">
        <v>3.6269999999999998</v>
      </c>
      <c r="H460" s="14">
        <f t="shared" si="40"/>
        <v>0.56700000000000017</v>
      </c>
      <c r="I460" s="31">
        <f t="shared" si="41"/>
        <v>4.194</v>
      </c>
      <c r="J460" s="17"/>
    </row>
    <row r="461" spans="1:10">
      <c r="A461" s="16">
        <v>45198</v>
      </c>
      <c r="B461" s="18">
        <v>3.8509000000000002</v>
      </c>
      <c r="C461" s="18">
        <v>3.4394999999999998</v>
      </c>
      <c r="D461" s="18">
        <v>3.4260000000000002</v>
      </c>
      <c r="E461" s="18"/>
      <c r="F461" s="18">
        <v>2.8380000000000001</v>
      </c>
      <c r="G461" s="18">
        <v>3.6160000000000001</v>
      </c>
      <c r="H461" s="14">
        <f t="shared" si="40"/>
        <v>0.58800000000000008</v>
      </c>
      <c r="I461" s="31">
        <f t="shared" si="41"/>
        <v>4.2040000000000006</v>
      </c>
      <c r="J461" s="17"/>
    </row>
    <row r="462" spans="1:10">
      <c r="A462" s="16">
        <v>45201</v>
      </c>
      <c r="B462" s="18">
        <v>3.9767000000000001</v>
      </c>
      <c r="C462" s="18">
        <v>3.5165000000000002</v>
      </c>
      <c r="D462" s="18">
        <v>3.5030000000000001</v>
      </c>
      <c r="E462" s="18"/>
      <c r="F462" s="18">
        <v>2.9209999999999998</v>
      </c>
      <c r="G462" s="18">
        <v>3.6230000000000002</v>
      </c>
      <c r="H462" s="14">
        <f t="shared" si="40"/>
        <v>0.58200000000000029</v>
      </c>
      <c r="I462" s="31">
        <f t="shared" si="41"/>
        <v>4.2050000000000001</v>
      </c>
      <c r="J462" s="17"/>
    </row>
    <row r="463" spans="1:10">
      <c r="A463" s="16">
        <v>45202</v>
      </c>
      <c r="B463" s="18">
        <v>4.0453999999999999</v>
      </c>
      <c r="C463" s="18">
        <v>3.5771999999999999</v>
      </c>
      <c r="D463" s="18">
        <v>3.5630000000000002</v>
      </c>
      <c r="E463" s="18"/>
      <c r="F463" s="18">
        <v>2.9660000000000002</v>
      </c>
      <c r="G463" s="18">
        <v>3.6219999999999999</v>
      </c>
      <c r="H463" s="14">
        <f t="shared" si="40"/>
        <v>0.59699999999999998</v>
      </c>
      <c r="I463" s="31">
        <f t="shared" si="41"/>
        <v>4.2189999999999994</v>
      </c>
      <c r="J463" s="17"/>
    </row>
    <row r="464" spans="1:10">
      <c r="A464" s="16">
        <v>45203</v>
      </c>
      <c r="B464" s="18">
        <v>3.9428999999999998</v>
      </c>
      <c r="C464" s="18">
        <v>3.5284</v>
      </c>
      <c r="D464" s="18">
        <v>3.5139999999999998</v>
      </c>
      <c r="E464" s="18"/>
      <c r="F464" s="18">
        <v>2.9169999999999998</v>
      </c>
      <c r="G464" s="18">
        <v>3.653</v>
      </c>
      <c r="H464" s="14">
        <f t="shared" si="40"/>
        <v>0.59699999999999998</v>
      </c>
      <c r="I464" s="31">
        <f t="shared" si="41"/>
        <v>4.25</v>
      </c>
      <c r="J464" s="17"/>
    </row>
    <row r="465" spans="1:10">
      <c r="A465" s="16">
        <v>45204</v>
      </c>
      <c r="B465" s="18">
        <v>3.9535999999999998</v>
      </c>
      <c r="C465" s="18">
        <v>3.5017999999999998</v>
      </c>
      <c r="D465" s="18">
        <v>3.4870000000000001</v>
      </c>
      <c r="E465" s="18"/>
      <c r="F465" s="18">
        <v>2.8759999999999999</v>
      </c>
      <c r="G465" s="18">
        <v>3.6739999999999999</v>
      </c>
      <c r="H465" s="14">
        <f t="shared" si="40"/>
        <v>0.61100000000000021</v>
      </c>
      <c r="I465" s="31">
        <f t="shared" si="41"/>
        <v>4.2850000000000001</v>
      </c>
      <c r="J465" s="17"/>
    </row>
    <row r="466" spans="1:10">
      <c r="A466" s="16">
        <v>45205</v>
      </c>
      <c r="B466" s="18">
        <v>3.9988000000000001</v>
      </c>
      <c r="C466" s="18">
        <v>3.5198</v>
      </c>
      <c r="D466" s="18">
        <v>3.4980000000000002</v>
      </c>
      <c r="E466" s="18"/>
      <c r="F466" s="18">
        <v>2.883</v>
      </c>
      <c r="G466" s="18">
        <v>3.7160000000000002</v>
      </c>
      <c r="H466" s="14">
        <f t="shared" ref="H466:H497" si="42">D466-F466</f>
        <v>0.61500000000000021</v>
      </c>
      <c r="I466" s="31">
        <f t="shared" ref="I466:I497" si="43">G466+H466</f>
        <v>4.3310000000000004</v>
      </c>
      <c r="J466" s="17"/>
    </row>
    <row r="467" spans="1:10">
      <c r="A467" s="16">
        <v>45208</v>
      </c>
      <c r="B467" s="18">
        <v>3.9117999999999999</v>
      </c>
      <c r="C467" s="18">
        <v>3.4035000000000002</v>
      </c>
      <c r="D467" s="18">
        <v>3.387</v>
      </c>
      <c r="E467" s="18"/>
      <c r="F467" s="18">
        <v>2.77</v>
      </c>
      <c r="G467" s="18">
        <v>3.6779999999999999</v>
      </c>
      <c r="H467" s="14">
        <f t="shared" si="42"/>
        <v>0.61699999999999999</v>
      </c>
      <c r="I467" s="31">
        <f t="shared" si="43"/>
        <v>4.2949999999999999</v>
      </c>
      <c r="J467" s="17"/>
    </row>
    <row r="468" spans="1:10">
      <c r="A468" s="16">
        <v>45209</v>
      </c>
      <c r="B468" s="18">
        <v>3.8904999999999998</v>
      </c>
      <c r="C468" s="18">
        <v>3.3898999999999999</v>
      </c>
      <c r="D468" s="18">
        <v>3.3730000000000002</v>
      </c>
      <c r="E468" s="18"/>
      <c r="F468" s="18">
        <v>2.7730000000000001</v>
      </c>
      <c r="G468" s="18">
        <v>3.6760000000000002</v>
      </c>
      <c r="H468" s="14">
        <f t="shared" si="42"/>
        <v>0.60000000000000009</v>
      </c>
      <c r="I468" s="31">
        <f t="shared" si="43"/>
        <v>4.2759999999999998</v>
      </c>
      <c r="J468" s="17"/>
    </row>
    <row r="469" spans="1:10">
      <c r="A469" s="16">
        <v>45210</v>
      </c>
      <c r="B469" s="18">
        <v>3.7437999999999998</v>
      </c>
      <c r="C469" s="18">
        <v>3.3218000000000001</v>
      </c>
      <c r="D469" s="18">
        <v>3.3079999999999998</v>
      </c>
      <c r="E469" s="18"/>
      <c r="F469" s="18">
        <v>2.7160000000000002</v>
      </c>
      <c r="G469" s="18">
        <v>3.6859999999999999</v>
      </c>
      <c r="H469" s="14">
        <f t="shared" si="42"/>
        <v>0.59199999999999964</v>
      </c>
      <c r="I469" s="31">
        <f t="shared" si="43"/>
        <v>4.2779999999999996</v>
      </c>
      <c r="J469" s="17"/>
    </row>
    <row r="470" spans="1:10">
      <c r="A470" s="16">
        <v>45211</v>
      </c>
      <c r="B470" s="18">
        <v>3.8281999999999998</v>
      </c>
      <c r="C470" s="18">
        <v>3.3879000000000001</v>
      </c>
      <c r="D470" s="18">
        <v>3.38</v>
      </c>
      <c r="E470" s="18"/>
      <c r="F470" s="18">
        <v>2.7839999999999998</v>
      </c>
      <c r="G470" s="18">
        <v>3.6949999999999998</v>
      </c>
      <c r="H470" s="14">
        <f t="shared" si="42"/>
        <v>0.59600000000000009</v>
      </c>
      <c r="I470" s="31">
        <f t="shared" si="43"/>
        <v>4.2910000000000004</v>
      </c>
      <c r="J470" s="17"/>
    </row>
    <row r="471" spans="1:10">
      <c r="A471" s="16">
        <v>45212</v>
      </c>
      <c r="B471" s="18">
        <v>3.7852000000000001</v>
      </c>
      <c r="C471" s="18">
        <v>3.3492999999999999</v>
      </c>
      <c r="D471" s="18">
        <v>3.347</v>
      </c>
      <c r="E471" s="18"/>
      <c r="F471" s="18">
        <v>2.7349999999999999</v>
      </c>
      <c r="G471" s="18">
        <v>3.6920000000000002</v>
      </c>
      <c r="H471" s="14">
        <f t="shared" si="42"/>
        <v>0.6120000000000001</v>
      </c>
      <c r="I471" s="31">
        <f t="shared" si="43"/>
        <v>4.3040000000000003</v>
      </c>
      <c r="J471" s="17"/>
    </row>
    <row r="472" spans="1:10">
      <c r="A472" s="16">
        <v>45215</v>
      </c>
      <c r="B472" s="18">
        <v>3.8658999999999999</v>
      </c>
      <c r="C472" s="18">
        <v>3.3915000000000002</v>
      </c>
      <c r="D472" s="18">
        <v>3.383</v>
      </c>
      <c r="E472" s="18"/>
      <c r="F472" s="18">
        <v>2.7829999999999999</v>
      </c>
      <c r="G472" s="18">
        <v>3.6920000000000002</v>
      </c>
      <c r="H472" s="14">
        <f t="shared" si="42"/>
        <v>0.60000000000000009</v>
      </c>
      <c r="I472" s="31">
        <f t="shared" si="43"/>
        <v>4.2919999999999998</v>
      </c>
      <c r="J472" s="17"/>
    </row>
    <row r="473" spans="1:10">
      <c r="A473" s="16">
        <v>45216</v>
      </c>
      <c r="B473" s="18">
        <v>3.8879999999999999</v>
      </c>
      <c r="C473" s="18">
        <v>3.4958</v>
      </c>
      <c r="D473" s="18">
        <v>3.4889999999999999</v>
      </c>
      <c r="E473" s="18"/>
      <c r="F473" s="18">
        <v>2.88</v>
      </c>
      <c r="G473" s="18">
        <v>3.6949999999999998</v>
      </c>
      <c r="H473" s="14">
        <f t="shared" si="42"/>
        <v>0.60899999999999999</v>
      </c>
      <c r="I473" s="31">
        <f t="shared" si="43"/>
        <v>4.3040000000000003</v>
      </c>
      <c r="J473" s="17"/>
    </row>
    <row r="474" spans="1:10">
      <c r="A474" s="16">
        <v>45217</v>
      </c>
      <c r="B474" s="18">
        <v>3.9487999999999999</v>
      </c>
      <c r="C474" s="18">
        <v>3.54</v>
      </c>
      <c r="D474" s="18">
        <v>3.5310000000000001</v>
      </c>
      <c r="E474" s="18"/>
      <c r="F474" s="18">
        <v>2.923</v>
      </c>
      <c r="G474" s="18">
        <v>3.7080000000000002</v>
      </c>
      <c r="H474" s="14">
        <f t="shared" si="42"/>
        <v>0.6080000000000001</v>
      </c>
      <c r="I474" s="31">
        <f t="shared" si="43"/>
        <v>4.3160000000000007</v>
      </c>
      <c r="J474" s="17"/>
    </row>
    <row r="475" spans="1:10">
      <c r="A475" s="16">
        <v>45218</v>
      </c>
      <c r="B475" s="18">
        <v>3.9649999999999999</v>
      </c>
      <c r="C475" s="18">
        <v>3.5411999999999999</v>
      </c>
      <c r="D475" s="18">
        <v>3.53</v>
      </c>
      <c r="E475" s="18"/>
      <c r="F475" s="18">
        <v>2.9289999999999998</v>
      </c>
      <c r="G475" s="18">
        <v>3.71</v>
      </c>
      <c r="H475" s="14">
        <f t="shared" si="42"/>
        <v>0.60099999999999998</v>
      </c>
      <c r="I475" s="31">
        <f t="shared" si="43"/>
        <v>4.3109999999999999</v>
      </c>
      <c r="J475" s="17"/>
    </row>
    <row r="476" spans="1:10">
      <c r="A476" s="16">
        <v>45219</v>
      </c>
      <c r="B476" s="18">
        <v>3.9794</v>
      </c>
      <c r="C476" s="18">
        <v>3.5045999999999999</v>
      </c>
      <c r="D476" s="18">
        <v>3.4940000000000002</v>
      </c>
      <c r="E476" s="18"/>
      <c r="F476" s="18">
        <v>2.8879999999999999</v>
      </c>
      <c r="G476" s="18">
        <v>3.7149999999999999</v>
      </c>
      <c r="H476" s="14">
        <f t="shared" si="42"/>
        <v>0.60600000000000032</v>
      </c>
      <c r="I476" s="31">
        <f t="shared" si="43"/>
        <v>4.3209999999999997</v>
      </c>
      <c r="J476" s="17"/>
    </row>
    <row r="477" spans="1:10">
      <c r="A477" s="16">
        <v>45222</v>
      </c>
      <c r="B477" s="18">
        <v>3.952</v>
      </c>
      <c r="C477" s="18">
        <v>3.4790999999999999</v>
      </c>
      <c r="D477" s="18">
        <v>3.4660000000000002</v>
      </c>
      <c r="E477" s="18"/>
      <c r="F477" s="18">
        <v>2.871</v>
      </c>
      <c r="G477" s="18">
        <v>3.7160000000000002</v>
      </c>
      <c r="H477" s="14">
        <f t="shared" si="42"/>
        <v>0.5950000000000002</v>
      </c>
      <c r="I477" s="31">
        <f t="shared" si="43"/>
        <v>4.3109999999999999</v>
      </c>
      <c r="J477" s="17"/>
    </row>
    <row r="478" spans="1:10">
      <c r="A478" s="16">
        <v>45223</v>
      </c>
      <c r="B478" s="18">
        <v>3.9424000000000001</v>
      </c>
      <c r="C478" s="18">
        <v>3.4403999999999999</v>
      </c>
      <c r="D478" s="18">
        <v>3.4279999999999999</v>
      </c>
      <c r="E478" s="18"/>
      <c r="F478" s="18">
        <v>2.8250000000000002</v>
      </c>
      <c r="G478" s="18">
        <v>3.7189999999999999</v>
      </c>
      <c r="H478" s="14">
        <f t="shared" si="42"/>
        <v>0.60299999999999976</v>
      </c>
      <c r="I478" s="31">
        <f t="shared" si="43"/>
        <v>4.3219999999999992</v>
      </c>
      <c r="J478" s="17"/>
    </row>
    <row r="479" spans="1:10">
      <c r="A479" s="16">
        <v>45224</v>
      </c>
      <c r="B479" s="18">
        <v>4.008</v>
      </c>
      <c r="C479" s="18">
        <v>3.5093000000000001</v>
      </c>
      <c r="D479" s="18">
        <v>3.496</v>
      </c>
      <c r="E479" s="18"/>
      <c r="F479" s="18">
        <v>2.8879999999999999</v>
      </c>
      <c r="G479" s="18">
        <v>3.722</v>
      </c>
      <c r="H479" s="14">
        <f t="shared" si="42"/>
        <v>0.6080000000000001</v>
      </c>
      <c r="I479" s="31">
        <f t="shared" si="43"/>
        <v>4.33</v>
      </c>
      <c r="J479" s="17"/>
    </row>
    <row r="480" spans="1:10">
      <c r="A480" s="16">
        <v>45225</v>
      </c>
      <c r="B480" s="18">
        <v>4.0221999999999998</v>
      </c>
      <c r="C480" s="18">
        <v>3.4813999999999998</v>
      </c>
      <c r="D480" s="18">
        <v>3.4670000000000001</v>
      </c>
      <c r="E480" s="18"/>
      <c r="F480" s="18">
        <v>2.86</v>
      </c>
      <c r="G480" s="18">
        <v>3.714</v>
      </c>
      <c r="H480" s="14">
        <f t="shared" si="42"/>
        <v>0.60700000000000021</v>
      </c>
      <c r="I480" s="31">
        <f t="shared" si="43"/>
        <v>4.3209999999999997</v>
      </c>
      <c r="J480" s="17"/>
    </row>
    <row r="481" spans="1:10">
      <c r="A481" s="16">
        <v>45226</v>
      </c>
      <c r="B481" s="18">
        <v>4.0335999999999999</v>
      </c>
      <c r="C481" s="18">
        <v>3.4491000000000001</v>
      </c>
      <c r="D481" s="18">
        <v>3.4359999999999999</v>
      </c>
      <c r="E481" s="18"/>
      <c r="F481" s="18">
        <v>2.83</v>
      </c>
      <c r="G481" s="18">
        <v>3.7050000000000001</v>
      </c>
      <c r="H481" s="14">
        <f t="shared" si="42"/>
        <v>0.60599999999999987</v>
      </c>
      <c r="I481" s="31">
        <f t="shared" si="43"/>
        <v>4.3109999999999999</v>
      </c>
      <c r="J481" s="17"/>
    </row>
    <row r="482" spans="1:10">
      <c r="A482" s="16">
        <v>45229</v>
      </c>
      <c r="B482" s="18">
        <v>4.0080999999999998</v>
      </c>
      <c r="C482" s="18">
        <v>3.4319999999999999</v>
      </c>
      <c r="D482" s="18">
        <v>3.4169999999999998</v>
      </c>
      <c r="E482" s="18"/>
      <c r="F482" s="18">
        <v>2.82</v>
      </c>
      <c r="G482" s="18">
        <v>3.6970000000000001</v>
      </c>
      <c r="H482" s="14">
        <f t="shared" si="42"/>
        <v>0.59699999999999998</v>
      </c>
      <c r="I482" s="31">
        <f t="shared" si="43"/>
        <v>4.2940000000000005</v>
      </c>
      <c r="J482" s="17"/>
    </row>
    <row r="483" spans="1:10">
      <c r="A483" s="16">
        <v>45230</v>
      </c>
      <c r="B483" s="18">
        <v>3.9847000000000001</v>
      </c>
      <c r="C483" s="18">
        <v>3.4226000000000001</v>
      </c>
      <c r="D483" s="18">
        <v>3.4079999999999999</v>
      </c>
      <c r="E483" s="18"/>
      <c r="F483" s="18">
        <v>2.8039999999999998</v>
      </c>
      <c r="G483" s="18">
        <v>3.698</v>
      </c>
      <c r="H483" s="14">
        <f t="shared" si="42"/>
        <v>0.60400000000000009</v>
      </c>
      <c r="I483" s="31">
        <f t="shared" si="43"/>
        <v>4.3019999999999996</v>
      </c>
      <c r="J483" s="17"/>
    </row>
    <row r="484" spans="1:10">
      <c r="A484" s="16">
        <v>45231</v>
      </c>
      <c r="B484" s="18">
        <v>3.9863</v>
      </c>
      <c r="C484" s="18">
        <v>3.3763999999999998</v>
      </c>
      <c r="D484" s="18">
        <v>3.3610000000000002</v>
      </c>
      <c r="E484" s="18"/>
      <c r="F484" s="18">
        <v>2.762</v>
      </c>
      <c r="G484" s="18">
        <v>3.694</v>
      </c>
      <c r="H484" s="14">
        <f t="shared" si="42"/>
        <v>0.5990000000000002</v>
      </c>
      <c r="I484" s="31">
        <f t="shared" si="43"/>
        <v>4.2930000000000001</v>
      </c>
      <c r="J484" s="17"/>
    </row>
    <row r="485" spans="1:10">
      <c r="A485" s="16">
        <v>45232</v>
      </c>
      <c r="B485" s="18">
        <v>3.9113000000000002</v>
      </c>
      <c r="C485" s="18">
        <v>3.3163999999999998</v>
      </c>
      <c r="D485" s="18">
        <v>3.302</v>
      </c>
      <c r="E485" s="18"/>
      <c r="F485" s="18">
        <v>2.7149999999999999</v>
      </c>
      <c r="G485" s="18">
        <v>3.7010000000000001</v>
      </c>
      <c r="H485" s="14">
        <f t="shared" si="42"/>
        <v>0.58700000000000019</v>
      </c>
      <c r="I485" s="31">
        <f t="shared" si="43"/>
        <v>4.2880000000000003</v>
      </c>
      <c r="J485" s="17"/>
    </row>
    <row r="486" spans="1:10">
      <c r="A486" s="16">
        <v>45233</v>
      </c>
      <c r="B486" s="18">
        <v>3.8121999999999998</v>
      </c>
      <c r="C486" s="18">
        <v>3.2349000000000001</v>
      </c>
      <c r="D486" s="18">
        <v>3.2210000000000001</v>
      </c>
      <c r="E486" s="18"/>
      <c r="F486" s="18">
        <v>2.6429999999999998</v>
      </c>
      <c r="G486" s="18">
        <v>3.6949999999999998</v>
      </c>
      <c r="H486" s="14">
        <f t="shared" si="42"/>
        <v>0.57800000000000029</v>
      </c>
      <c r="I486" s="31">
        <f t="shared" si="43"/>
        <v>4.2729999999999997</v>
      </c>
      <c r="J486" s="17"/>
    </row>
    <row r="487" spans="1:10">
      <c r="A487" s="16">
        <v>45236</v>
      </c>
      <c r="B487" s="18">
        <v>3.8954</v>
      </c>
      <c r="C487" s="18">
        <v>3.3277000000000001</v>
      </c>
      <c r="D487" s="18">
        <v>3.3130000000000002</v>
      </c>
      <c r="E487" s="18"/>
      <c r="F487" s="18">
        <v>2.7370000000000001</v>
      </c>
      <c r="G487" s="18">
        <v>3.7749999999999999</v>
      </c>
      <c r="H487" s="14">
        <f t="shared" si="42"/>
        <v>0.57600000000000007</v>
      </c>
      <c r="I487" s="31">
        <f t="shared" si="43"/>
        <v>4.351</v>
      </c>
      <c r="J487" s="17"/>
    </row>
    <row r="488" spans="1:10">
      <c r="A488" s="16">
        <v>45237</v>
      </c>
      <c r="B488" s="18">
        <v>3.7709000000000001</v>
      </c>
      <c r="C488" s="18">
        <v>3.2446999999999999</v>
      </c>
      <c r="D488" s="18">
        <v>3.2330000000000001</v>
      </c>
      <c r="E488" s="18"/>
      <c r="F488" s="18">
        <v>2.657</v>
      </c>
      <c r="G488" s="18">
        <v>3.7690000000000001</v>
      </c>
      <c r="H488" s="14">
        <f t="shared" si="42"/>
        <v>0.57600000000000007</v>
      </c>
      <c r="I488" s="31">
        <f t="shared" si="43"/>
        <v>4.3450000000000006</v>
      </c>
      <c r="J488" s="17"/>
    </row>
    <row r="489" spans="1:10">
      <c r="A489" s="16">
        <v>45238</v>
      </c>
      <c r="B489" s="18">
        <v>3.6463999999999999</v>
      </c>
      <c r="C489" s="18">
        <v>3.1968999999999999</v>
      </c>
      <c r="D489" s="18">
        <v>3.1880000000000002</v>
      </c>
      <c r="E489" s="18"/>
      <c r="F489" s="18">
        <v>2.6150000000000002</v>
      </c>
      <c r="G489" s="18">
        <v>3.7789999999999999</v>
      </c>
      <c r="H489" s="14">
        <f t="shared" si="42"/>
        <v>0.57299999999999995</v>
      </c>
      <c r="I489" s="31">
        <f t="shared" si="43"/>
        <v>4.3520000000000003</v>
      </c>
      <c r="J489" s="17"/>
    </row>
    <row r="490" spans="1:10">
      <c r="A490" s="16">
        <v>45239</v>
      </c>
      <c r="B490" s="18">
        <v>3.7458</v>
      </c>
      <c r="C490" s="18">
        <v>3.2296999999999998</v>
      </c>
      <c r="D490" s="18">
        <v>3.218</v>
      </c>
      <c r="E490" s="18"/>
      <c r="F490" s="18">
        <v>2.645</v>
      </c>
      <c r="G490" s="18">
        <v>3.7519999999999998</v>
      </c>
      <c r="H490" s="14">
        <f t="shared" si="42"/>
        <v>0.57299999999999995</v>
      </c>
      <c r="I490" s="31">
        <f t="shared" si="43"/>
        <v>4.3249999999999993</v>
      </c>
      <c r="J490" s="17"/>
    </row>
    <row r="491" spans="1:10">
      <c r="A491" s="16">
        <v>45240</v>
      </c>
      <c r="B491" s="18">
        <v>3.7597999999999998</v>
      </c>
      <c r="C491" s="18">
        <v>3.3012999999999999</v>
      </c>
      <c r="D491" s="18">
        <v>3.2919999999999998</v>
      </c>
      <c r="E491" s="18"/>
      <c r="F491" s="18">
        <v>2.7160000000000002</v>
      </c>
      <c r="G491" s="18">
        <v>3.77</v>
      </c>
      <c r="H491" s="14">
        <f t="shared" si="42"/>
        <v>0.57599999999999962</v>
      </c>
      <c r="I491" s="31">
        <f t="shared" si="43"/>
        <v>4.3460000000000001</v>
      </c>
      <c r="J491" s="17"/>
    </row>
    <row r="492" spans="1:10">
      <c r="A492" s="16">
        <v>45243</v>
      </c>
      <c r="B492" s="18">
        <v>3.7452999999999999</v>
      </c>
      <c r="C492" s="18">
        <v>3.2877999999999998</v>
      </c>
      <c r="D492" s="18">
        <v>3.2759999999999998</v>
      </c>
      <c r="E492" s="18"/>
      <c r="F492" s="18">
        <v>2.7109999999999999</v>
      </c>
      <c r="G492" s="18">
        <v>3.7589999999999999</v>
      </c>
      <c r="H492" s="14">
        <f t="shared" si="42"/>
        <v>0.56499999999999995</v>
      </c>
      <c r="I492" s="31">
        <f t="shared" si="43"/>
        <v>4.3239999999999998</v>
      </c>
      <c r="J492" s="17"/>
    </row>
    <row r="493" spans="1:10">
      <c r="A493" s="16">
        <v>45244</v>
      </c>
      <c r="B493" s="18">
        <v>3.6560000000000001</v>
      </c>
      <c r="C493" s="18">
        <v>3.1581000000000001</v>
      </c>
      <c r="D493" s="18">
        <v>3.1480000000000001</v>
      </c>
      <c r="E493" s="18"/>
      <c r="F493" s="18">
        <v>2.5990000000000002</v>
      </c>
      <c r="G493" s="18">
        <v>3.75</v>
      </c>
      <c r="H493" s="14">
        <f t="shared" si="42"/>
        <v>0.54899999999999993</v>
      </c>
      <c r="I493" s="31">
        <f t="shared" si="43"/>
        <v>4.2989999999999995</v>
      </c>
      <c r="J493" s="17"/>
    </row>
    <row r="494" spans="1:10">
      <c r="A494" s="16">
        <v>45245</v>
      </c>
      <c r="B494" s="18">
        <v>3.7071000000000001</v>
      </c>
      <c r="C494" s="18">
        <v>3.2073</v>
      </c>
      <c r="D494" s="18">
        <v>3.1960000000000002</v>
      </c>
      <c r="E494" s="18"/>
      <c r="F494" s="18">
        <v>2.6419999999999999</v>
      </c>
      <c r="G494" s="18">
        <v>3.7490000000000001</v>
      </c>
      <c r="H494" s="14">
        <f t="shared" si="42"/>
        <v>0.55400000000000027</v>
      </c>
      <c r="I494" s="31">
        <f t="shared" si="43"/>
        <v>4.3030000000000008</v>
      </c>
      <c r="J494" s="17"/>
    </row>
    <row r="495" spans="1:10">
      <c r="A495" s="16">
        <v>45246</v>
      </c>
      <c r="B495" s="18">
        <v>3.6617000000000002</v>
      </c>
      <c r="C495" s="18">
        <v>3.149</v>
      </c>
      <c r="D495" s="18">
        <v>3.1379999999999999</v>
      </c>
      <c r="E495" s="18"/>
      <c r="F495" s="18">
        <v>2.589</v>
      </c>
      <c r="G495" s="18">
        <v>3.7410000000000001</v>
      </c>
      <c r="H495" s="14">
        <f t="shared" si="42"/>
        <v>0.54899999999999993</v>
      </c>
      <c r="I495" s="31">
        <f t="shared" si="43"/>
        <v>4.29</v>
      </c>
      <c r="J495" s="17"/>
    </row>
    <row r="496" spans="1:10">
      <c r="A496" s="16">
        <v>45247</v>
      </c>
      <c r="B496" s="18">
        <v>3.6093999999999999</v>
      </c>
      <c r="C496" s="18">
        <v>3.1404000000000001</v>
      </c>
      <c r="D496" s="18">
        <v>3.1339999999999999</v>
      </c>
      <c r="E496" s="18"/>
      <c r="F496" s="18">
        <v>2.5859999999999999</v>
      </c>
      <c r="G496" s="18">
        <v>3.7210000000000001</v>
      </c>
      <c r="H496" s="14">
        <f t="shared" si="42"/>
        <v>0.54800000000000004</v>
      </c>
      <c r="I496" s="31">
        <f t="shared" si="43"/>
        <v>4.2690000000000001</v>
      </c>
      <c r="J496" s="17"/>
    </row>
    <row r="497" spans="1:10">
      <c r="A497" s="16">
        <v>45250</v>
      </c>
      <c r="B497" s="18">
        <v>3.5766</v>
      </c>
      <c r="C497" s="18">
        <v>3.1671</v>
      </c>
      <c r="D497" s="18">
        <v>3.1589999999999998</v>
      </c>
      <c r="E497" s="18"/>
      <c r="F497" s="18">
        <v>2.61</v>
      </c>
      <c r="G497" s="18">
        <v>3.69</v>
      </c>
      <c r="H497" s="14">
        <f t="shared" si="42"/>
        <v>0.54899999999999993</v>
      </c>
      <c r="I497" s="31">
        <f t="shared" si="43"/>
        <v>4.2389999999999999</v>
      </c>
      <c r="J497" s="17"/>
    </row>
    <row r="498" spans="1:10">
      <c r="A498" s="16">
        <v>45251</v>
      </c>
      <c r="B498" s="18">
        <v>3.5468999999999999</v>
      </c>
      <c r="C498" s="18">
        <v>3.1254</v>
      </c>
      <c r="D498" s="18">
        <v>3.117</v>
      </c>
      <c r="E498" s="18"/>
      <c r="F498" s="18">
        <v>2.5649999999999999</v>
      </c>
      <c r="G498" s="18">
        <v>3.605</v>
      </c>
      <c r="H498" s="14">
        <f t="shared" ref="H498:H521" si="44">D498-F498</f>
        <v>0.55200000000000005</v>
      </c>
      <c r="I498" s="31">
        <f t="shared" ref="I498:I521" si="45">G498+H498</f>
        <v>4.157</v>
      </c>
      <c r="J498" s="17"/>
    </row>
    <row r="499" spans="1:10">
      <c r="A499" s="16">
        <v>45252</v>
      </c>
      <c r="B499" s="18">
        <v>3.5074999999999998</v>
      </c>
      <c r="C499" s="18">
        <v>3.1143000000000001</v>
      </c>
      <c r="D499" s="18">
        <v>3.1070000000000002</v>
      </c>
      <c r="E499" s="18"/>
      <c r="F499" s="18">
        <v>2.5579999999999998</v>
      </c>
      <c r="G499" s="18">
        <v>3.6520000000000001</v>
      </c>
      <c r="H499" s="14">
        <f t="shared" si="44"/>
        <v>0.54900000000000038</v>
      </c>
      <c r="I499" s="31">
        <f t="shared" si="45"/>
        <v>4.2010000000000005</v>
      </c>
      <c r="J499" s="17"/>
    </row>
    <row r="500" spans="1:10">
      <c r="A500" s="16">
        <v>45253</v>
      </c>
      <c r="B500" s="18">
        <v>3.5895999999999999</v>
      </c>
      <c r="C500" s="18">
        <v>3.1869000000000001</v>
      </c>
      <c r="D500" s="18">
        <v>3.1779999999999999</v>
      </c>
      <c r="E500" s="18"/>
      <c r="F500" s="18">
        <v>2.617</v>
      </c>
      <c r="G500" s="18">
        <v>3.6549999999999998</v>
      </c>
      <c r="H500" s="14">
        <f t="shared" si="44"/>
        <v>0.56099999999999994</v>
      </c>
      <c r="I500" s="31">
        <f t="shared" si="45"/>
        <v>4.2159999999999993</v>
      </c>
      <c r="J500" s="17"/>
    </row>
    <row r="501" spans="1:10">
      <c r="A501" s="16">
        <v>45254</v>
      </c>
      <c r="B501" s="18">
        <v>3.6206</v>
      </c>
      <c r="C501" s="18">
        <v>3.2037</v>
      </c>
      <c r="D501" s="18">
        <v>3.194</v>
      </c>
      <c r="E501" s="18"/>
      <c r="F501" s="18">
        <v>2.6419999999999999</v>
      </c>
      <c r="G501" s="18">
        <v>3.633</v>
      </c>
      <c r="H501" s="14">
        <f t="shared" si="44"/>
        <v>0.55200000000000005</v>
      </c>
      <c r="I501" s="31">
        <f t="shared" si="45"/>
        <v>4.1850000000000005</v>
      </c>
      <c r="J501" s="17"/>
    </row>
    <row r="502" spans="1:10">
      <c r="A502" s="16">
        <v>45257</v>
      </c>
      <c r="B502" s="18">
        <v>3.5497999999999998</v>
      </c>
      <c r="C502" s="18">
        <v>3.1093000000000002</v>
      </c>
      <c r="D502" s="18">
        <v>3.0990000000000002</v>
      </c>
      <c r="E502" s="18"/>
      <c r="F502" s="18">
        <v>2.5470000000000002</v>
      </c>
      <c r="G502" s="18">
        <v>3.645</v>
      </c>
      <c r="H502" s="14">
        <f t="shared" si="44"/>
        <v>0.55200000000000005</v>
      </c>
      <c r="I502" s="31">
        <f t="shared" si="45"/>
        <v>4.1970000000000001</v>
      </c>
      <c r="J502" s="17"/>
    </row>
    <row r="503" spans="1:10">
      <c r="A503" s="16">
        <v>45258</v>
      </c>
      <c r="B503" s="18">
        <v>3.5586000000000002</v>
      </c>
      <c r="C503" s="18">
        <v>3.0613999999999999</v>
      </c>
      <c r="D503" s="18">
        <v>3.05</v>
      </c>
      <c r="E503" s="18"/>
      <c r="F503" s="18">
        <v>2.4950000000000001</v>
      </c>
      <c r="G503" s="18">
        <v>3.6309999999999998</v>
      </c>
      <c r="H503" s="14">
        <f t="shared" si="44"/>
        <v>0.55499999999999972</v>
      </c>
      <c r="I503" s="31">
        <f t="shared" si="45"/>
        <v>4.1859999999999999</v>
      </c>
      <c r="J503" s="17"/>
    </row>
    <row r="504" spans="1:10">
      <c r="A504" s="16">
        <v>45259</v>
      </c>
      <c r="B504" s="18">
        <v>3.5244</v>
      </c>
      <c r="C504" s="18">
        <v>2.9982000000000002</v>
      </c>
      <c r="D504" s="18">
        <v>2.9870000000000001</v>
      </c>
      <c r="E504" s="18"/>
      <c r="F504" s="18">
        <v>2.4300000000000002</v>
      </c>
      <c r="G504" s="18">
        <v>3.613</v>
      </c>
      <c r="H504" s="14">
        <f t="shared" si="44"/>
        <v>0.55699999999999994</v>
      </c>
      <c r="I504" s="31">
        <f t="shared" si="45"/>
        <v>4.17</v>
      </c>
      <c r="J504" s="17"/>
    </row>
    <row r="505" spans="1:10">
      <c r="A505" s="16">
        <v>45260</v>
      </c>
      <c r="B505" s="18">
        <v>3.5209000000000001</v>
      </c>
      <c r="C505" s="18">
        <v>3.0196000000000001</v>
      </c>
      <c r="D505" s="18">
        <v>3.008</v>
      </c>
      <c r="E505" s="18"/>
      <c r="F505" s="18">
        <v>2.4449999999999998</v>
      </c>
      <c r="G505" s="18">
        <v>3.6560000000000001</v>
      </c>
      <c r="H505" s="14">
        <f t="shared" si="44"/>
        <v>0.56300000000000017</v>
      </c>
      <c r="I505" s="31">
        <f t="shared" si="45"/>
        <v>4.2190000000000003</v>
      </c>
      <c r="J505" s="17"/>
    </row>
    <row r="506" spans="1:10">
      <c r="A506" s="16">
        <v>45261</v>
      </c>
      <c r="B506" s="18">
        <v>3.4821</v>
      </c>
      <c r="C506" s="18">
        <v>2.9325999999999999</v>
      </c>
      <c r="D506" s="18">
        <v>2.9169999999999998</v>
      </c>
      <c r="E506" s="18"/>
      <c r="F506" s="18">
        <v>2.36</v>
      </c>
      <c r="G506" s="18">
        <v>3.5960000000000001</v>
      </c>
      <c r="H506" s="14">
        <f t="shared" si="44"/>
        <v>0.55699999999999994</v>
      </c>
      <c r="I506" s="31">
        <f t="shared" si="45"/>
        <v>4.1530000000000005</v>
      </c>
      <c r="J506" s="17"/>
    </row>
    <row r="507" spans="1:10">
      <c r="A507" s="16">
        <v>45264</v>
      </c>
      <c r="B507" s="18">
        <v>3.4184999999999999</v>
      </c>
      <c r="C507" s="18">
        <v>2.9296000000000002</v>
      </c>
      <c r="D507" s="18">
        <v>2.9180000000000001</v>
      </c>
      <c r="E507" s="18"/>
      <c r="F507" s="18">
        <v>2.3519999999999999</v>
      </c>
      <c r="G507" s="18">
        <v>3.64</v>
      </c>
      <c r="H507" s="14">
        <f t="shared" si="44"/>
        <v>0.56600000000000028</v>
      </c>
      <c r="I507" s="31">
        <f t="shared" si="45"/>
        <v>4.2060000000000004</v>
      </c>
      <c r="J507" s="17"/>
    </row>
    <row r="508" spans="1:10">
      <c r="A508" s="16">
        <v>45265</v>
      </c>
      <c r="B508" s="18">
        <v>3.2570000000000001</v>
      </c>
      <c r="C508" s="18">
        <v>2.7993999999999999</v>
      </c>
      <c r="D508" s="18">
        <v>2.7919999999999998</v>
      </c>
      <c r="E508" s="18"/>
      <c r="F508" s="18">
        <v>2.2450000000000001</v>
      </c>
      <c r="G508" s="18">
        <v>3.6459999999999999</v>
      </c>
      <c r="H508" s="14">
        <f t="shared" si="44"/>
        <v>0.54699999999999971</v>
      </c>
      <c r="I508" s="31">
        <f t="shared" si="45"/>
        <v>4.1929999999999996</v>
      </c>
      <c r="J508" s="17"/>
    </row>
    <row r="509" spans="1:10">
      <c r="A509" s="16">
        <v>45266</v>
      </c>
      <c r="B509" s="18">
        <v>3.1714000000000002</v>
      </c>
      <c r="C509" s="18">
        <v>2.7382</v>
      </c>
      <c r="D509" s="18">
        <v>2.7330000000000001</v>
      </c>
      <c r="E509" s="18"/>
      <c r="F509" s="18">
        <v>2.198</v>
      </c>
      <c r="G509" s="18">
        <v>3.637</v>
      </c>
      <c r="H509" s="14">
        <f t="shared" si="44"/>
        <v>0.53500000000000014</v>
      </c>
      <c r="I509" s="31">
        <f t="shared" si="45"/>
        <v>4.1720000000000006</v>
      </c>
      <c r="J509" s="17"/>
    </row>
    <row r="510" spans="1:10">
      <c r="A510" s="16">
        <v>45267</v>
      </c>
      <c r="B510" s="18">
        <v>3.2303000000000002</v>
      </c>
      <c r="C510" s="18">
        <v>2.7406000000000001</v>
      </c>
      <c r="D510" s="18">
        <v>2.7320000000000002</v>
      </c>
      <c r="E510" s="18"/>
      <c r="F510" s="18">
        <v>2.1890000000000001</v>
      </c>
      <c r="G510" s="18">
        <v>3.6379999999999999</v>
      </c>
      <c r="H510" s="14">
        <f t="shared" si="44"/>
        <v>0.54300000000000015</v>
      </c>
      <c r="I510" s="31">
        <f t="shared" si="45"/>
        <v>4.181</v>
      </c>
      <c r="J510" s="17"/>
    </row>
    <row r="511" spans="1:10">
      <c r="A511" s="16">
        <v>45268</v>
      </c>
      <c r="B511" s="18">
        <v>3.3003</v>
      </c>
      <c r="C511" s="18">
        <v>2.8347000000000002</v>
      </c>
      <c r="D511" s="18">
        <v>2.8319999999999999</v>
      </c>
      <c r="E511" s="18"/>
      <c r="F511" s="18">
        <v>2.2749999999999999</v>
      </c>
      <c r="G511" s="18">
        <v>3.65</v>
      </c>
      <c r="H511" s="14">
        <f t="shared" si="44"/>
        <v>0.55699999999999994</v>
      </c>
      <c r="I511" s="31">
        <f t="shared" si="45"/>
        <v>4.2069999999999999</v>
      </c>
      <c r="J511" s="17"/>
    </row>
    <row r="512" spans="1:10">
      <c r="A512" s="16">
        <v>45271</v>
      </c>
      <c r="B512" s="18">
        <v>3.2736999999999998</v>
      </c>
      <c r="C512" s="18">
        <v>2.8504999999999998</v>
      </c>
      <c r="D512" s="18">
        <v>2.8420000000000001</v>
      </c>
      <c r="E512" s="18"/>
      <c r="F512" s="18">
        <v>2.2690000000000001</v>
      </c>
      <c r="G512" s="18">
        <v>3.68</v>
      </c>
      <c r="H512" s="14">
        <f t="shared" si="44"/>
        <v>0.57299999999999995</v>
      </c>
      <c r="I512" s="31">
        <f t="shared" si="45"/>
        <v>4.2530000000000001</v>
      </c>
      <c r="J512" s="17"/>
    </row>
    <row r="513" spans="1:10">
      <c r="A513" s="16">
        <v>45272</v>
      </c>
      <c r="B513" s="18">
        <v>3.2242000000000002</v>
      </c>
      <c r="C513" s="18">
        <v>2.8007</v>
      </c>
      <c r="D513" s="18">
        <v>2.7839999999999998</v>
      </c>
      <c r="E513" s="18"/>
      <c r="F513" s="18">
        <v>2.2240000000000002</v>
      </c>
      <c r="G513" s="18">
        <v>3.681</v>
      </c>
      <c r="H513" s="14">
        <f t="shared" si="44"/>
        <v>0.55999999999999961</v>
      </c>
      <c r="I513" s="31">
        <f t="shared" si="45"/>
        <v>4.2409999999999997</v>
      </c>
      <c r="J513" s="17"/>
    </row>
    <row r="514" spans="1:10">
      <c r="A514" s="16">
        <v>45273</v>
      </c>
      <c r="B514" s="18">
        <v>3.1802000000000001</v>
      </c>
      <c r="C514" s="18">
        <v>2.7385999999999999</v>
      </c>
      <c r="D514" s="18">
        <v>2.7210000000000001</v>
      </c>
      <c r="E514" s="18"/>
      <c r="F514" s="18">
        <v>2.1709999999999998</v>
      </c>
      <c r="G514" s="18">
        <v>3.6890000000000001</v>
      </c>
      <c r="H514" s="14">
        <f t="shared" si="44"/>
        <v>0.55000000000000027</v>
      </c>
      <c r="I514" s="31">
        <f t="shared" si="45"/>
        <v>4.2390000000000008</v>
      </c>
      <c r="J514" s="17"/>
    </row>
    <row r="515" spans="1:10">
      <c r="A515" s="16">
        <v>45274</v>
      </c>
      <c r="B515" s="18">
        <v>3.1884000000000001</v>
      </c>
      <c r="C515" s="18">
        <v>2.673</v>
      </c>
      <c r="D515" s="18">
        <v>2.6469999999999998</v>
      </c>
      <c r="E515" s="18"/>
      <c r="F515" s="18">
        <v>2.1120000000000001</v>
      </c>
      <c r="G515" s="18">
        <v>3.6440000000000001</v>
      </c>
      <c r="H515" s="14">
        <f t="shared" si="44"/>
        <v>0.5349999999999997</v>
      </c>
      <c r="I515" s="31">
        <f t="shared" si="45"/>
        <v>4.1790000000000003</v>
      </c>
      <c r="J515" s="17"/>
    </row>
    <row r="516" spans="1:10">
      <c r="A516" s="16">
        <v>45275</v>
      </c>
      <c r="B516" s="18">
        <v>3.0501</v>
      </c>
      <c r="C516" s="18">
        <v>2.5657999999999999</v>
      </c>
      <c r="D516" s="18">
        <v>2.5539999999999998</v>
      </c>
      <c r="E516" s="18"/>
      <c r="F516" s="18">
        <v>2.0139999999999998</v>
      </c>
      <c r="G516" s="18">
        <v>3.6469999999999998</v>
      </c>
      <c r="H516" s="14">
        <f t="shared" si="44"/>
        <v>0.54</v>
      </c>
      <c r="I516" s="31">
        <f t="shared" si="45"/>
        <v>4.1869999999999994</v>
      </c>
      <c r="J516" s="17"/>
    </row>
    <row r="517" spans="1:10">
      <c r="A517" s="16">
        <v>45278</v>
      </c>
      <c r="B517" s="18">
        <v>3.1421000000000001</v>
      </c>
      <c r="C517" s="18">
        <v>2.6360000000000001</v>
      </c>
      <c r="D517" s="18">
        <v>2.6219999999999999</v>
      </c>
      <c r="E517" s="18"/>
      <c r="F517" s="18">
        <v>2.077</v>
      </c>
      <c r="G517" s="18">
        <v>3.6480000000000001</v>
      </c>
      <c r="H517" s="14">
        <f t="shared" si="44"/>
        <v>0.54499999999999993</v>
      </c>
      <c r="I517" s="31">
        <f t="shared" si="45"/>
        <v>4.1929999999999996</v>
      </c>
      <c r="J517" s="17"/>
    </row>
    <row r="518" spans="1:10">
      <c r="A518" s="16">
        <v>45279</v>
      </c>
      <c r="B518" s="18">
        <v>3.0954999999999999</v>
      </c>
      <c r="C518" s="18">
        <v>2.5842999999999998</v>
      </c>
      <c r="D518" s="18">
        <v>2.5550000000000002</v>
      </c>
      <c r="E518" s="18"/>
      <c r="F518" s="18">
        <v>2.0150000000000001</v>
      </c>
      <c r="G518" s="18">
        <v>3.6150000000000002</v>
      </c>
      <c r="H518" s="14">
        <f t="shared" si="44"/>
        <v>0.54</v>
      </c>
      <c r="I518" s="31">
        <f t="shared" si="45"/>
        <v>4.1550000000000002</v>
      </c>
      <c r="J518" s="17"/>
    </row>
    <row r="519" spans="1:10">
      <c r="A519" s="16">
        <v>45280</v>
      </c>
      <c r="B519" s="18">
        <v>2.9931999999999999</v>
      </c>
      <c r="C519" s="18">
        <v>2.5192999999999999</v>
      </c>
      <c r="D519" s="18">
        <v>2.5030000000000001</v>
      </c>
      <c r="E519" s="18"/>
      <c r="F519" s="18">
        <v>1.9690000000000001</v>
      </c>
      <c r="G519" s="18">
        <v>3.5960000000000001</v>
      </c>
      <c r="H519" s="14">
        <f t="shared" si="44"/>
        <v>0.53400000000000003</v>
      </c>
      <c r="I519" s="31">
        <f t="shared" si="45"/>
        <v>4.13</v>
      </c>
      <c r="J519" s="17"/>
    </row>
    <row r="520" spans="1:10">
      <c r="A520" s="16">
        <v>45281</v>
      </c>
      <c r="B520" s="18">
        <v>3.0124</v>
      </c>
      <c r="C520" s="18">
        <v>2.5188000000000001</v>
      </c>
      <c r="D520" s="18">
        <v>2.4990000000000001</v>
      </c>
      <c r="E520" s="18"/>
      <c r="F520" s="18">
        <v>1.9630000000000001</v>
      </c>
      <c r="G520" s="18">
        <v>3.5710000000000002</v>
      </c>
      <c r="H520" s="14">
        <f t="shared" si="44"/>
        <v>0.53600000000000003</v>
      </c>
      <c r="I520" s="31">
        <f t="shared" si="45"/>
        <v>4.1070000000000002</v>
      </c>
      <c r="J520" s="17"/>
    </row>
    <row r="521" spans="1:10">
      <c r="A521" s="16">
        <v>45282</v>
      </c>
      <c r="B521" s="18">
        <v>2.9849999999999999</v>
      </c>
      <c r="C521" s="18">
        <v>2.5043000000000002</v>
      </c>
      <c r="D521" s="18">
        <v>2.5019999999999998</v>
      </c>
      <c r="E521" s="18"/>
      <c r="F521" s="18">
        <v>1.9610000000000001</v>
      </c>
      <c r="G521" s="18">
        <v>3.5680000000000001</v>
      </c>
      <c r="H521" s="14">
        <f t="shared" si="44"/>
        <v>0.5409999999999997</v>
      </c>
      <c r="I521" s="31">
        <f t="shared" si="45"/>
        <v>4.109</v>
      </c>
      <c r="J521" s="17"/>
    </row>
    <row r="522" spans="1:10">
      <c r="A522" s="16"/>
      <c r="B522" s="18"/>
      <c r="C522" s="18"/>
      <c r="D522" s="18"/>
      <c r="E522" s="18"/>
      <c r="F522" s="18"/>
      <c r="G522" s="18"/>
      <c r="H522" s="14"/>
      <c r="I522" s="31"/>
      <c r="J522" s="17"/>
    </row>
    <row r="523" spans="1:10">
      <c r="A523" s="16"/>
      <c r="B523" s="18"/>
      <c r="C523" s="18"/>
      <c r="D523" s="18"/>
      <c r="E523" s="18"/>
      <c r="F523" s="18"/>
      <c r="G523" s="18"/>
      <c r="H523" s="14"/>
      <c r="I523" s="31"/>
      <c r="J523" s="17"/>
    </row>
    <row r="524" spans="1:10">
      <c r="A524" s="16"/>
      <c r="B524" s="18"/>
      <c r="C524" s="18"/>
      <c r="D524" s="18"/>
      <c r="E524" s="18"/>
      <c r="F524" s="18"/>
      <c r="G524" s="18"/>
      <c r="H524" s="14"/>
      <c r="I524" s="31"/>
      <c r="J524" s="17"/>
    </row>
    <row r="525" spans="1:10">
      <c r="A525" s="16"/>
      <c r="B525" s="18"/>
      <c r="C525" s="18"/>
      <c r="D525" s="18"/>
      <c r="E525" s="18"/>
      <c r="F525" s="18"/>
      <c r="G525" s="18"/>
      <c r="H525" s="14"/>
      <c r="I525" s="31"/>
      <c r="J525" s="17"/>
    </row>
    <row r="526" spans="1:10">
      <c r="A526" s="16"/>
      <c r="B526" s="18"/>
      <c r="C526" s="18"/>
      <c r="D526" s="18"/>
      <c r="E526" s="18"/>
      <c r="F526" s="18"/>
      <c r="G526" s="18"/>
      <c r="H526" s="14"/>
      <c r="I526" s="31"/>
      <c r="J526" s="17"/>
    </row>
    <row r="527" spans="1:10">
      <c r="A527" s="16"/>
      <c r="B527" s="18"/>
      <c r="C527" s="18"/>
      <c r="D527" s="18"/>
      <c r="E527" s="18"/>
      <c r="F527" s="18"/>
      <c r="G527" s="18"/>
      <c r="H527" s="14"/>
      <c r="I527" s="31"/>
      <c r="J527" s="17"/>
    </row>
    <row r="528" spans="1:10">
      <c r="A528" s="16"/>
      <c r="B528" s="18"/>
      <c r="C528" s="18"/>
      <c r="D528" s="18"/>
      <c r="E528" s="18"/>
      <c r="F528" s="18"/>
      <c r="G528" s="18"/>
      <c r="H528" s="14"/>
      <c r="I528" s="31"/>
      <c r="J528" s="17"/>
    </row>
    <row r="529" spans="1:10">
      <c r="A529" s="16"/>
      <c r="B529" s="18"/>
      <c r="C529" s="18"/>
      <c r="D529" s="18"/>
      <c r="E529" s="18"/>
      <c r="F529" s="18"/>
      <c r="G529" s="18"/>
      <c r="H529" s="14"/>
      <c r="I529" s="31"/>
      <c r="J529" s="17"/>
    </row>
    <row r="530" spans="1:10">
      <c r="A530" s="16"/>
      <c r="B530" s="18"/>
      <c r="C530" s="18"/>
      <c r="D530" s="18"/>
      <c r="E530" s="18"/>
      <c r="F530" s="18"/>
      <c r="G530" s="18"/>
      <c r="H530" s="14"/>
      <c r="I530" s="31"/>
      <c r="J530" s="17"/>
    </row>
    <row r="531" spans="1:10">
      <c r="A531" s="16"/>
      <c r="B531" s="18"/>
      <c r="C531" s="18"/>
      <c r="D531" s="18"/>
      <c r="E531" s="18"/>
      <c r="F531" s="18"/>
      <c r="G531" s="18"/>
      <c r="H531" s="14"/>
      <c r="I531" s="31"/>
      <c r="J531" s="17"/>
    </row>
    <row r="532" spans="1:10">
      <c r="A532" s="16"/>
      <c r="B532" s="18"/>
      <c r="C532" s="18"/>
      <c r="D532" s="18"/>
      <c r="E532" s="18"/>
      <c r="F532" s="18"/>
      <c r="G532" s="18"/>
      <c r="H532" s="14"/>
      <c r="I532" s="31"/>
      <c r="J532" s="17"/>
    </row>
    <row r="533" spans="1:10">
      <c r="A533" s="16"/>
      <c r="B533" s="18"/>
      <c r="C533" s="18"/>
      <c r="D533" s="18"/>
      <c r="E533" s="18"/>
      <c r="F533" s="18"/>
      <c r="G533" s="18"/>
      <c r="H533" s="14"/>
      <c r="I533" s="31"/>
      <c r="J533" s="17"/>
    </row>
    <row r="534" spans="1:10">
      <c r="A534" s="16"/>
      <c r="B534" s="18"/>
      <c r="C534" s="18"/>
      <c r="D534" s="18"/>
      <c r="E534" s="18"/>
      <c r="F534" s="18"/>
      <c r="G534" s="18"/>
      <c r="H534" s="14"/>
      <c r="I534" s="31"/>
      <c r="J534" s="17"/>
    </row>
    <row r="535" spans="1:10">
      <c r="A535" s="16"/>
      <c r="B535" s="18"/>
      <c r="C535" s="18"/>
      <c r="D535" s="18"/>
      <c r="E535" s="18"/>
      <c r="F535" s="18"/>
      <c r="G535" s="18"/>
      <c r="H535" s="14"/>
      <c r="I535" s="31"/>
      <c r="J535" s="17"/>
    </row>
    <row r="536" spans="1:10">
      <c r="A536" s="16"/>
      <c r="B536" s="18"/>
      <c r="C536" s="18"/>
      <c r="D536" s="18"/>
      <c r="E536" s="18"/>
      <c r="F536" s="18"/>
      <c r="G536" s="18"/>
      <c r="H536" s="14"/>
      <c r="I536" s="31"/>
      <c r="J536" s="17"/>
    </row>
    <row r="537" spans="1:10">
      <c r="A537" s="16"/>
      <c r="B537" s="18"/>
      <c r="C537" s="18"/>
      <c r="D537" s="18"/>
      <c r="E537" s="18"/>
      <c r="F537" s="18"/>
      <c r="G537" s="18"/>
      <c r="H537" s="14"/>
      <c r="I537" s="31"/>
      <c r="J537" s="17"/>
    </row>
    <row r="538" spans="1:10">
      <c r="A538" s="16"/>
      <c r="B538" s="18"/>
      <c r="C538" s="18"/>
      <c r="D538" s="18"/>
      <c r="E538" s="18"/>
      <c r="F538" s="18"/>
      <c r="G538" s="18"/>
      <c r="H538" s="14"/>
      <c r="I538" s="31"/>
      <c r="J538" s="17"/>
    </row>
    <row r="539" spans="1:10">
      <c r="A539" s="16"/>
      <c r="B539" s="18"/>
      <c r="C539" s="18"/>
      <c r="D539" s="18"/>
      <c r="E539" s="18"/>
      <c r="F539" s="18"/>
      <c r="G539" s="18"/>
      <c r="H539" s="14"/>
      <c r="I539" s="31"/>
      <c r="J539" s="17"/>
    </row>
    <row r="540" spans="1:10">
      <c r="A540" s="16"/>
      <c r="B540" s="18"/>
      <c r="C540" s="18"/>
      <c r="D540" s="18"/>
      <c r="E540" s="18"/>
      <c r="F540" s="18"/>
      <c r="G540" s="18"/>
      <c r="H540" s="14"/>
      <c r="I540" s="31"/>
      <c r="J540" s="17"/>
    </row>
    <row r="541" spans="1:10">
      <c r="A541" s="16"/>
      <c r="B541" s="18"/>
      <c r="C541" s="18"/>
      <c r="D541" s="18"/>
      <c r="E541" s="18"/>
      <c r="F541" s="18"/>
      <c r="G541" s="18"/>
      <c r="H541" s="14"/>
      <c r="I541" s="31"/>
      <c r="J541" s="17"/>
    </row>
    <row r="542" spans="1:10">
      <c r="A542" s="16"/>
      <c r="B542" s="18"/>
      <c r="C542" s="18"/>
      <c r="D542" s="18"/>
      <c r="E542" s="18"/>
      <c r="F542" s="18"/>
      <c r="G542" s="18"/>
      <c r="H542" s="14"/>
      <c r="I542" s="31"/>
      <c r="J542" s="17"/>
    </row>
    <row r="543" spans="1:10">
      <c r="A543" s="16"/>
      <c r="B543" s="18"/>
      <c r="C543" s="18"/>
      <c r="D543" s="18"/>
      <c r="E543" s="18"/>
      <c r="F543" s="18"/>
      <c r="G543" s="18"/>
      <c r="H543" s="14"/>
      <c r="I543" s="31"/>
      <c r="J543" s="17"/>
    </row>
    <row r="544" spans="1:10">
      <c r="A544" s="16"/>
      <c r="B544" s="18"/>
      <c r="C544" s="18"/>
      <c r="D544" s="18"/>
      <c r="E544" s="18"/>
      <c r="F544" s="18"/>
      <c r="G544" s="18"/>
      <c r="H544" s="14"/>
      <c r="I544" s="31"/>
      <c r="J544" s="17"/>
    </row>
    <row r="545" spans="1:10">
      <c r="A545" s="16"/>
      <c r="B545" s="18"/>
      <c r="C545" s="18"/>
      <c r="D545" s="18"/>
      <c r="E545" s="18"/>
      <c r="F545" s="18"/>
      <c r="G545" s="18"/>
      <c r="H545" s="14"/>
      <c r="I545" s="31"/>
      <c r="J545" s="17"/>
    </row>
    <row r="546" spans="1:10">
      <c r="A546" s="16"/>
      <c r="B546" s="18"/>
      <c r="C546" s="18"/>
      <c r="D546" s="18"/>
      <c r="E546" s="18"/>
      <c r="F546" s="18"/>
      <c r="G546" s="18"/>
      <c r="H546" s="14"/>
      <c r="I546" s="31"/>
      <c r="J546" s="17"/>
    </row>
    <row r="547" spans="1:10">
      <c r="A547" s="16"/>
      <c r="B547" s="18"/>
      <c r="C547" s="18"/>
      <c r="D547" s="18"/>
      <c r="E547" s="18"/>
      <c r="F547" s="18"/>
      <c r="G547" s="18"/>
      <c r="H547" s="14"/>
      <c r="I547" s="31"/>
      <c r="J547" s="17"/>
    </row>
    <row r="548" spans="1:10">
      <c r="A548" s="16"/>
      <c r="B548" s="18"/>
      <c r="C548" s="18"/>
      <c r="D548" s="18"/>
      <c r="E548" s="18"/>
      <c r="F548" s="18"/>
      <c r="G548" s="18"/>
      <c r="H548" s="14"/>
      <c r="I548" s="31"/>
      <c r="J548" s="17"/>
    </row>
    <row r="549" spans="1:10">
      <c r="A549" s="16"/>
      <c r="B549" s="18"/>
      <c r="C549" s="18"/>
      <c r="D549" s="18"/>
      <c r="E549" s="18"/>
      <c r="F549" s="18"/>
      <c r="G549" s="18"/>
      <c r="H549" s="14"/>
      <c r="I549" s="31"/>
      <c r="J549" s="17"/>
    </row>
    <row r="550" spans="1:10">
      <c r="A550" s="16"/>
      <c r="B550" s="18"/>
      <c r="C550" s="18"/>
      <c r="D550" s="18"/>
      <c r="E550" s="18"/>
      <c r="F550" s="18"/>
      <c r="G550" s="18"/>
      <c r="H550" s="14"/>
      <c r="I550" s="31"/>
      <c r="J550" s="17"/>
    </row>
    <row r="551" spans="1:10">
      <c r="A551" s="16"/>
      <c r="B551" s="18"/>
      <c r="C551" s="18"/>
      <c r="D551" s="18"/>
      <c r="E551" s="18"/>
      <c r="F551" s="18"/>
      <c r="G551" s="18"/>
      <c r="H551" s="14"/>
      <c r="I551" s="31"/>
      <c r="J551" s="17"/>
    </row>
    <row r="552" spans="1:10">
      <c r="A552" s="16"/>
      <c r="B552" s="18"/>
      <c r="C552" s="18"/>
      <c r="D552" s="18"/>
      <c r="E552" s="18"/>
      <c r="F552" s="18"/>
      <c r="G552" s="18"/>
      <c r="H552" s="14"/>
      <c r="I552" s="31"/>
      <c r="J552" s="17"/>
    </row>
    <row r="553" spans="1:10">
      <c r="A553" s="16"/>
      <c r="B553" s="18"/>
      <c r="C553" s="18"/>
      <c r="D553" s="18"/>
      <c r="E553" s="18"/>
      <c r="F553" s="18"/>
      <c r="G553" s="18"/>
      <c r="H553" s="14"/>
      <c r="I553" s="31"/>
      <c r="J553" s="17"/>
    </row>
    <row r="554" spans="1:10">
      <c r="A554" s="16"/>
      <c r="B554" s="18"/>
      <c r="C554" s="18"/>
      <c r="D554" s="18"/>
      <c r="E554" s="18"/>
      <c r="F554" s="18"/>
      <c r="G554" s="18"/>
      <c r="H554" s="14"/>
      <c r="I554" s="31"/>
      <c r="J554" s="17"/>
    </row>
    <row r="555" spans="1:10">
      <c r="A555" s="16"/>
      <c r="B555" s="18"/>
      <c r="C555" s="18"/>
      <c r="D555" s="18"/>
      <c r="E555" s="18"/>
      <c r="F555" s="18"/>
      <c r="G555" s="18"/>
      <c r="H555" s="14"/>
      <c r="I555" s="31"/>
      <c r="J555" s="17"/>
    </row>
    <row r="556" spans="1:10">
      <c r="A556" s="16"/>
      <c r="B556" s="18"/>
      <c r="C556" s="18"/>
      <c r="D556" s="18"/>
      <c r="E556" s="18"/>
      <c r="F556" s="18"/>
      <c r="G556" s="18"/>
      <c r="H556" s="14"/>
      <c r="I556" s="31"/>
      <c r="J556" s="17"/>
    </row>
    <row r="557" spans="1:10">
      <c r="A557" s="16"/>
      <c r="B557" s="18"/>
      <c r="C557" s="18"/>
      <c r="D557" s="18"/>
      <c r="E557" s="18"/>
      <c r="F557" s="18"/>
      <c r="G557" s="18"/>
      <c r="H557" s="14"/>
      <c r="I557" s="31"/>
      <c r="J557" s="17"/>
    </row>
    <row r="558" spans="1:10">
      <c r="A558" s="16"/>
      <c r="B558" s="18"/>
      <c r="C558" s="18"/>
      <c r="D558" s="18"/>
      <c r="E558" s="18"/>
      <c r="F558" s="18"/>
      <c r="G558" s="18"/>
      <c r="H558" s="14"/>
      <c r="I558" s="31"/>
      <c r="J558" s="17"/>
    </row>
    <row r="559" spans="1:10">
      <c r="A559" s="16"/>
      <c r="B559" s="18"/>
      <c r="C559" s="18"/>
      <c r="D559" s="18"/>
      <c r="E559" s="18"/>
      <c r="F559" s="18"/>
      <c r="G559" s="18"/>
      <c r="H559" s="14"/>
      <c r="I559" s="31"/>
      <c r="J559" s="17"/>
    </row>
    <row r="560" spans="1:10">
      <c r="A560" s="16"/>
      <c r="B560" s="18"/>
      <c r="C560" s="18"/>
      <c r="D560" s="18"/>
      <c r="E560" s="18"/>
      <c r="F560" s="18"/>
      <c r="G560" s="18"/>
      <c r="H560" s="14"/>
      <c r="I560" s="31"/>
      <c r="J560" s="17"/>
    </row>
    <row r="561" spans="1:10">
      <c r="A561" s="16"/>
      <c r="B561" s="18"/>
      <c r="C561" s="18"/>
      <c r="D561" s="18"/>
      <c r="E561" s="18"/>
      <c r="F561" s="18"/>
      <c r="G561" s="18"/>
      <c r="H561" s="14"/>
      <c r="I561" s="31"/>
      <c r="J561" s="17"/>
    </row>
    <row r="562" spans="1:10">
      <c r="A562" s="16"/>
      <c r="B562" s="18"/>
      <c r="C562" s="18"/>
      <c r="D562" s="18"/>
      <c r="E562" s="18"/>
      <c r="F562" s="18"/>
      <c r="G562" s="18"/>
      <c r="H562" s="14"/>
      <c r="I562" s="31"/>
      <c r="J562" s="17"/>
    </row>
    <row r="563" spans="1:10">
      <c r="A563" s="16"/>
      <c r="B563" s="18"/>
      <c r="C563" s="18"/>
      <c r="D563" s="18"/>
      <c r="E563" s="18"/>
      <c r="F563" s="18"/>
      <c r="G563" s="18"/>
      <c r="H563" s="14"/>
      <c r="I563" s="31"/>
      <c r="J563" s="17"/>
    </row>
    <row r="564" spans="1:10">
      <c r="A564" s="16"/>
      <c r="B564" s="18"/>
      <c r="C564" s="18"/>
      <c r="D564" s="18"/>
      <c r="E564" s="18"/>
      <c r="F564" s="18"/>
      <c r="G564" s="18"/>
      <c r="H564" s="14"/>
      <c r="I564" s="31"/>
      <c r="J564" s="17"/>
    </row>
    <row r="565" spans="1:10">
      <c r="A565" s="16"/>
      <c r="B565" s="18"/>
      <c r="C565" s="18"/>
      <c r="D565" s="18"/>
      <c r="E565" s="18"/>
      <c r="F565" s="18"/>
      <c r="G565" s="18"/>
      <c r="H565" s="14"/>
      <c r="I565" s="31"/>
      <c r="J565" s="17"/>
    </row>
    <row r="566" spans="1:10">
      <c r="A566" s="16"/>
      <c r="B566" s="18"/>
      <c r="C566" s="18"/>
      <c r="D566" s="18"/>
      <c r="E566" s="18"/>
      <c r="F566" s="18"/>
      <c r="G566" s="18"/>
      <c r="H566" s="14"/>
      <c r="I566" s="31"/>
      <c r="J566" s="17"/>
    </row>
    <row r="567" spans="1:10">
      <c r="A567" s="16"/>
      <c r="B567" s="18"/>
      <c r="C567" s="18"/>
      <c r="D567" s="18"/>
      <c r="E567" s="18"/>
      <c r="F567" s="18"/>
      <c r="G567" s="18"/>
      <c r="H567" s="14"/>
      <c r="I567" s="31"/>
      <c r="J567" s="17"/>
    </row>
    <row r="568" spans="1:10">
      <c r="A568" s="16"/>
      <c r="B568" s="18"/>
      <c r="C568" s="18"/>
      <c r="D568" s="18"/>
      <c r="E568" s="18"/>
      <c r="F568" s="18"/>
      <c r="G568" s="18"/>
      <c r="H568" s="14"/>
      <c r="I568" s="31"/>
      <c r="J568" s="17"/>
    </row>
    <row r="569" spans="1:10">
      <c r="A569" s="16"/>
      <c r="B569" s="18"/>
      <c r="C569" s="18"/>
      <c r="D569" s="18"/>
      <c r="E569" s="18"/>
      <c r="F569" s="18"/>
      <c r="G569" s="18"/>
      <c r="H569" s="14"/>
      <c r="I569" s="31"/>
      <c r="J569" s="17"/>
    </row>
    <row r="570" spans="1:10">
      <c r="A570" s="16"/>
      <c r="B570" s="18"/>
      <c r="C570" s="18"/>
      <c r="D570" s="18"/>
      <c r="E570" s="18"/>
      <c r="F570" s="18"/>
      <c r="G570" s="18"/>
      <c r="H570" s="14"/>
      <c r="I570" s="31"/>
      <c r="J570" s="17"/>
    </row>
    <row r="571" spans="1:10">
      <c r="A571" s="16"/>
      <c r="B571" s="18"/>
      <c r="C571" s="18"/>
      <c r="D571" s="18"/>
      <c r="E571" s="18"/>
      <c r="F571" s="18"/>
      <c r="G571" s="18"/>
      <c r="H571" s="14"/>
      <c r="I571" s="31"/>
      <c r="J571" s="17"/>
    </row>
    <row r="572" spans="1:10">
      <c r="A572" s="16"/>
      <c r="B572" s="18"/>
      <c r="C572" s="18"/>
      <c r="D572" s="18"/>
      <c r="E572" s="18"/>
      <c r="F572" s="18"/>
      <c r="G572" s="18"/>
      <c r="H572" s="14"/>
      <c r="I572" s="31"/>
      <c r="J572" s="17"/>
    </row>
    <row r="573" spans="1:10">
      <c r="A573" s="16"/>
      <c r="B573" s="18"/>
      <c r="C573" s="18"/>
      <c r="D573" s="18"/>
      <c r="E573" s="18"/>
      <c r="F573" s="18"/>
      <c r="G573" s="18"/>
      <c r="H573" s="14"/>
      <c r="I573" s="31"/>
      <c r="J573" s="17"/>
    </row>
    <row r="574" spans="1:10">
      <c r="A574" s="16"/>
      <c r="B574" s="18"/>
      <c r="C574" s="18"/>
      <c r="D574" s="18"/>
      <c r="E574" s="18"/>
      <c r="F574" s="18"/>
      <c r="G574" s="18"/>
      <c r="H574" s="14"/>
      <c r="I574" s="31"/>
      <c r="J574" s="17"/>
    </row>
    <row r="575" spans="1:10">
      <c r="A575" s="16"/>
      <c r="B575" s="18"/>
      <c r="C575" s="18"/>
      <c r="D575" s="18"/>
      <c r="E575" s="18"/>
      <c r="F575" s="18"/>
      <c r="G575" s="18"/>
      <c r="H575" s="14"/>
      <c r="I575" s="31"/>
      <c r="J575" s="17"/>
    </row>
    <row r="576" spans="1:10">
      <c r="A576" s="16"/>
      <c r="B576" s="18"/>
      <c r="C576" s="18"/>
      <c r="D576" s="18"/>
      <c r="E576" s="18"/>
      <c r="F576" s="18"/>
      <c r="G576" s="18"/>
      <c r="H576" s="14"/>
      <c r="I576" s="31"/>
      <c r="J576" s="17"/>
    </row>
    <row r="577" spans="1:10">
      <c r="A577" s="16"/>
      <c r="B577" s="18"/>
      <c r="C577" s="18"/>
      <c r="D577" s="18"/>
      <c r="E577" s="18"/>
      <c r="F577" s="18"/>
      <c r="G577" s="18"/>
      <c r="H577" s="14"/>
      <c r="I577" s="31"/>
      <c r="J577" s="17"/>
    </row>
    <row r="578" spans="1:10">
      <c r="A578" s="16"/>
      <c r="B578" s="18"/>
      <c r="C578" s="18"/>
      <c r="D578" s="18"/>
      <c r="E578" s="18"/>
      <c r="F578" s="18"/>
      <c r="G578" s="18"/>
      <c r="H578" s="14"/>
      <c r="I578" s="31"/>
      <c r="J578" s="17"/>
    </row>
    <row r="579" spans="1:10">
      <c r="A579" s="16"/>
      <c r="B579" s="18"/>
      <c r="C579" s="18"/>
      <c r="D579" s="18"/>
      <c r="E579" s="18"/>
      <c r="F579" s="18"/>
      <c r="G579" s="18"/>
      <c r="H579" s="14"/>
      <c r="I579" s="31"/>
      <c r="J579" s="17"/>
    </row>
    <row r="580" spans="1:10">
      <c r="A580" s="16"/>
      <c r="B580" s="18"/>
      <c r="C580" s="18"/>
      <c r="D580" s="18"/>
      <c r="E580" s="18"/>
      <c r="F580" s="18"/>
      <c r="G580" s="18"/>
      <c r="H580" s="14"/>
      <c r="I580" s="31"/>
      <c r="J580" s="17"/>
    </row>
    <row r="581" spans="1:10">
      <c r="A581" s="16"/>
      <c r="B581" s="18"/>
      <c r="C581" s="18"/>
      <c r="D581" s="18"/>
      <c r="E581" s="18"/>
      <c r="F581" s="18"/>
      <c r="G581" s="18"/>
      <c r="H581" s="14"/>
      <c r="I581" s="31"/>
      <c r="J581" s="17"/>
    </row>
    <row r="582" spans="1:10">
      <c r="A582" s="16"/>
      <c r="B582" s="18"/>
      <c r="C582" s="18"/>
      <c r="D582" s="18"/>
      <c r="E582" s="18"/>
      <c r="F582" s="18"/>
      <c r="G582" s="18"/>
      <c r="H582" s="14"/>
      <c r="I582" s="31"/>
      <c r="J582" s="17"/>
    </row>
    <row r="583" spans="1:10">
      <c r="A583" s="16"/>
      <c r="B583" s="18"/>
      <c r="C583" s="18"/>
      <c r="D583" s="18"/>
      <c r="E583" s="18"/>
      <c r="F583" s="18"/>
      <c r="G583" s="18"/>
      <c r="H583" s="14"/>
      <c r="I583" s="31"/>
      <c r="J583" s="17"/>
    </row>
    <row r="584" spans="1:10">
      <c r="A584" s="16"/>
      <c r="B584" s="18"/>
      <c r="C584" s="18"/>
      <c r="D584" s="18"/>
      <c r="E584" s="18"/>
      <c r="F584" s="18"/>
      <c r="G584" s="18"/>
      <c r="H584" s="14"/>
      <c r="I584" s="31"/>
      <c r="J584" s="17"/>
    </row>
    <row r="585" spans="1:10">
      <c r="A585" s="16"/>
      <c r="B585" s="18"/>
      <c r="C585" s="18"/>
      <c r="D585" s="18"/>
      <c r="E585" s="18"/>
      <c r="F585" s="18"/>
      <c r="G585" s="18"/>
      <c r="H585" s="14"/>
      <c r="I585" s="31"/>
      <c r="J585" s="17"/>
    </row>
    <row r="586" spans="1:10">
      <c r="A586" s="16"/>
      <c r="B586" s="18"/>
      <c r="C586" s="18"/>
      <c r="D586" s="18"/>
      <c r="E586" s="18"/>
      <c r="F586" s="18"/>
      <c r="G586" s="18"/>
      <c r="H586" s="14"/>
      <c r="I586" s="31"/>
      <c r="J586" s="17"/>
    </row>
    <row r="587" spans="1:10">
      <c r="A587" s="16"/>
      <c r="B587" s="18"/>
      <c r="C587" s="18"/>
      <c r="D587" s="18"/>
      <c r="E587" s="18"/>
      <c r="F587" s="18"/>
      <c r="G587" s="18"/>
      <c r="H587" s="14"/>
      <c r="I587" s="31"/>
      <c r="J587" s="17"/>
    </row>
    <row r="588" spans="1:10">
      <c r="A588" s="16"/>
      <c r="B588" s="18"/>
      <c r="C588" s="18"/>
      <c r="D588" s="18"/>
      <c r="E588" s="18"/>
      <c r="F588" s="18"/>
      <c r="G588" s="18"/>
      <c r="H588" s="14"/>
      <c r="I588" s="31"/>
      <c r="J588" s="17"/>
    </row>
    <row r="589" spans="1:10">
      <c r="A589" s="16"/>
      <c r="B589" s="18"/>
      <c r="C589" s="18"/>
      <c r="D589" s="18"/>
      <c r="E589" s="18"/>
      <c r="F589" s="18"/>
      <c r="G589" s="18"/>
      <c r="H589" s="14"/>
      <c r="I589" s="31"/>
      <c r="J589" s="17"/>
    </row>
    <row r="590" spans="1:10">
      <c r="A590" s="16"/>
      <c r="B590" s="18"/>
      <c r="C590" s="18"/>
      <c r="D590" s="18"/>
      <c r="E590" s="18"/>
      <c r="F590" s="18"/>
      <c r="G590" s="18"/>
      <c r="H590" s="14"/>
      <c r="I590" s="31"/>
      <c r="J590" s="17"/>
    </row>
    <row r="591" spans="1:10">
      <c r="A591" s="16"/>
      <c r="B591" s="18"/>
      <c r="C591" s="18"/>
      <c r="D591" s="18"/>
      <c r="E591" s="18"/>
      <c r="F591" s="18"/>
      <c r="G591" s="18"/>
      <c r="H591" s="14"/>
      <c r="I591" s="31"/>
      <c r="J591" s="17"/>
    </row>
    <row r="592" spans="1:10">
      <c r="A592" s="16"/>
      <c r="B592" s="18"/>
      <c r="C592" s="18"/>
      <c r="D592" s="18"/>
      <c r="E592" s="18"/>
      <c r="F592" s="18"/>
      <c r="G592" s="18"/>
      <c r="H592" s="14"/>
      <c r="I592" s="31"/>
      <c r="J592" s="17"/>
    </row>
    <row r="593" spans="1:10">
      <c r="A593" s="16"/>
      <c r="B593" s="18"/>
      <c r="C593" s="18"/>
      <c r="D593" s="18"/>
      <c r="E593" s="18"/>
      <c r="F593" s="18"/>
      <c r="G593" s="18"/>
      <c r="H593" s="14"/>
      <c r="I593" s="31"/>
      <c r="J593" s="17"/>
    </row>
    <row r="594" spans="1:10">
      <c r="A594" s="16"/>
      <c r="B594" s="18"/>
      <c r="C594" s="18"/>
      <c r="D594" s="18"/>
      <c r="E594" s="18"/>
      <c r="F594" s="18"/>
      <c r="G594" s="18"/>
      <c r="H594" s="14"/>
      <c r="I594" s="31"/>
      <c r="J594" s="17"/>
    </row>
    <row r="595" spans="1:10">
      <c r="A595" s="16"/>
      <c r="B595" s="18"/>
      <c r="C595" s="18"/>
      <c r="D595" s="18"/>
      <c r="E595" s="18"/>
      <c r="F595" s="18"/>
      <c r="G595" s="18"/>
      <c r="H595" s="14"/>
      <c r="I595" s="31"/>
      <c r="J595" s="17"/>
    </row>
    <row r="596" spans="1:10">
      <c r="A596" s="16"/>
      <c r="B596" s="18"/>
      <c r="C596" s="18"/>
      <c r="D596" s="18"/>
      <c r="E596" s="18"/>
      <c r="F596" s="18"/>
      <c r="G596" s="18"/>
      <c r="H596" s="14"/>
      <c r="I596" s="31"/>
      <c r="J596" s="17"/>
    </row>
    <row r="597" spans="1:10">
      <c r="A597" s="16"/>
      <c r="B597" s="18"/>
      <c r="C597" s="18"/>
      <c r="D597" s="18"/>
      <c r="E597" s="18"/>
      <c r="F597" s="18"/>
      <c r="G597" s="18"/>
      <c r="H597" s="14"/>
      <c r="I597" s="31"/>
      <c r="J597" s="17"/>
    </row>
    <row r="598" spans="1:10">
      <c r="A598" s="16"/>
      <c r="B598" s="18"/>
      <c r="C598" s="18"/>
      <c r="D598" s="18"/>
      <c r="E598" s="18"/>
      <c r="F598" s="18"/>
      <c r="G598" s="18"/>
      <c r="H598" s="14"/>
      <c r="I598" s="31"/>
      <c r="J598" s="17"/>
    </row>
    <row r="599" spans="1:10">
      <c r="A599" s="16"/>
      <c r="B599" s="18"/>
      <c r="C599" s="18"/>
      <c r="D599" s="18"/>
      <c r="E599" s="18"/>
      <c r="F599" s="18"/>
      <c r="G599" s="18"/>
      <c r="H599" s="14"/>
      <c r="I599" s="31"/>
      <c r="J599" s="17"/>
    </row>
    <row r="600" spans="1:10">
      <c r="A600" s="16"/>
      <c r="B600" s="18"/>
      <c r="C600" s="18"/>
      <c r="D600" s="18"/>
      <c r="E600" s="18"/>
      <c r="F600" s="18"/>
      <c r="G600" s="18"/>
      <c r="H600" s="14"/>
      <c r="I600" s="31"/>
      <c r="J600" s="17"/>
    </row>
    <row r="601" spans="1:10">
      <c r="A601" s="16"/>
      <c r="B601" s="18"/>
      <c r="C601" s="18"/>
      <c r="D601" s="18"/>
      <c r="E601" s="18"/>
      <c r="F601" s="18"/>
      <c r="G601" s="18"/>
      <c r="H601" s="14"/>
      <c r="I601" s="31"/>
      <c r="J601" s="17"/>
    </row>
    <row r="602" spans="1:10">
      <c r="A602" s="16"/>
      <c r="B602" s="18"/>
      <c r="C602" s="18"/>
      <c r="D602" s="18"/>
      <c r="E602" s="18"/>
      <c r="F602" s="18"/>
      <c r="G602" s="18"/>
      <c r="H602" s="14"/>
      <c r="I602" s="31"/>
      <c r="J602" s="17"/>
    </row>
    <row r="603" spans="1:10">
      <c r="A603" s="16"/>
      <c r="B603" s="18"/>
      <c r="C603" s="18"/>
      <c r="D603" s="18"/>
      <c r="E603" s="18"/>
      <c r="F603" s="18"/>
      <c r="G603" s="18"/>
      <c r="H603" s="14"/>
      <c r="I603" s="31"/>
      <c r="J603" s="17"/>
    </row>
    <row r="604" spans="1:10">
      <c r="A604" s="16"/>
      <c r="B604" s="18"/>
      <c r="C604" s="18"/>
      <c r="D604" s="18"/>
      <c r="E604" s="18"/>
      <c r="F604" s="18"/>
      <c r="G604" s="18"/>
      <c r="H604" s="14"/>
      <c r="I604" s="31"/>
      <c r="J604" s="17"/>
    </row>
    <row r="605" spans="1:10">
      <c r="A605" s="16"/>
      <c r="B605" s="18"/>
      <c r="C605" s="18"/>
      <c r="D605" s="18"/>
      <c r="E605" s="18"/>
      <c r="F605" s="18"/>
      <c r="G605" s="18"/>
      <c r="H605" s="14"/>
      <c r="I605" s="31"/>
      <c r="J605" s="17"/>
    </row>
    <row r="606" spans="1:10">
      <c r="A606" s="16"/>
      <c r="B606" s="18"/>
      <c r="C606" s="18"/>
      <c r="D606" s="18"/>
      <c r="E606" s="18"/>
      <c r="F606" s="18"/>
      <c r="G606" s="18"/>
      <c r="H606" s="14"/>
      <c r="I606" s="31"/>
      <c r="J606" s="17"/>
    </row>
    <row r="607" spans="1:10">
      <c r="A607" s="16"/>
      <c r="B607" s="18"/>
      <c r="C607" s="18"/>
      <c r="D607" s="18"/>
      <c r="E607" s="18"/>
      <c r="F607" s="18"/>
      <c r="G607" s="18"/>
      <c r="H607" s="14"/>
      <c r="I607" s="31"/>
      <c r="J607" s="17"/>
    </row>
    <row r="608" spans="1:10">
      <c r="A608" s="16"/>
      <c r="B608" s="18"/>
      <c r="C608" s="18"/>
      <c r="D608" s="18"/>
      <c r="E608" s="18"/>
      <c r="F608" s="18"/>
      <c r="G608" s="18"/>
      <c r="H608" s="14"/>
      <c r="I608" s="31"/>
      <c r="J608" s="17"/>
    </row>
    <row r="609" spans="1:10">
      <c r="A609" s="16"/>
      <c r="B609" s="18"/>
      <c r="C609" s="18"/>
      <c r="D609" s="18"/>
      <c r="E609" s="18"/>
      <c r="F609" s="18"/>
      <c r="G609" s="18"/>
      <c r="H609" s="14"/>
      <c r="I609" s="31"/>
      <c r="J609" s="17"/>
    </row>
    <row r="610" spans="1:10">
      <c r="A610" s="16"/>
      <c r="B610" s="18"/>
      <c r="C610" s="18"/>
      <c r="D610" s="18"/>
      <c r="E610" s="18"/>
      <c r="F610" s="18"/>
      <c r="G610" s="18"/>
      <c r="H610" s="14"/>
      <c r="I610" s="31"/>
      <c r="J610" s="17"/>
    </row>
    <row r="611" spans="1:10">
      <c r="A611" s="16"/>
      <c r="B611" s="18"/>
      <c r="C611" s="18"/>
      <c r="D611" s="18"/>
      <c r="E611" s="18"/>
      <c r="F611" s="18"/>
      <c r="G611" s="18"/>
      <c r="H611" s="14"/>
      <c r="I611" s="31"/>
      <c r="J611" s="17"/>
    </row>
    <row r="612" spans="1:10">
      <c r="A612" s="16"/>
      <c r="B612" s="18"/>
      <c r="C612" s="18"/>
      <c r="D612" s="18"/>
      <c r="E612" s="18"/>
      <c r="F612" s="18"/>
      <c r="G612" s="18"/>
      <c r="H612" s="14"/>
      <c r="I612" s="31"/>
      <c r="J612" s="17"/>
    </row>
    <row r="613" spans="1:10">
      <c r="A613" s="16"/>
      <c r="B613" s="18"/>
      <c r="C613" s="18"/>
      <c r="D613" s="18"/>
      <c r="E613" s="18"/>
      <c r="F613" s="18"/>
      <c r="G613" s="18"/>
      <c r="H613" s="14"/>
      <c r="I613" s="31"/>
      <c r="J613" s="17"/>
    </row>
    <row r="614" spans="1:10">
      <c r="A614" s="16"/>
      <c r="B614" s="18"/>
      <c r="C614" s="18"/>
      <c r="D614" s="18"/>
      <c r="E614" s="18"/>
      <c r="F614" s="18"/>
      <c r="G614" s="18"/>
      <c r="H614" s="14"/>
      <c r="I614" s="31"/>
      <c r="J614" s="17"/>
    </row>
    <row r="615" spans="1:10">
      <c r="A615" s="16"/>
      <c r="B615" s="18"/>
      <c r="C615" s="18"/>
      <c r="D615" s="18"/>
      <c r="E615" s="18"/>
      <c r="F615" s="18"/>
      <c r="G615" s="18"/>
      <c r="H615" s="14"/>
      <c r="I615" s="31"/>
      <c r="J615" s="17"/>
    </row>
    <row r="616" spans="1:10">
      <c r="A616" s="16"/>
      <c r="B616" s="18"/>
      <c r="C616" s="18"/>
      <c r="D616" s="18"/>
      <c r="E616" s="18"/>
      <c r="F616" s="18"/>
      <c r="G616" s="18"/>
      <c r="H616" s="14"/>
      <c r="I616" s="31"/>
      <c r="J616" s="17"/>
    </row>
    <row r="617" spans="1:10">
      <c r="A617" s="16"/>
      <c r="B617" s="18"/>
      <c r="C617" s="18"/>
      <c r="D617" s="18"/>
      <c r="E617" s="18"/>
      <c r="F617" s="18"/>
      <c r="G617" s="18"/>
      <c r="H617" s="14"/>
      <c r="I617" s="31"/>
      <c r="J617" s="17"/>
    </row>
    <row r="618" spans="1:10">
      <c r="A618" s="16"/>
      <c r="B618" s="18"/>
      <c r="C618" s="18"/>
      <c r="D618" s="18"/>
      <c r="E618" s="18"/>
      <c r="F618" s="18"/>
      <c r="G618" s="18"/>
      <c r="H618" s="14"/>
      <c r="I618" s="31"/>
      <c r="J618" s="17"/>
    </row>
    <row r="619" spans="1:10">
      <c r="A619" s="16"/>
      <c r="B619" s="18"/>
      <c r="C619" s="18"/>
      <c r="D619" s="18"/>
      <c r="E619" s="18"/>
      <c r="F619" s="18"/>
      <c r="G619" s="18"/>
      <c r="H619" s="14"/>
      <c r="I619" s="31"/>
      <c r="J619" s="17"/>
    </row>
    <row r="620" spans="1:10">
      <c r="A620" s="16"/>
      <c r="B620" s="18"/>
      <c r="C620" s="18"/>
      <c r="D620" s="18"/>
      <c r="E620" s="18"/>
      <c r="F620" s="18"/>
      <c r="G620" s="18"/>
      <c r="H620" s="14"/>
      <c r="I620" s="31"/>
      <c r="J620" s="17"/>
    </row>
    <row r="621" spans="1:10">
      <c r="A621" s="16"/>
      <c r="B621" s="18"/>
      <c r="C621" s="18"/>
      <c r="D621" s="18"/>
      <c r="E621" s="18"/>
      <c r="F621" s="18"/>
      <c r="G621" s="18"/>
      <c r="H621" s="14"/>
      <c r="I621" s="31"/>
      <c r="J621" s="17"/>
    </row>
    <row r="622" spans="1:10">
      <c r="A622" s="16"/>
      <c r="B622" s="18"/>
      <c r="C622" s="18"/>
      <c r="D622" s="18"/>
      <c r="E622" s="18"/>
      <c r="F622" s="18"/>
      <c r="G622" s="18"/>
      <c r="H622" s="14"/>
      <c r="I622" s="31"/>
      <c r="J622" s="17"/>
    </row>
    <row r="623" spans="1:10">
      <c r="A623" s="16"/>
      <c r="B623" s="18"/>
      <c r="C623" s="18"/>
      <c r="D623" s="18"/>
      <c r="E623" s="18"/>
      <c r="F623" s="18"/>
      <c r="G623" s="18"/>
      <c r="H623" s="14"/>
      <c r="I623" s="31"/>
      <c r="J623" s="17"/>
    </row>
    <row r="624" spans="1:10">
      <c r="A624" s="16"/>
      <c r="B624" s="18"/>
      <c r="C624" s="18"/>
      <c r="D624" s="18"/>
      <c r="E624" s="18"/>
      <c r="F624" s="18"/>
      <c r="G624" s="18"/>
      <c r="H624" s="14"/>
      <c r="I624" s="31"/>
      <c r="J624" s="17"/>
    </row>
    <row r="625" spans="1:10">
      <c r="A625" s="16"/>
      <c r="B625" s="18"/>
      <c r="C625" s="18"/>
      <c r="D625" s="18"/>
      <c r="E625" s="18"/>
      <c r="F625" s="18"/>
      <c r="G625" s="18"/>
      <c r="H625" s="14"/>
      <c r="I625" s="31"/>
      <c r="J625" s="17"/>
    </row>
    <row r="626" spans="1:10">
      <c r="A626" s="16"/>
      <c r="B626" s="18"/>
      <c r="C626" s="18"/>
      <c r="D626" s="18"/>
      <c r="E626" s="18"/>
      <c r="F626" s="18"/>
      <c r="G626" s="18"/>
      <c r="H626" s="14"/>
      <c r="I626" s="31"/>
      <c r="J626" s="17"/>
    </row>
    <row r="627" spans="1:10">
      <c r="A627" s="16"/>
      <c r="B627" s="18"/>
      <c r="C627" s="18"/>
      <c r="D627" s="18"/>
      <c r="E627" s="18"/>
      <c r="F627" s="18"/>
      <c r="G627" s="18"/>
      <c r="H627" s="14"/>
      <c r="I627" s="31"/>
      <c r="J627" s="17"/>
    </row>
    <row r="628" spans="1:10">
      <c r="A628" s="16"/>
      <c r="B628" s="18"/>
      <c r="C628" s="18"/>
      <c r="D628" s="18"/>
      <c r="E628" s="18"/>
      <c r="F628" s="18"/>
      <c r="G628" s="18"/>
      <c r="H628" s="14"/>
      <c r="I628" s="31"/>
      <c r="J628" s="17"/>
    </row>
    <row r="629" spans="1:10">
      <c r="A629" s="16"/>
      <c r="B629" s="18"/>
      <c r="C629" s="18"/>
      <c r="D629" s="18"/>
      <c r="E629" s="18"/>
      <c r="F629" s="18"/>
      <c r="G629" s="18"/>
      <c r="H629" s="14"/>
      <c r="I629" s="31"/>
      <c r="J629" s="17"/>
    </row>
    <row r="630" spans="1:10">
      <c r="A630" s="16"/>
      <c r="B630" s="18"/>
      <c r="C630" s="18"/>
      <c r="D630" s="18"/>
      <c r="E630" s="18"/>
      <c r="F630" s="18"/>
      <c r="G630" s="18"/>
      <c r="H630" s="14"/>
      <c r="I630" s="31"/>
      <c r="J630" s="17"/>
    </row>
    <row r="631" spans="1:10">
      <c r="A631" s="16"/>
      <c r="B631" s="18"/>
      <c r="C631" s="18"/>
      <c r="D631" s="18"/>
      <c r="E631" s="18"/>
      <c r="F631" s="18"/>
      <c r="G631" s="18"/>
      <c r="H631" s="14"/>
      <c r="I631" s="31"/>
      <c r="J631" s="17"/>
    </row>
    <row r="632" spans="1:10">
      <c r="A632" s="16"/>
      <c r="B632" s="18"/>
      <c r="C632" s="18"/>
      <c r="D632" s="18"/>
      <c r="E632" s="18"/>
      <c r="F632" s="18"/>
      <c r="G632" s="18"/>
      <c r="H632" s="14"/>
      <c r="I632" s="31"/>
      <c r="J632" s="17"/>
    </row>
    <row r="633" spans="1:10">
      <c r="A633" s="16"/>
      <c r="B633" s="18"/>
      <c r="C633" s="18"/>
      <c r="D633" s="18"/>
      <c r="E633" s="18"/>
      <c r="F633" s="18"/>
      <c r="G633" s="18"/>
      <c r="H633" s="14"/>
      <c r="I633" s="31"/>
      <c r="J633" s="17"/>
    </row>
    <row r="634" spans="1:10">
      <c r="A634" s="16"/>
      <c r="B634" s="18"/>
      <c r="C634" s="18"/>
      <c r="D634" s="18"/>
      <c r="E634" s="18"/>
      <c r="F634" s="18"/>
      <c r="G634" s="18"/>
      <c r="H634" s="14"/>
      <c r="I634" s="31"/>
      <c r="J634" s="17"/>
    </row>
    <row r="635" spans="1:10">
      <c r="A635" s="16"/>
      <c r="B635" s="18"/>
      <c r="C635" s="18"/>
      <c r="D635" s="18"/>
      <c r="E635" s="18"/>
      <c r="F635" s="18"/>
      <c r="G635" s="18"/>
      <c r="H635" s="14"/>
      <c r="I635" s="31"/>
      <c r="J635" s="17"/>
    </row>
    <row r="636" spans="1:10">
      <c r="A636" s="16"/>
      <c r="B636" s="18"/>
      <c r="C636" s="18"/>
      <c r="D636" s="18"/>
      <c r="E636" s="18"/>
      <c r="F636" s="18"/>
      <c r="G636" s="18"/>
      <c r="H636" s="14"/>
      <c r="I636" s="31"/>
      <c r="J636" s="17"/>
    </row>
    <row r="637" spans="1:10">
      <c r="A637" s="16"/>
      <c r="B637" s="18"/>
      <c r="C637" s="18"/>
      <c r="D637" s="18"/>
      <c r="E637" s="18"/>
      <c r="F637" s="18"/>
      <c r="G637" s="18"/>
      <c r="H637" s="14"/>
      <c r="I637" s="31"/>
      <c r="J637" s="17"/>
    </row>
    <row r="638" spans="1:10">
      <c r="A638" s="16"/>
      <c r="B638" s="18"/>
      <c r="C638" s="18"/>
      <c r="D638" s="18"/>
      <c r="E638" s="18"/>
      <c r="F638" s="18"/>
      <c r="G638" s="18"/>
      <c r="H638" s="14"/>
      <c r="I638" s="31"/>
      <c r="J638" s="17"/>
    </row>
    <row r="639" spans="1:10">
      <c r="A639" s="16"/>
      <c r="B639" s="18"/>
      <c r="C639" s="18"/>
      <c r="D639" s="18"/>
      <c r="E639" s="18"/>
      <c r="F639" s="18"/>
      <c r="G639" s="18"/>
      <c r="H639" s="14"/>
      <c r="I639" s="31"/>
      <c r="J639" s="17"/>
    </row>
    <row r="640" spans="1:10">
      <c r="A640" s="16"/>
      <c r="B640" s="18"/>
      <c r="C640" s="18"/>
      <c r="D640" s="18"/>
      <c r="E640" s="18"/>
      <c r="F640" s="18"/>
      <c r="G640" s="18"/>
      <c r="H640" s="14"/>
      <c r="I640" s="31"/>
      <c r="J640" s="17"/>
    </row>
    <row r="641" spans="1:10">
      <c r="A641" s="16"/>
      <c r="B641" s="18"/>
      <c r="C641" s="18"/>
      <c r="D641" s="18"/>
      <c r="E641" s="18"/>
      <c r="F641" s="18"/>
      <c r="G641" s="18"/>
      <c r="H641" s="14"/>
      <c r="I641" s="31"/>
      <c r="J641" s="17"/>
    </row>
    <row r="642" spans="1:10">
      <c r="A642" s="16"/>
      <c r="B642" s="18"/>
      <c r="C642" s="18"/>
      <c r="D642" s="18"/>
      <c r="E642" s="18"/>
      <c r="F642" s="18"/>
      <c r="G642" s="18"/>
      <c r="H642" s="14"/>
      <c r="I642" s="31"/>
      <c r="J642" s="17"/>
    </row>
    <row r="643" spans="1:10">
      <c r="A643" s="16"/>
      <c r="B643" s="18"/>
      <c r="C643" s="18"/>
      <c r="D643" s="18"/>
      <c r="E643" s="18"/>
      <c r="F643" s="18"/>
      <c r="G643" s="18"/>
      <c r="H643" s="14"/>
      <c r="I643" s="31"/>
      <c r="J643" s="17"/>
    </row>
    <row r="644" spans="1:10">
      <c r="A644" s="16"/>
      <c r="B644" s="18"/>
      <c r="C644" s="18"/>
      <c r="D644" s="18"/>
      <c r="E644" s="18"/>
      <c r="F644" s="18"/>
      <c r="G644" s="18"/>
      <c r="H644" s="14"/>
      <c r="I644" s="31"/>
      <c r="J644" s="17"/>
    </row>
    <row r="645" spans="1:10">
      <c r="A645" s="16"/>
      <c r="B645" s="18"/>
      <c r="C645" s="18"/>
      <c r="D645" s="18"/>
      <c r="E645" s="18"/>
      <c r="F645" s="18"/>
      <c r="G645" s="18"/>
      <c r="H645" s="14"/>
      <c r="I645" s="31"/>
      <c r="J645" s="17"/>
    </row>
    <row r="646" spans="1:10">
      <c r="A646" s="16"/>
      <c r="B646" s="18"/>
      <c r="C646" s="18"/>
      <c r="D646" s="18"/>
      <c r="E646" s="18"/>
      <c r="F646" s="18"/>
      <c r="G646" s="18"/>
      <c r="H646" s="14"/>
      <c r="I646" s="31"/>
      <c r="J646" s="17"/>
    </row>
    <row r="647" spans="1:10">
      <c r="A647" s="16"/>
      <c r="B647" s="18"/>
      <c r="C647" s="18"/>
      <c r="D647" s="18"/>
      <c r="E647" s="18"/>
      <c r="F647" s="18"/>
      <c r="G647" s="18"/>
      <c r="H647" s="14"/>
      <c r="I647" s="31"/>
      <c r="J647" s="17"/>
    </row>
    <row r="648" spans="1:10">
      <c r="A648" s="16"/>
      <c r="B648" s="18"/>
      <c r="C648" s="18"/>
      <c r="D648" s="18"/>
      <c r="E648" s="18"/>
      <c r="F648" s="18"/>
      <c r="G648" s="18"/>
      <c r="H648" s="14"/>
      <c r="I648" s="31"/>
      <c r="J648" s="17"/>
    </row>
    <row r="649" spans="1:10">
      <c r="A649" s="16"/>
      <c r="B649" s="18"/>
      <c r="C649" s="18"/>
      <c r="D649" s="18"/>
      <c r="E649" s="18"/>
      <c r="F649" s="18"/>
      <c r="G649" s="18"/>
      <c r="H649" s="14"/>
      <c r="I649" s="31"/>
      <c r="J649" s="17"/>
    </row>
    <row r="650" spans="1:10">
      <c r="A650" s="16"/>
      <c r="B650" s="18"/>
      <c r="C650" s="18"/>
      <c r="D650" s="18"/>
      <c r="E650" s="18"/>
      <c r="F650" s="18"/>
      <c r="G650" s="18"/>
      <c r="H650" s="14"/>
      <c r="I650" s="31"/>
      <c r="J650" s="17"/>
    </row>
    <row r="651" spans="1:10">
      <c r="A651" s="16"/>
      <c r="B651" s="18"/>
      <c r="C651" s="18"/>
      <c r="D651" s="18"/>
      <c r="E651" s="18"/>
      <c r="F651" s="18"/>
      <c r="G651" s="18"/>
      <c r="H651" s="14"/>
      <c r="I651" s="31"/>
      <c r="J651" s="17"/>
    </row>
    <row r="652" spans="1:10">
      <c r="A652" s="16"/>
      <c r="B652" s="18"/>
      <c r="C652" s="18"/>
      <c r="D652" s="18"/>
      <c r="E652" s="18"/>
      <c r="F652" s="18"/>
      <c r="G652" s="18"/>
      <c r="H652" s="14"/>
      <c r="I652" s="31"/>
      <c r="J652" s="17"/>
    </row>
    <row r="653" spans="1:10">
      <c r="A653" s="16"/>
      <c r="B653" s="18"/>
      <c r="C653" s="18"/>
      <c r="D653" s="18"/>
      <c r="E653" s="18"/>
      <c r="F653" s="18"/>
      <c r="G653" s="18"/>
      <c r="H653" s="14"/>
      <c r="I653" s="31"/>
      <c r="J653" s="17"/>
    </row>
    <row r="654" spans="1:10">
      <c r="A654" s="16"/>
      <c r="B654" s="18"/>
      <c r="C654" s="18"/>
      <c r="D654" s="18"/>
      <c r="E654" s="18"/>
      <c r="F654" s="18"/>
      <c r="G654" s="18"/>
      <c r="H654" s="14"/>
      <c r="I654" s="31"/>
      <c r="J654" s="17"/>
    </row>
    <row r="655" spans="1:10">
      <c r="A655" s="16"/>
      <c r="B655" s="18"/>
      <c r="C655" s="18"/>
      <c r="D655" s="18"/>
      <c r="E655" s="18"/>
      <c r="F655" s="18"/>
      <c r="G655" s="18"/>
      <c r="H655" s="14"/>
      <c r="I655" s="31"/>
      <c r="J655" s="17"/>
    </row>
    <row r="656" spans="1:10">
      <c r="A656" s="16"/>
      <c r="B656" s="18"/>
      <c r="C656" s="18"/>
      <c r="D656" s="18"/>
      <c r="E656" s="18"/>
      <c r="F656" s="18"/>
      <c r="G656" s="18"/>
      <c r="H656" s="14"/>
      <c r="I656" s="31"/>
      <c r="J656" s="17"/>
    </row>
    <row r="657" spans="1:10">
      <c r="A657" s="16"/>
      <c r="B657" s="18"/>
      <c r="C657" s="18"/>
      <c r="D657" s="18"/>
      <c r="E657" s="18"/>
      <c r="F657" s="18"/>
      <c r="G657" s="18"/>
      <c r="H657" s="14"/>
      <c r="I657" s="31"/>
      <c r="J657" s="17"/>
    </row>
    <row r="658" spans="1:10">
      <c r="A658" s="16"/>
      <c r="B658" s="18"/>
      <c r="C658" s="18"/>
      <c r="D658" s="18"/>
      <c r="E658" s="18"/>
      <c r="F658" s="18"/>
      <c r="G658" s="18"/>
      <c r="H658" s="14"/>
      <c r="I658" s="31"/>
      <c r="J658" s="17"/>
    </row>
    <row r="659" spans="1:10">
      <c r="A659" s="16"/>
      <c r="B659" s="18"/>
      <c r="C659" s="18"/>
      <c r="D659" s="18"/>
      <c r="E659" s="18"/>
      <c r="F659" s="18"/>
      <c r="G659" s="18"/>
      <c r="H659" s="14"/>
      <c r="I659" s="31"/>
      <c r="J659" s="17"/>
    </row>
    <row r="660" spans="1:10">
      <c r="A660" s="16"/>
      <c r="B660" s="18"/>
      <c r="C660" s="18"/>
      <c r="D660" s="18"/>
      <c r="E660" s="18"/>
      <c r="F660" s="18"/>
      <c r="G660" s="18"/>
      <c r="H660" s="14"/>
      <c r="I660" s="31"/>
      <c r="J660" s="17"/>
    </row>
    <row r="661" spans="1:10">
      <c r="A661" s="16"/>
      <c r="B661" s="18"/>
      <c r="C661" s="18"/>
      <c r="D661" s="18"/>
      <c r="E661" s="18"/>
      <c r="F661" s="18"/>
      <c r="G661" s="18"/>
      <c r="H661" s="14"/>
      <c r="I661" s="31"/>
      <c r="J661" s="17"/>
    </row>
    <row r="662" spans="1:10">
      <c r="A662" s="16"/>
      <c r="B662" s="18"/>
      <c r="C662" s="18"/>
      <c r="D662" s="18"/>
      <c r="E662" s="18"/>
      <c r="F662" s="18"/>
      <c r="G662" s="18"/>
      <c r="H662" s="14"/>
      <c r="I662" s="31"/>
      <c r="J662" s="17"/>
    </row>
    <row r="663" spans="1:10">
      <c r="A663" s="16"/>
      <c r="B663" s="18"/>
      <c r="C663" s="18"/>
      <c r="D663" s="18"/>
      <c r="E663" s="18"/>
      <c r="F663" s="18"/>
      <c r="G663" s="18"/>
      <c r="H663" s="14"/>
      <c r="I663" s="31"/>
      <c r="J663" s="17"/>
    </row>
    <row r="664" spans="1:10">
      <c r="A664" s="16"/>
      <c r="B664" s="18"/>
      <c r="C664" s="18"/>
      <c r="D664" s="18"/>
      <c r="E664" s="18"/>
      <c r="F664" s="18"/>
      <c r="G664" s="18"/>
      <c r="H664" s="14"/>
      <c r="I664" s="31"/>
      <c r="J664" s="17"/>
    </row>
    <row r="665" spans="1:10">
      <c r="A665" s="16"/>
      <c r="B665" s="18"/>
      <c r="C665" s="18"/>
      <c r="D665" s="18"/>
      <c r="E665" s="18"/>
      <c r="F665" s="18"/>
      <c r="G665" s="18"/>
      <c r="H665" s="14"/>
      <c r="I665" s="31"/>
      <c r="J665" s="17"/>
    </row>
    <row r="666" spans="1:10">
      <c r="A666" s="16"/>
      <c r="B666" s="18"/>
      <c r="C666" s="18"/>
      <c r="D666" s="18"/>
      <c r="E666" s="18"/>
      <c r="F666" s="18"/>
      <c r="G666" s="18"/>
      <c r="H666" s="14"/>
      <c r="I666" s="31"/>
      <c r="J666" s="17"/>
    </row>
    <row r="667" spans="1:10">
      <c r="A667" s="16"/>
      <c r="B667" s="18"/>
      <c r="C667" s="18"/>
      <c r="D667" s="18"/>
      <c r="E667" s="18"/>
      <c r="F667" s="18"/>
      <c r="G667" s="18"/>
      <c r="H667" s="14"/>
      <c r="I667" s="31"/>
      <c r="J667" s="17"/>
    </row>
    <row r="668" spans="1:10">
      <c r="A668" s="16"/>
      <c r="B668" s="18"/>
      <c r="C668" s="18"/>
      <c r="D668" s="18"/>
      <c r="E668" s="18"/>
      <c r="F668" s="18"/>
      <c r="G668" s="18"/>
      <c r="H668" s="14"/>
      <c r="I668" s="31"/>
      <c r="J668" s="17"/>
    </row>
    <row r="669" spans="1:10">
      <c r="A669" s="16"/>
      <c r="B669" s="18"/>
      <c r="C669" s="18"/>
      <c r="D669" s="18"/>
      <c r="E669" s="18"/>
      <c r="F669" s="18"/>
      <c r="G669" s="18"/>
      <c r="H669" s="14"/>
      <c r="I669" s="31"/>
      <c r="J669" s="17"/>
    </row>
    <row r="670" spans="1:10">
      <c r="A670" s="16"/>
      <c r="B670" s="18"/>
      <c r="C670" s="18"/>
      <c r="D670" s="18"/>
      <c r="E670" s="18"/>
      <c r="F670" s="18"/>
      <c r="G670" s="18"/>
      <c r="H670" s="14"/>
      <c r="I670" s="31"/>
      <c r="J670" s="17"/>
    </row>
    <row r="671" spans="1:10">
      <c r="A671" s="16"/>
      <c r="B671" s="18"/>
      <c r="C671" s="18"/>
      <c r="D671" s="18"/>
      <c r="E671" s="18"/>
      <c r="F671" s="18"/>
      <c r="G671" s="18"/>
      <c r="H671" s="14"/>
      <c r="I671" s="31"/>
      <c r="J671" s="17"/>
    </row>
    <row r="672" spans="1:10">
      <c r="A672" s="16"/>
      <c r="B672" s="18"/>
      <c r="C672" s="18"/>
      <c r="D672" s="18"/>
      <c r="E672" s="18"/>
      <c r="F672" s="18"/>
      <c r="G672" s="18"/>
      <c r="H672" s="14"/>
      <c r="I672" s="31"/>
      <c r="J672" s="17"/>
    </row>
    <row r="673" spans="1:10">
      <c r="A673" s="16"/>
      <c r="B673" s="18"/>
      <c r="C673" s="18"/>
      <c r="D673" s="18"/>
      <c r="E673" s="18"/>
      <c r="F673" s="18"/>
      <c r="G673" s="18"/>
      <c r="H673" s="14"/>
      <c r="I673" s="31"/>
      <c r="J673" s="17"/>
    </row>
    <row r="674" spans="1:10">
      <c r="A674" s="16"/>
      <c r="B674" s="18"/>
      <c r="C674" s="18"/>
      <c r="D674" s="18"/>
      <c r="E674" s="18"/>
      <c r="F674" s="18"/>
      <c r="G674" s="18"/>
      <c r="H674" s="14"/>
      <c r="I674" s="31"/>
      <c r="J674" s="17"/>
    </row>
    <row r="675" spans="1:10">
      <c r="A675" s="16"/>
      <c r="B675" s="18"/>
      <c r="C675" s="18"/>
      <c r="D675" s="18"/>
      <c r="E675" s="18"/>
      <c r="F675" s="18"/>
      <c r="G675" s="18"/>
      <c r="H675" s="14"/>
      <c r="I675" s="31"/>
      <c r="J675" s="17"/>
    </row>
    <row r="676" spans="1:10">
      <c r="A676" s="16"/>
      <c r="B676" s="18"/>
      <c r="C676" s="18"/>
      <c r="D676" s="18"/>
      <c r="E676" s="18"/>
      <c r="F676" s="18"/>
      <c r="G676" s="18"/>
      <c r="H676" s="14"/>
      <c r="I676" s="31"/>
      <c r="J676" s="17"/>
    </row>
    <row r="677" spans="1:10">
      <c r="A677" s="16"/>
      <c r="B677" s="18"/>
      <c r="C677" s="18"/>
      <c r="D677" s="18"/>
      <c r="E677" s="18"/>
      <c r="F677" s="18"/>
      <c r="G677" s="18"/>
      <c r="H677" s="14"/>
      <c r="I677" s="31"/>
      <c r="J677" s="17"/>
    </row>
    <row r="678" spans="1:10">
      <c r="A678" s="16"/>
      <c r="B678" s="18"/>
      <c r="C678" s="18"/>
      <c r="D678" s="18"/>
      <c r="E678" s="18"/>
      <c r="F678" s="18"/>
      <c r="G678" s="18"/>
      <c r="H678" s="14"/>
      <c r="I678" s="31"/>
      <c r="J678" s="17"/>
    </row>
    <row r="679" spans="1:10">
      <c r="A679" s="16"/>
      <c r="B679" s="18"/>
      <c r="C679" s="18"/>
      <c r="D679" s="18"/>
      <c r="E679" s="18"/>
      <c r="F679" s="18"/>
      <c r="G679" s="18"/>
      <c r="H679" s="14"/>
      <c r="I679" s="31"/>
      <c r="J679" s="17"/>
    </row>
    <row r="680" spans="1:10">
      <c r="A680" s="16"/>
      <c r="B680" s="18"/>
      <c r="C680" s="18"/>
      <c r="D680" s="18"/>
      <c r="E680" s="18"/>
      <c r="F680" s="18"/>
      <c r="G680" s="18"/>
      <c r="H680" s="14"/>
      <c r="I680" s="31"/>
      <c r="J680" s="17"/>
    </row>
    <row r="681" spans="1:10">
      <c r="A681" s="16"/>
      <c r="B681" s="18"/>
      <c r="C681" s="18"/>
      <c r="D681" s="18"/>
      <c r="E681" s="18"/>
      <c r="F681" s="18"/>
      <c r="G681" s="18"/>
      <c r="H681" s="14"/>
      <c r="I681" s="31"/>
      <c r="J681" s="17"/>
    </row>
    <row r="682" spans="1:10">
      <c r="A682" s="16"/>
      <c r="B682" s="18"/>
      <c r="C682" s="18"/>
      <c r="D682" s="18"/>
      <c r="E682" s="18"/>
      <c r="F682" s="18"/>
      <c r="G682" s="18"/>
      <c r="H682" s="14"/>
      <c r="I682" s="31"/>
      <c r="J682" s="17"/>
    </row>
    <row r="683" spans="1:10">
      <c r="A683" s="16"/>
      <c r="B683" s="18"/>
      <c r="C683" s="18"/>
      <c r="D683" s="18"/>
      <c r="E683" s="18"/>
      <c r="F683" s="18"/>
      <c r="G683" s="18"/>
      <c r="H683" s="14"/>
      <c r="I683" s="31"/>
      <c r="J683" s="17"/>
    </row>
    <row r="684" spans="1:10">
      <c r="A684" s="16"/>
      <c r="B684" s="18"/>
      <c r="C684" s="18"/>
      <c r="D684" s="18"/>
      <c r="E684" s="18"/>
      <c r="F684" s="18"/>
      <c r="G684" s="18"/>
      <c r="H684" s="14"/>
      <c r="I684" s="31"/>
      <c r="J684" s="17"/>
    </row>
    <row r="685" spans="1:10">
      <c r="A685" s="16"/>
      <c r="B685" s="18"/>
      <c r="C685" s="18"/>
      <c r="D685" s="18"/>
      <c r="E685" s="18"/>
      <c r="F685" s="18"/>
      <c r="G685" s="18"/>
      <c r="H685" s="14"/>
      <c r="I685" s="31"/>
      <c r="J685" s="17"/>
    </row>
    <row r="686" spans="1:10">
      <c r="A686" s="16"/>
      <c r="B686" s="18"/>
      <c r="C686" s="18"/>
      <c r="D686" s="18"/>
      <c r="E686" s="18"/>
      <c r="F686" s="18"/>
      <c r="G686" s="18"/>
      <c r="H686" s="14"/>
      <c r="I686" s="31"/>
      <c r="J686" s="17"/>
    </row>
    <row r="687" spans="1:10">
      <c r="A687" s="16"/>
      <c r="B687" s="18"/>
      <c r="C687" s="18"/>
      <c r="D687" s="18"/>
      <c r="E687" s="18"/>
      <c r="F687" s="18"/>
      <c r="G687" s="18"/>
      <c r="H687" s="14"/>
      <c r="I687" s="31"/>
      <c r="J687" s="17"/>
    </row>
    <row r="688" spans="1:10">
      <c r="A688" s="16"/>
      <c r="B688" s="18"/>
      <c r="C688" s="18"/>
      <c r="D688" s="18"/>
      <c r="E688" s="18"/>
      <c r="F688" s="18"/>
      <c r="G688" s="18"/>
      <c r="H688" s="14"/>
      <c r="I688" s="31"/>
      <c r="J688" s="17"/>
    </row>
    <row r="689" spans="1:10">
      <c r="A689" s="16"/>
      <c r="B689" s="18"/>
      <c r="C689" s="18"/>
      <c r="D689" s="18"/>
      <c r="E689" s="18"/>
      <c r="F689" s="18"/>
      <c r="G689" s="18"/>
      <c r="H689" s="14"/>
      <c r="I689" s="31"/>
      <c r="J689" s="17"/>
    </row>
    <row r="690" spans="1:10">
      <c r="A690" s="16"/>
      <c r="B690" s="18"/>
      <c r="C690" s="18"/>
      <c r="D690" s="18"/>
      <c r="E690" s="18"/>
      <c r="F690" s="18"/>
      <c r="G690" s="18"/>
      <c r="H690" s="14"/>
      <c r="I690" s="31"/>
      <c r="J690" s="17"/>
    </row>
    <row r="691" spans="1:10">
      <c r="A691" s="16"/>
      <c r="B691" s="18"/>
      <c r="C691" s="18"/>
      <c r="D691" s="18"/>
      <c r="E691" s="18"/>
      <c r="F691" s="18"/>
      <c r="G691" s="18"/>
      <c r="H691" s="14"/>
      <c r="I691" s="31"/>
      <c r="J691" s="17"/>
    </row>
    <row r="692" spans="1:10">
      <c r="A692" s="16"/>
      <c r="B692" s="18"/>
      <c r="C692" s="18"/>
      <c r="D692" s="18"/>
      <c r="E692" s="18"/>
      <c r="F692" s="18"/>
      <c r="G692" s="18"/>
      <c r="H692" s="14"/>
      <c r="I692" s="31"/>
      <c r="J692" s="17"/>
    </row>
    <row r="693" spans="1:10">
      <c r="A693" s="16"/>
      <c r="B693" s="18"/>
      <c r="C693" s="18"/>
      <c r="D693" s="18"/>
      <c r="E693" s="18"/>
      <c r="F693" s="18"/>
      <c r="G693" s="18"/>
      <c r="H693" s="14"/>
      <c r="I693" s="31"/>
      <c r="J693" s="17"/>
    </row>
    <row r="694" spans="1:10">
      <c r="A694" s="16"/>
      <c r="B694" s="18"/>
      <c r="C694" s="18"/>
      <c r="D694" s="18"/>
      <c r="E694" s="18"/>
      <c r="F694" s="18"/>
      <c r="G694" s="18"/>
      <c r="H694" s="14"/>
      <c r="I694" s="31"/>
      <c r="J694" s="17"/>
    </row>
    <row r="695" spans="1:10">
      <c r="A695" s="16"/>
      <c r="B695" s="18"/>
      <c r="C695" s="18"/>
      <c r="D695" s="18"/>
      <c r="E695" s="18"/>
      <c r="F695" s="18"/>
      <c r="G695" s="18"/>
      <c r="H695" s="14"/>
      <c r="I695" s="31"/>
      <c r="J695" s="17"/>
    </row>
    <row r="696" spans="1:10">
      <c r="A696" s="16"/>
      <c r="B696" s="18"/>
      <c r="C696" s="18"/>
      <c r="D696" s="18"/>
      <c r="E696" s="18"/>
      <c r="F696" s="18"/>
      <c r="G696" s="18"/>
      <c r="H696" s="14"/>
      <c r="I696" s="31"/>
      <c r="J696" s="17"/>
    </row>
    <row r="697" spans="1:10">
      <c r="A697" s="16"/>
      <c r="B697" s="18"/>
      <c r="C697" s="18"/>
      <c r="D697" s="18"/>
      <c r="E697" s="18"/>
      <c r="F697" s="18"/>
      <c r="G697" s="18"/>
      <c r="H697" s="14"/>
      <c r="I697" s="31"/>
      <c r="J697" s="17"/>
    </row>
    <row r="698" spans="1:10">
      <c r="A698" s="16"/>
      <c r="B698" s="18"/>
      <c r="C698" s="18"/>
      <c r="D698" s="18"/>
      <c r="E698" s="18"/>
      <c r="F698" s="18"/>
      <c r="G698" s="18"/>
      <c r="H698" s="14"/>
      <c r="I698" s="31"/>
      <c r="J698" s="17"/>
    </row>
    <row r="699" spans="1:10">
      <c r="A699" s="16"/>
      <c r="B699" s="18"/>
      <c r="C699" s="18"/>
      <c r="D699" s="18"/>
      <c r="E699" s="18"/>
      <c r="F699" s="18"/>
      <c r="G699" s="18"/>
      <c r="H699" s="14"/>
      <c r="I699" s="31"/>
      <c r="J699" s="17"/>
    </row>
    <row r="700" spans="1:10">
      <c r="A700" s="16"/>
      <c r="B700" s="18"/>
      <c r="C700" s="18"/>
      <c r="D700" s="18"/>
      <c r="E700" s="18"/>
      <c r="F700" s="18"/>
      <c r="G700" s="18"/>
      <c r="H700" s="14"/>
      <c r="I700" s="31"/>
      <c r="J700" s="17"/>
    </row>
    <row r="701" spans="1:10">
      <c r="A701" s="16"/>
      <c r="B701" s="18"/>
      <c r="C701" s="18"/>
      <c r="D701" s="18"/>
      <c r="E701" s="18"/>
      <c r="F701" s="18"/>
      <c r="G701" s="18"/>
      <c r="H701" s="14"/>
      <c r="I701" s="31"/>
      <c r="J701" s="17"/>
    </row>
    <row r="702" spans="1:10">
      <c r="A702" s="16"/>
      <c r="B702" s="18"/>
      <c r="C702" s="18"/>
      <c r="D702" s="18"/>
      <c r="E702" s="18"/>
      <c r="F702" s="18"/>
      <c r="G702" s="18"/>
      <c r="H702" s="14"/>
      <c r="I702" s="31"/>
      <c r="J702" s="17"/>
    </row>
    <row r="703" spans="1:10">
      <c r="A703" s="16"/>
      <c r="B703" s="18"/>
      <c r="C703" s="18"/>
      <c r="D703" s="18"/>
      <c r="E703" s="18"/>
      <c r="F703" s="18"/>
      <c r="G703" s="18"/>
      <c r="H703" s="14"/>
      <c r="I703" s="31"/>
      <c r="J703" s="17"/>
    </row>
    <row r="704" spans="1:10">
      <c r="A704" s="16"/>
      <c r="B704" s="18"/>
      <c r="C704" s="18"/>
      <c r="D704" s="18"/>
      <c r="E704" s="18"/>
      <c r="F704" s="18"/>
      <c r="G704" s="18"/>
      <c r="H704" s="14"/>
      <c r="I704" s="31"/>
      <c r="J704" s="17"/>
    </row>
    <row r="705" spans="1:10">
      <c r="A705" s="16"/>
      <c r="B705" s="18"/>
      <c r="C705" s="18"/>
      <c r="D705" s="18"/>
      <c r="E705" s="18"/>
      <c r="F705" s="18"/>
      <c r="G705" s="18"/>
      <c r="H705" s="14"/>
      <c r="I705" s="31"/>
      <c r="J705" s="17"/>
    </row>
    <row r="706" spans="1:10">
      <c r="A706" s="16"/>
      <c r="B706" s="18"/>
      <c r="C706" s="18"/>
      <c r="D706" s="18"/>
      <c r="E706" s="18"/>
      <c r="F706" s="18"/>
      <c r="G706" s="18"/>
      <c r="H706" s="14"/>
      <c r="I706" s="31"/>
      <c r="J706" s="17"/>
    </row>
    <row r="707" spans="1:10">
      <c r="A707" s="16"/>
      <c r="B707" s="18"/>
      <c r="C707" s="18"/>
      <c r="D707" s="18"/>
      <c r="E707" s="18"/>
      <c r="F707" s="18"/>
      <c r="G707" s="18"/>
      <c r="H707" s="14"/>
      <c r="I707" s="31"/>
      <c r="J707" s="17"/>
    </row>
    <row r="708" spans="1:10">
      <c r="A708" s="16"/>
      <c r="B708" s="18"/>
      <c r="C708" s="18"/>
      <c r="D708" s="18"/>
      <c r="E708" s="18"/>
      <c r="F708" s="18"/>
      <c r="G708" s="18"/>
      <c r="H708" s="14"/>
      <c r="I708" s="31"/>
      <c r="J708" s="17"/>
    </row>
    <row r="709" spans="1:10">
      <c r="A709" s="16"/>
      <c r="B709" s="18"/>
      <c r="C709" s="18"/>
      <c r="D709" s="18"/>
      <c r="E709" s="18"/>
      <c r="F709" s="18"/>
      <c r="G709" s="18"/>
      <c r="H709" s="14"/>
      <c r="I709" s="31"/>
      <c r="J709" s="17"/>
    </row>
    <row r="710" spans="1:10">
      <c r="A710" s="16"/>
      <c r="B710" s="18"/>
      <c r="C710" s="18"/>
      <c r="D710" s="18"/>
      <c r="E710" s="18"/>
      <c r="F710" s="18"/>
      <c r="G710" s="18"/>
      <c r="H710" s="14"/>
      <c r="I710" s="31"/>
      <c r="J710" s="17"/>
    </row>
    <row r="711" spans="1:10">
      <c r="A711" s="16"/>
      <c r="B711" s="18"/>
      <c r="C711" s="18"/>
      <c r="D711" s="18"/>
      <c r="E711" s="18"/>
      <c r="F711" s="18"/>
      <c r="G711" s="18"/>
      <c r="H711" s="14"/>
      <c r="I711" s="31"/>
      <c r="J711" s="17"/>
    </row>
    <row r="712" spans="1:10">
      <c r="A712" s="16"/>
      <c r="B712" s="18"/>
      <c r="C712" s="18"/>
      <c r="D712" s="18"/>
      <c r="E712" s="18"/>
      <c r="F712" s="18"/>
      <c r="G712" s="18"/>
      <c r="H712" s="14"/>
      <c r="I712" s="31"/>
      <c r="J712" s="17"/>
    </row>
    <row r="713" spans="1:10">
      <c r="A713" s="16"/>
      <c r="B713" s="18"/>
      <c r="C713" s="18"/>
      <c r="D713" s="18"/>
      <c r="E713" s="18"/>
      <c r="F713" s="18"/>
      <c r="G713" s="18"/>
      <c r="H713" s="14"/>
      <c r="I713" s="31"/>
      <c r="J713" s="17"/>
    </row>
    <row r="714" spans="1:10">
      <c r="A714" s="16"/>
      <c r="B714" s="18"/>
      <c r="C714" s="18"/>
      <c r="D714" s="18"/>
      <c r="E714" s="18"/>
      <c r="F714" s="18"/>
      <c r="G714" s="18"/>
      <c r="H714" s="14"/>
      <c r="I714" s="31"/>
      <c r="J714" s="17"/>
    </row>
    <row r="715" spans="1:10">
      <c r="A715" s="16"/>
      <c r="B715" s="18"/>
      <c r="C715" s="18"/>
      <c r="D715" s="18"/>
      <c r="E715" s="18"/>
      <c r="F715" s="18"/>
      <c r="G715" s="18"/>
      <c r="H715" s="14"/>
      <c r="I715" s="31"/>
      <c r="J715" s="17"/>
    </row>
    <row r="716" spans="1:10">
      <c r="A716" s="16"/>
      <c r="B716" s="18"/>
      <c r="C716" s="18"/>
      <c r="D716" s="18"/>
      <c r="E716" s="18"/>
      <c r="F716" s="18"/>
      <c r="G716" s="18"/>
      <c r="H716" s="14"/>
      <c r="I716" s="31"/>
      <c r="J716" s="17"/>
    </row>
    <row r="717" spans="1:10">
      <c r="A717" s="16"/>
      <c r="B717" s="18"/>
      <c r="C717" s="18"/>
      <c r="D717" s="18"/>
      <c r="E717" s="18"/>
      <c r="F717" s="18"/>
      <c r="G717" s="18"/>
      <c r="H717" s="14"/>
      <c r="I717" s="31"/>
      <c r="J717" s="17"/>
    </row>
    <row r="718" spans="1:10">
      <c r="A718" s="16"/>
      <c r="B718" s="18"/>
      <c r="C718" s="18"/>
      <c r="D718" s="18"/>
      <c r="E718" s="18"/>
      <c r="F718" s="18"/>
      <c r="G718" s="18"/>
      <c r="H718" s="14"/>
      <c r="I718" s="31"/>
      <c r="J718" s="17"/>
    </row>
    <row r="719" spans="1:10">
      <c r="A719" s="16"/>
      <c r="B719" s="18"/>
      <c r="C719" s="18"/>
      <c r="D719" s="18"/>
      <c r="E719" s="18"/>
      <c r="F719" s="18"/>
      <c r="G719" s="18"/>
      <c r="H719" s="14"/>
      <c r="I719" s="31"/>
      <c r="J719" s="17"/>
    </row>
    <row r="720" spans="1:10">
      <c r="A720" s="16"/>
      <c r="B720" s="18"/>
      <c r="C720" s="18"/>
      <c r="D720" s="18"/>
      <c r="E720" s="18"/>
      <c r="F720" s="18"/>
      <c r="G720" s="18"/>
      <c r="H720" s="14"/>
      <c r="I720" s="31"/>
      <c r="J720" s="17"/>
    </row>
    <row r="721" spans="1:10">
      <c r="A721" s="16"/>
      <c r="B721" s="18"/>
      <c r="C721" s="18"/>
      <c r="D721" s="18"/>
      <c r="E721" s="18"/>
      <c r="F721" s="18"/>
      <c r="G721" s="18"/>
      <c r="H721" s="14"/>
      <c r="I721" s="31"/>
      <c r="J721" s="17"/>
    </row>
    <row r="722" spans="1:10">
      <c r="A722" s="16"/>
      <c r="B722" s="18"/>
      <c r="C722" s="18"/>
      <c r="D722" s="18"/>
      <c r="E722" s="18"/>
      <c r="F722" s="18"/>
      <c r="G722" s="18"/>
      <c r="H722" s="14"/>
      <c r="I722" s="31"/>
      <c r="J722" s="17"/>
    </row>
    <row r="723" spans="1:10">
      <c r="A723" s="16"/>
      <c r="B723" s="18"/>
      <c r="C723" s="18"/>
      <c r="D723" s="18"/>
      <c r="E723" s="18"/>
      <c r="F723" s="18"/>
      <c r="G723" s="18"/>
      <c r="H723" s="14"/>
      <c r="I723" s="31"/>
      <c r="J723" s="17"/>
    </row>
    <row r="724" spans="1:10">
      <c r="A724" s="16"/>
      <c r="B724" s="18"/>
      <c r="C724" s="18"/>
      <c r="D724" s="18"/>
      <c r="E724" s="18"/>
      <c r="F724" s="18"/>
      <c r="G724" s="18"/>
      <c r="H724" s="14"/>
      <c r="I724" s="31"/>
      <c r="J724" s="17"/>
    </row>
    <row r="725" spans="1:10">
      <c r="A725" s="16"/>
      <c r="B725" s="18"/>
      <c r="C725" s="18"/>
      <c r="D725" s="18"/>
      <c r="E725" s="18"/>
      <c r="F725" s="18"/>
      <c r="G725" s="18"/>
      <c r="H725" s="14"/>
      <c r="I725" s="31"/>
      <c r="J725" s="17"/>
    </row>
    <row r="726" spans="1:10">
      <c r="A726" s="16"/>
      <c r="B726" s="18"/>
      <c r="C726" s="18"/>
      <c r="D726" s="18"/>
      <c r="E726" s="18"/>
      <c r="F726" s="18"/>
      <c r="G726" s="18"/>
      <c r="H726" s="14"/>
      <c r="I726" s="31"/>
      <c r="J726" s="17"/>
    </row>
    <row r="727" spans="1:10">
      <c r="A727" s="16"/>
      <c r="B727" s="18"/>
      <c r="C727" s="18"/>
      <c r="D727" s="18"/>
      <c r="E727" s="18"/>
      <c r="F727" s="18"/>
      <c r="G727" s="18"/>
      <c r="H727" s="14"/>
      <c r="I727" s="31"/>
      <c r="J727" s="17"/>
    </row>
    <row r="728" spans="1:10">
      <c r="A728" s="16"/>
      <c r="B728" s="18"/>
      <c r="C728" s="18"/>
      <c r="D728" s="18"/>
      <c r="E728" s="18"/>
      <c r="F728" s="18"/>
      <c r="G728" s="18"/>
      <c r="H728" s="14"/>
      <c r="I728" s="31"/>
      <c r="J728" s="17"/>
    </row>
    <row r="729" spans="1:10">
      <c r="A729" s="16"/>
      <c r="B729" s="18"/>
      <c r="C729" s="18"/>
      <c r="D729" s="18"/>
      <c r="E729" s="18"/>
      <c r="F729" s="18"/>
      <c r="G729" s="18"/>
      <c r="H729" s="14"/>
      <c r="I729" s="31"/>
      <c r="J729" s="17"/>
    </row>
    <row r="730" spans="1:10">
      <c r="A730" s="16"/>
      <c r="B730" s="18"/>
      <c r="C730" s="18"/>
      <c r="D730" s="18"/>
      <c r="E730" s="18"/>
      <c r="F730" s="18"/>
      <c r="G730" s="18"/>
      <c r="H730" s="14"/>
      <c r="I730" s="31"/>
      <c r="J730" s="17"/>
    </row>
    <row r="731" spans="1:10">
      <c r="A731" s="16"/>
      <c r="B731" s="18"/>
      <c r="C731" s="18"/>
      <c r="D731" s="18"/>
      <c r="E731" s="18"/>
      <c r="F731" s="18"/>
      <c r="G731" s="18"/>
      <c r="H731" s="14"/>
      <c r="I731" s="31"/>
      <c r="J731" s="17"/>
    </row>
    <row r="732" spans="1:10">
      <c r="A732" s="16"/>
      <c r="B732" s="18"/>
      <c r="C732" s="18"/>
      <c r="D732" s="18"/>
      <c r="E732" s="18"/>
      <c r="F732" s="18"/>
      <c r="G732" s="18"/>
      <c r="H732" s="14"/>
      <c r="I732" s="31"/>
      <c r="J732" s="17"/>
    </row>
    <row r="733" spans="1:10">
      <c r="A733" s="16"/>
      <c r="B733" s="18"/>
      <c r="C733" s="18"/>
      <c r="D733" s="18"/>
      <c r="E733" s="18"/>
      <c r="F733" s="18"/>
      <c r="G733" s="18"/>
      <c r="H733" s="14"/>
      <c r="I733" s="31"/>
      <c r="J733" s="17"/>
    </row>
    <row r="734" spans="1:10">
      <c r="A734" s="16"/>
      <c r="B734" s="18"/>
      <c r="C734" s="18"/>
      <c r="D734" s="18"/>
      <c r="E734" s="18"/>
      <c r="F734" s="18"/>
      <c r="G734" s="18"/>
      <c r="H734" s="14"/>
      <c r="I734" s="31"/>
      <c r="J734" s="17"/>
    </row>
    <row r="735" spans="1:10">
      <c r="A735" s="16"/>
      <c r="B735" s="18"/>
      <c r="C735" s="18"/>
      <c r="D735" s="18"/>
      <c r="E735" s="18"/>
      <c r="F735" s="18"/>
      <c r="G735" s="18"/>
      <c r="H735" s="14"/>
      <c r="I735" s="31"/>
      <c r="J735" s="17"/>
    </row>
    <row r="736" spans="1:10">
      <c r="A736" s="16"/>
      <c r="B736" s="18"/>
      <c r="C736" s="18"/>
      <c r="D736" s="18"/>
      <c r="E736" s="18"/>
      <c r="F736" s="18"/>
      <c r="G736" s="18"/>
      <c r="H736" s="14"/>
      <c r="I736" s="31"/>
      <c r="J736" s="17"/>
    </row>
    <row r="737" spans="1:10">
      <c r="A737" s="16"/>
      <c r="B737" s="18"/>
      <c r="C737" s="18"/>
      <c r="D737" s="18"/>
      <c r="E737" s="18"/>
      <c r="F737" s="18"/>
      <c r="G737" s="18"/>
      <c r="H737" s="14"/>
      <c r="I737" s="31"/>
      <c r="J737" s="17"/>
    </row>
    <row r="738" spans="1:10">
      <c r="A738" s="16"/>
      <c r="B738" s="18"/>
      <c r="C738" s="18"/>
      <c r="D738" s="18"/>
      <c r="E738" s="18"/>
      <c r="F738" s="18"/>
      <c r="G738" s="18"/>
      <c r="H738" s="14"/>
      <c r="I738" s="31"/>
      <c r="J738" s="17"/>
    </row>
    <row r="739" spans="1:10">
      <c r="A739" s="16"/>
      <c r="B739" s="18"/>
      <c r="C739" s="18"/>
      <c r="D739" s="18"/>
      <c r="E739" s="18"/>
      <c r="F739" s="18"/>
      <c r="G739" s="18"/>
      <c r="H739" s="14"/>
      <c r="I739" s="31"/>
      <c r="J739" s="17"/>
    </row>
    <row r="740" spans="1:10">
      <c r="A740" s="16"/>
      <c r="B740" s="18"/>
      <c r="C740" s="18"/>
      <c r="D740" s="18"/>
      <c r="E740" s="18"/>
      <c r="F740" s="18"/>
      <c r="G740" s="18"/>
      <c r="H740" s="14"/>
      <c r="I740" s="31"/>
      <c r="J740" s="17"/>
    </row>
    <row r="741" spans="1:10">
      <c r="A741" s="16"/>
      <c r="B741" s="18"/>
      <c r="C741" s="18"/>
      <c r="D741" s="18"/>
      <c r="E741" s="18"/>
      <c r="F741" s="18"/>
      <c r="G741" s="18"/>
      <c r="H741" s="14"/>
      <c r="I741" s="31"/>
      <c r="J741" s="17"/>
    </row>
    <row r="742" spans="1:10">
      <c r="A742" s="16"/>
      <c r="B742" s="18"/>
      <c r="C742" s="18"/>
      <c r="D742" s="18"/>
      <c r="E742" s="18"/>
      <c r="F742" s="18"/>
      <c r="G742" s="18"/>
      <c r="H742" s="14"/>
      <c r="I742" s="31"/>
      <c r="J742" s="17"/>
    </row>
    <row r="743" spans="1:10">
      <c r="A743" s="16"/>
      <c r="B743" s="18"/>
      <c r="C743" s="18"/>
      <c r="D743" s="18"/>
      <c r="E743" s="18"/>
      <c r="F743" s="18"/>
      <c r="G743" s="18"/>
      <c r="H743" s="14"/>
      <c r="I743" s="31"/>
      <c r="J743" s="17"/>
    </row>
    <row r="744" spans="1:10">
      <c r="A744" s="16"/>
      <c r="B744" s="18"/>
      <c r="C744" s="18"/>
      <c r="D744" s="18"/>
      <c r="E744" s="18"/>
      <c r="F744" s="18"/>
      <c r="G744" s="18"/>
      <c r="H744" s="14"/>
      <c r="I744" s="31"/>
      <c r="J744" s="17"/>
    </row>
    <row r="745" spans="1:10">
      <c r="A745" s="16"/>
      <c r="B745" s="18"/>
      <c r="C745" s="18"/>
      <c r="D745" s="18"/>
      <c r="E745" s="18"/>
      <c r="F745" s="18"/>
      <c r="G745" s="18"/>
      <c r="H745" s="14"/>
      <c r="I745" s="31"/>
      <c r="J745" s="17"/>
    </row>
    <row r="746" spans="1:10">
      <c r="A746" s="16"/>
      <c r="B746" s="18"/>
      <c r="C746" s="18"/>
      <c r="D746" s="18"/>
      <c r="E746" s="18"/>
      <c r="F746" s="18"/>
      <c r="G746" s="18"/>
      <c r="H746" s="14"/>
      <c r="I746" s="31"/>
      <c r="J746" s="17"/>
    </row>
    <row r="747" spans="1:10">
      <c r="A747" s="16"/>
      <c r="B747" s="18"/>
      <c r="C747" s="18"/>
      <c r="D747" s="18"/>
      <c r="E747" s="18"/>
      <c r="F747" s="18"/>
      <c r="G747" s="18"/>
      <c r="H747" s="14"/>
      <c r="I747" s="31"/>
      <c r="J747" s="17"/>
    </row>
    <row r="748" spans="1:10">
      <c r="A748" s="16"/>
      <c r="B748" s="18"/>
      <c r="C748" s="18"/>
      <c r="D748" s="18"/>
      <c r="E748" s="18"/>
      <c r="F748" s="18"/>
      <c r="G748" s="18"/>
      <c r="H748" s="14"/>
      <c r="I748" s="31"/>
      <c r="J748" s="17"/>
    </row>
    <row r="749" spans="1:10">
      <c r="A749" s="16"/>
      <c r="B749" s="18"/>
      <c r="C749" s="18"/>
      <c r="D749" s="18"/>
      <c r="E749" s="18"/>
      <c r="F749" s="18"/>
      <c r="G749" s="18"/>
      <c r="H749" s="14"/>
      <c r="I749" s="31"/>
      <c r="J749" s="17"/>
    </row>
    <row r="750" spans="1:10">
      <c r="A750" s="16"/>
      <c r="B750" s="18"/>
      <c r="C750" s="18"/>
      <c r="D750" s="18"/>
      <c r="E750" s="18"/>
      <c r="F750" s="18"/>
      <c r="G750" s="18"/>
      <c r="H750" s="14"/>
      <c r="I750" s="31"/>
      <c r="J750" s="17"/>
    </row>
    <row r="751" spans="1:10">
      <c r="A751" s="16"/>
      <c r="B751" s="18"/>
      <c r="C751" s="18"/>
      <c r="D751" s="18"/>
      <c r="E751" s="18"/>
      <c r="F751" s="18"/>
      <c r="G751" s="18"/>
      <c r="H751" s="14"/>
      <c r="I751" s="31"/>
      <c r="J751" s="17"/>
    </row>
    <row r="752" spans="1:10">
      <c r="A752" s="16"/>
      <c r="B752" s="18"/>
      <c r="C752" s="18"/>
      <c r="D752" s="18"/>
      <c r="E752" s="18"/>
      <c r="F752" s="18"/>
      <c r="G752" s="18"/>
      <c r="H752" s="14"/>
      <c r="I752" s="31"/>
      <c r="J752" s="17"/>
    </row>
    <row r="753" spans="1:10">
      <c r="A753" s="16"/>
      <c r="B753" s="18"/>
      <c r="C753" s="18"/>
      <c r="D753" s="18"/>
      <c r="E753" s="18"/>
      <c r="F753" s="18"/>
      <c r="G753" s="18"/>
      <c r="H753" s="14"/>
      <c r="I753" s="31"/>
      <c r="J753" s="17"/>
    </row>
    <row r="754" spans="1:10">
      <c r="A754" s="16"/>
      <c r="B754" s="18"/>
      <c r="C754" s="18"/>
      <c r="D754" s="18"/>
      <c r="E754" s="18"/>
      <c r="F754" s="18"/>
      <c r="G754" s="18"/>
      <c r="H754" s="14"/>
      <c r="I754" s="31"/>
      <c r="J754" s="17"/>
    </row>
    <row r="755" spans="1:10">
      <c r="A755" s="16"/>
      <c r="B755" s="18"/>
      <c r="C755" s="18"/>
      <c r="D755" s="18"/>
      <c r="E755" s="18"/>
      <c r="F755" s="18"/>
      <c r="G755" s="18"/>
      <c r="H755" s="14"/>
      <c r="I755" s="31"/>
      <c r="J755" s="17"/>
    </row>
    <row r="756" spans="1:10">
      <c r="A756" s="16"/>
      <c r="B756" s="18"/>
      <c r="C756" s="18"/>
      <c r="D756" s="18"/>
      <c r="E756" s="18"/>
      <c r="F756" s="18"/>
      <c r="G756" s="18"/>
      <c r="H756" s="14"/>
      <c r="I756" s="31"/>
      <c r="J756" s="17"/>
    </row>
    <row r="757" spans="1:10">
      <c r="A757" s="16"/>
      <c r="B757" s="18"/>
      <c r="C757" s="18"/>
      <c r="D757" s="18"/>
      <c r="E757" s="18"/>
      <c r="F757" s="18"/>
      <c r="G757" s="18"/>
      <c r="H757" s="14"/>
      <c r="I757" s="31"/>
      <c r="J757" s="17"/>
    </row>
    <row r="758" spans="1:10">
      <c r="A758" s="16"/>
      <c r="B758" s="18"/>
      <c r="C758" s="18"/>
      <c r="D758" s="18"/>
      <c r="E758" s="18"/>
      <c r="F758" s="18"/>
      <c r="G758" s="18"/>
      <c r="H758" s="14"/>
      <c r="I758" s="31"/>
      <c r="J758" s="17"/>
    </row>
    <row r="759" spans="1:10">
      <c r="A759" s="16"/>
      <c r="B759" s="18"/>
      <c r="C759" s="18"/>
      <c r="D759" s="18"/>
      <c r="E759" s="18"/>
      <c r="F759" s="18"/>
      <c r="G759" s="18"/>
      <c r="H759" s="14"/>
      <c r="I759" s="31"/>
      <c r="J759" s="17"/>
    </row>
    <row r="760" spans="1:10">
      <c r="A760" s="16"/>
      <c r="B760" s="18"/>
      <c r="C760" s="18"/>
      <c r="D760" s="18"/>
      <c r="E760" s="18"/>
      <c r="F760" s="18"/>
      <c r="G760" s="18"/>
      <c r="H760" s="14"/>
      <c r="I760" s="31"/>
      <c r="J760" s="17"/>
    </row>
    <row r="761" spans="1:10">
      <c r="A761" s="16"/>
      <c r="B761" s="18"/>
      <c r="C761" s="18"/>
      <c r="D761" s="18"/>
      <c r="E761" s="18"/>
      <c r="F761" s="18"/>
      <c r="G761" s="18"/>
      <c r="H761" s="14"/>
      <c r="I761" s="31"/>
      <c r="J761" s="17"/>
    </row>
    <row r="762" spans="1:10">
      <c r="A762" s="16"/>
      <c r="B762" s="18"/>
      <c r="C762" s="18"/>
      <c r="D762" s="18"/>
      <c r="E762" s="18"/>
      <c r="F762" s="18"/>
      <c r="G762" s="18"/>
      <c r="H762" s="14"/>
      <c r="I762" s="31"/>
      <c r="J762" s="17"/>
    </row>
    <row r="763" spans="1:10">
      <c r="A763" s="16"/>
      <c r="B763" s="18"/>
      <c r="C763" s="18"/>
      <c r="D763" s="18"/>
      <c r="E763" s="18"/>
      <c r="F763" s="18"/>
      <c r="G763" s="18"/>
      <c r="H763" s="14"/>
      <c r="I763" s="31"/>
      <c r="J763" s="17"/>
    </row>
    <row r="764" spans="1:10">
      <c r="A764" s="16"/>
      <c r="B764" s="18"/>
      <c r="C764" s="18"/>
      <c r="D764" s="18"/>
      <c r="E764" s="18"/>
      <c r="F764" s="18"/>
      <c r="G764" s="18"/>
      <c r="H764" s="14"/>
      <c r="I764" s="31"/>
      <c r="J764" s="17"/>
    </row>
    <row r="765" spans="1:10">
      <c r="A765" s="16"/>
      <c r="B765" s="18"/>
      <c r="C765" s="18"/>
      <c r="D765" s="18"/>
      <c r="E765" s="18"/>
      <c r="F765" s="18"/>
      <c r="G765" s="18"/>
      <c r="H765" s="14"/>
      <c r="I765" s="31"/>
      <c r="J765" s="17"/>
    </row>
    <row r="766" spans="1:10">
      <c r="A766" s="16"/>
      <c r="B766" s="18"/>
      <c r="C766" s="18"/>
      <c r="D766" s="18"/>
      <c r="E766" s="18"/>
      <c r="F766" s="18"/>
      <c r="G766" s="18"/>
      <c r="H766" s="14"/>
      <c r="I766" s="31"/>
      <c r="J766" s="17"/>
    </row>
    <row r="767" spans="1:10">
      <c r="A767" s="16"/>
      <c r="B767" s="18"/>
      <c r="C767" s="18"/>
      <c r="D767" s="18"/>
      <c r="E767" s="18"/>
      <c r="F767" s="18"/>
      <c r="G767" s="18"/>
      <c r="H767" s="14"/>
      <c r="I767" s="31"/>
      <c r="J767" s="17"/>
    </row>
    <row r="768" spans="1:10">
      <c r="A768" s="16"/>
      <c r="B768" s="18"/>
      <c r="C768" s="18"/>
      <c r="D768" s="18"/>
      <c r="E768" s="18"/>
      <c r="F768" s="18"/>
      <c r="G768" s="18"/>
      <c r="H768" s="14"/>
      <c r="I768" s="31"/>
      <c r="J768" s="17"/>
    </row>
    <row r="769" spans="1:10">
      <c r="A769" s="16"/>
      <c r="B769" s="18"/>
      <c r="C769" s="18"/>
      <c r="D769" s="18"/>
      <c r="E769" s="18"/>
      <c r="F769" s="18"/>
      <c r="G769" s="18"/>
      <c r="H769" s="14"/>
      <c r="I769" s="31"/>
      <c r="J769" s="17"/>
    </row>
    <row r="770" spans="1:10">
      <c r="A770" s="16"/>
      <c r="B770" s="18"/>
      <c r="C770" s="18"/>
      <c r="D770" s="18"/>
      <c r="E770" s="18"/>
      <c r="F770" s="18"/>
      <c r="G770" s="18"/>
      <c r="H770" s="14"/>
      <c r="I770" s="31"/>
      <c r="J770" s="17"/>
    </row>
    <row r="771" spans="1:10">
      <c r="A771" s="16"/>
      <c r="B771" s="18"/>
      <c r="C771" s="18"/>
      <c r="D771" s="18"/>
      <c r="E771" s="18"/>
      <c r="F771" s="18"/>
      <c r="G771" s="18"/>
      <c r="H771" s="14"/>
      <c r="I771" s="31"/>
      <c r="J771" s="17"/>
    </row>
    <row r="772" spans="1:10">
      <c r="A772" s="16"/>
      <c r="B772" s="18"/>
      <c r="C772" s="18"/>
      <c r="D772" s="18"/>
      <c r="E772" s="18"/>
      <c r="F772" s="18"/>
      <c r="G772" s="18"/>
      <c r="H772" s="14"/>
      <c r="I772" s="31"/>
      <c r="J772" s="17"/>
    </row>
    <row r="773" spans="1:10">
      <c r="A773" s="16"/>
      <c r="B773" s="18"/>
      <c r="C773" s="18"/>
      <c r="D773" s="18"/>
      <c r="E773" s="18"/>
      <c r="F773" s="18"/>
      <c r="G773" s="18"/>
      <c r="H773" s="14"/>
      <c r="I773" s="31"/>
      <c r="J773" s="17"/>
    </row>
    <row r="774" spans="1:10">
      <c r="A774" s="16"/>
      <c r="B774" s="18"/>
      <c r="C774" s="18"/>
      <c r="D774" s="18"/>
      <c r="E774" s="18"/>
      <c r="F774" s="18"/>
      <c r="G774" s="18"/>
      <c r="H774" s="14"/>
      <c r="I774" s="31"/>
      <c r="J774" s="17"/>
    </row>
    <row r="775" spans="1:10">
      <c r="A775" s="16"/>
      <c r="B775" s="18"/>
      <c r="C775" s="18"/>
      <c r="D775" s="18"/>
      <c r="E775" s="18"/>
      <c r="F775" s="18"/>
      <c r="G775" s="18"/>
      <c r="H775" s="14"/>
      <c r="I775" s="31"/>
      <c r="J775" s="17"/>
    </row>
    <row r="776" spans="1:10">
      <c r="A776" s="16"/>
      <c r="B776" s="18"/>
      <c r="C776" s="18"/>
      <c r="D776" s="18"/>
      <c r="E776" s="18"/>
      <c r="F776" s="18"/>
      <c r="G776" s="18"/>
      <c r="H776" s="14"/>
      <c r="I776" s="31"/>
      <c r="J776" s="17"/>
    </row>
    <row r="777" spans="1:10">
      <c r="A777" s="16"/>
      <c r="B777" s="18"/>
      <c r="C777" s="18"/>
      <c r="D777" s="18"/>
      <c r="E777" s="18"/>
      <c r="F777" s="18"/>
      <c r="G777" s="18"/>
      <c r="H777" s="14"/>
      <c r="I777" s="31"/>
      <c r="J777" s="17"/>
    </row>
    <row r="778" spans="1:10">
      <c r="A778" s="16"/>
      <c r="B778" s="18"/>
      <c r="C778" s="18"/>
      <c r="D778" s="18"/>
      <c r="E778" s="18"/>
      <c r="F778" s="18"/>
      <c r="G778" s="18"/>
      <c r="H778" s="14"/>
      <c r="I778" s="31"/>
      <c r="J778" s="17"/>
    </row>
    <row r="779" spans="1:10">
      <c r="A779" s="16"/>
      <c r="B779" s="18"/>
      <c r="C779" s="18"/>
      <c r="D779" s="18"/>
      <c r="E779" s="18"/>
      <c r="F779" s="18"/>
      <c r="G779" s="18"/>
      <c r="H779" s="14"/>
      <c r="I779" s="31"/>
      <c r="J779" s="17"/>
    </row>
    <row r="780" spans="1:10">
      <c r="A780" s="16"/>
      <c r="B780" s="18"/>
      <c r="C780" s="18"/>
      <c r="D780" s="18"/>
      <c r="E780" s="18"/>
      <c r="F780" s="18"/>
      <c r="G780" s="18"/>
      <c r="H780" s="14"/>
      <c r="I780" s="31"/>
      <c r="J780" s="17"/>
    </row>
    <row r="781" spans="1:10">
      <c r="A781" s="16"/>
      <c r="B781" s="18"/>
      <c r="C781" s="18"/>
      <c r="D781" s="18"/>
      <c r="E781" s="18"/>
      <c r="F781" s="18"/>
      <c r="G781" s="18"/>
      <c r="H781" s="14"/>
      <c r="I781" s="31"/>
      <c r="J781" s="17"/>
    </row>
    <row r="782" spans="1:10">
      <c r="A782" s="16"/>
      <c r="B782" s="18"/>
      <c r="C782" s="18"/>
      <c r="D782" s="18"/>
      <c r="E782" s="18"/>
      <c r="F782" s="18"/>
      <c r="G782" s="18"/>
      <c r="H782" s="14"/>
      <c r="I782" s="31"/>
      <c r="J782" s="17"/>
    </row>
    <row r="783" spans="1:10">
      <c r="A783" s="16"/>
      <c r="B783" s="18"/>
      <c r="C783" s="18"/>
      <c r="D783" s="18"/>
      <c r="E783" s="18"/>
      <c r="F783" s="18"/>
      <c r="G783" s="18"/>
      <c r="H783" s="14"/>
      <c r="I783" s="31"/>
      <c r="J783" s="17"/>
    </row>
    <row r="784" spans="1:10">
      <c r="A784" s="16"/>
      <c r="B784" s="18"/>
      <c r="C784" s="18"/>
      <c r="D784" s="18"/>
      <c r="E784" s="18"/>
      <c r="F784" s="18"/>
      <c r="G784" s="18"/>
      <c r="H784" s="14"/>
      <c r="I784" s="31"/>
      <c r="J784" s="17"/>
    </row>
    <row r="785" spans="1:10">
      <c r="A785" s="16"/>
      <c r="B785" s="18"/>
      <c r="C785" s="18"/>
      <c r="D785" s="18"/>
      <c r="E785" s="18"/>
      <c r="F785" s="18"/>
      <c r="G785" s="18"/>
      <c r="H785" s="14"/>
      <c r="I785" s="31"/>
      <c r="J785" s="17"/>
    </row>
    <row r="786" spans="1:10">
      <c r="A786" s="16"/>
      <c r="B786" s="18"/>
      <c r="C786" s="18"/>
      <c r="D786" s="18"/>
      <c r="E786" s="18"/>
      <c r="F786" s="18"/>
      <c r="G786" s="18"/>
      <c r="H786" s="14"/>
      <c r="I786" s="31"/>
      <c r="J786" s="17"/>
    </row>
    <row r="787" spans="1:10">
      <c r="A787" s="16"/>
      <c r="B787" s="18"/>
      <c r="C787" s="18"/>
      <c r="D787" s="18"/>
      <c r="E787" s="18"/>
      <c r="F787" s="18"/>
      <c r="G787" s="18"/>
      <c r="H787" s="14"/>
      <c r="I787" s="31"/>
      <c r="J787" s="17"/>
    </row>
    <row r="788" spans="1:10">
      <c r="A788" s="16"/>
      <c r="B788" s="18"/>
      <c r="C788" s="18"/>
      <c r="D788" s="18"/>
      <c r="E788" s="18"/>
      <c r="F788" s="18"/>
      <c r="G788" s="18"/>
      <c r="H788" s="14"/>
      <c r="I788" s="31"/>
      <c r="J788" s="17"/>
    </row>
    <row r="789" spans="1:10">
      <c r="A789" s="16"/>
      <c r="B789" s="18"/>
      <c r="C789" s="18"/>
      <c r="D789" s="18"/>
      <c r="E789" s="18"/>
      <c r="F789" s="18"/>
      <c r="G789" s="18"/>
      <c r="H789" s="14"/>
      <c r="I789" s="31"/>
      <c r="J789" s="17"/>
    </row>
    <row r="790" spans="1:10">
      <c r="A790" s="16"/>
      <c r="B790" s="18"/>
      <c r="C790" s="18"/>
      <c r="D790" s="18"/>
      <c r="E790" s="18"/>
      <c r="F790" s="18"/>
      <c r="G790" s="18"/>
      <c r="H790" s="14"/>
      <c r="I790" s="31"/>
      <c r="J790" s="17"/>
    </row>
    <row r="791" spans="1:10">
      <c r="A791" s="16"/>
      <c r="B791" s="18"/>
      <c r="C791" s="18"/>
      <c r="D791" s="18"/>
      <c r="E791" s="18"/>
      <c r="F791" s="18"/>
      <c r="G791" s="18"/>
      <c r="H791" s="14"/>
      <c r="I791" s="31"/>
      <c r="J791" s="17"/>
    </row>
    <row r="792" spans="1:10">
      <c r="A792" s="16"/>
      <c r="B792" s="18"/>
      <c r="C792" s="18"/>
      <c r="D792" s="18"/>
      <c r="E792" s="18"/>
      <c r="F792" s="18"/>
      <c r="G792" s="18"/>
      <c r="H792" s="14"/>
      <c r="I792" s="31"/>
      <c r="J792" s="17"/>
    </row>
    <row r="793" spans="1:10">
      <c r="A793" s="16"/>
      <c r="B793" s="18"/>
      <c r="C793" s="18"/>
      <c r="D793" s="18"/>
      <c r="E793" s="18"/>
      <c r="F793" s="18"/>
      <c r="G793" s="18"/>
      <c r="H793" s="14"/>
      <c r="I793" s="31"/>
      <c r="J793" s="17"/>
    </row>
    <row r="794" spans="1:10">
      <c r="A794" s="16"/>
      <c r="B794" s="18"/>
      <c r="C794" s="18"/>
      <c r="D794" s="18"/>
      <c r="E794" s="18"/>
      <c r="F794" s="18"/>
      <c r="G794" s="18"/>
      <c r="H794" s="14"/>
      <c r="I794" s="31"/>
      <c r="J794" s="17"/>
    </row>
    <row r="795" spans="1:10">
      <c r="A795" s="16"/>
      <c r="B795" s="18"/>
      <c r="C795" s="18"/>
      <c r="D795" s="18"/>
      <c r="E795" s="18"/>
      <c r="F795" s="18"/>
      <c r="G795" s="18"/>
      <c r="H795" s="14"/>
      <c r="I795" s="31"/>
      <c r="J795" s="17"/>
    </row>
    <row r="796" spans="1:10">
      <c r="A796" s="16"/>
      <c r="B796" s="18"/>
      <c r="C796" s="18"/>
      <c r="D796" s="18"/>
      <c r="E796" s="18"/>
      <c r="F796" s="18"/>
      <c r="G796" s="18"/>
      <c r="H796" s="14"/>
      <c r="I796" s="31"/>
      <c r="J796" s="17"/>
    </row>
    <row r="797" spans="1:10">
      <c r="A797" s="16"/>
      <c r="B797" s="18"/>
      <c r="C797" s="18"/>
      <c r="D797" s="18"/>
      <c r="E797" s="18"/>
      <c r="F797" s="18"/>
      <c r="G797" s="18"/>
      <c r="H797" s="14"/>
      <c r="I797" s="31"/>
      <c r="J797" s="17"/>
    </row>
    <row r="798" spans="1:10">
      <c r="A798" s="16"/>
      <c r="B798" s="18"/>
      <c r="C798" s="18"/>
      <c r="D798" s="18"/>
      <c r="E798" s="18"/>
      <c r="F798" s="18"/>
      <c r="G798" s="18"/>
      <c r="H798" s="14"/>
      <c r="I798" s="31"/>
      <c r="J798" s="17"/>
    </row>
    <row r="799" spans="1:10">
      <c r="A799" s="16"/>
      <c r="B799" s="18"/>
      <c r="C799" s="18"/>
      <c r="D799" s="18"/>
      <c r="E799" s="18"/>
      <c r="F799" s="18"/>
      <c r="G799" s="18"/>
      <c r="H799" s="14"/>
      <c r="I799" s="31"/>
      <c r="J799" s="17"/>
    </row>
    <row r="800" spans="1:10">
      <c r="A800" s="16"/>
      <c r="B800" s="18"/>
      <c r="C800" s="18"/>
      <c r="D800" s="18"/>
      <c r="E800" s="18"/>
      <c r="F800" s="18"/>
      <c r="G800" s="18"/>
      <c r="H800" s="14"/>
      <c r="I800" s="31"/>
      <c r="J800" s="17"/>
    </row>
    <row r="801" spans="1:10">
      <c r="A801" s="16"/>
      <c r="B801" s="18"/>
      <c r="C801" s="18"/>
      <c r="D801" s="18"/>
      <c r="E801" s="18"/>
      <c r="F801" s="18"/>
      <c r="G801" s="18"/>
      <c r="H801" s="14"/>
      <c r="I801" s="31"/>
      <c r="J801" s="17"/>
    </row>
    <row r="802" spans="1:10">
      <c r="A802" s="16"/>
      <c r="B802" s="18"/>
      <c r="C802" s="18"/>
      <c r="D802" s="18"/>
      <c r="E802" s="18"/>
      <c r="F802" s="18"/>
      <c r="G802" s="18"/>
      <c r="H802" s="14"/>
      <c r="I802" s="31"/>
      <c r="J802" s="17"/>
    </row>
    <row r="803" spans="1:10">
      <c r="A803" s="16"/>
      <c r="B803" s="18"/>
      <c r="C803" s="18"/>
      <c r="D803" s="18"/>
      <c r="E803" s="18"/>
      <c r="F803" s="18"/>
      <c r="G803" s="18"/>
      <c r="H803" s="14"/>
      <c r="I803" s="31"/>
      <c r="J803" s="17"/>
    </row>
    <row r="804" spans="1:10">
      <c r="A804" s="16"/>
      <c r="B804" s="18"/>
      <c r="C804" s="18"/>
      <c r="D804" s="18"/>
      <c r="E804" s="18"/>
      <c r="F804" s="18"/>
      <c r="G804" s="18"/>
      <c r="H804" s="14"/>
      <c r="I804" s="31"/>
      <c r="J804" s="17"/>
    </row>
    <row r="805" spans="1:10">
      <c r="A805" s="16"/>
      <c r="B805" s="18"/>
      <c r="C805" s="18"/>
      <c r="D805" s="18"/>
      <c r="E805" s="18"/>
      <c r="F805" s="18"/>
      <c r="G805" s="18"/>
      <c r="H805" s="14"/>
      <c r="I805" s="31"/>
      <c r="J805" s="17"/>
    </row>
    <row r="806" spans="1:10">
      <c r="A806" s="16"/>
      <c r="B806" s="18"/>
      <c r="C806" s="18"/>
      <c r="D806" s="18"/>
      <c r="E806" s="18"/>
      <c r="F806" s="18"/>
      <c r="G806" s="18"/>
      <c r="H806" s="14"/>
      <c r="I806" s="31"/>
      <c r="J806" s="17"/>
    </row>
    <row r="807" spans="1:10">
      <c r="A807" s="16"/>
      <c r="B807" s="18"/>
      <c r="C807" s="18"/>
      <c r="D807" s="18"/>
      <c r="E807" s="18"/>
      <c r="F807" s="18"/>
      <c r="G807" s="18"/>
      <c r="H807" s="14"/>
      <c r="I807" s="31"/>
      <c r="J807" s="17"/>
    </row>
    <row r="808" spans="1:10">
      <c r="A808" s="16"/>
      <c r="B808" s="18"/>
      <c r="C808" s="18"/>
      <c r="D808" s="18"/>
      <c r="E808" s="18"/>
      <c r="F808" s="18"/>
      <c r="G808" s="18"/>
      <c r="H808" s="14"/>
      <c r="I808" s="31"/>
      <c r="J808" s="17"/>
    </row>
    <row r="809" spans="1:10">
      <c r="A809" s="16"/>
      <c r="B809" s="18"/>
      <c r="C809" s="18"/>
      <c r="D809" s="18"/>
      <c r="E809" s="18"/>
      <c r="F809" s="18"/>
      <c r="G809" s="18"/>
      <c r="H809" s="14"/>
      <c r="I809" s="31"/>
      <c r="J809" s="17"/>
    </row>
    <row r="810" spans="1:10">
      <c r="A810" s="16"/>
      <c r="B810" s="18"/>
      <c r="C810" s="18"/>
      <c r="D810" s="18"/>
      <c r="E810" s="18"/>
      <c r="F810" s="18"/>
      <c r="G810" s="18"/>
      <c r="H810" s="14"/>
      <c r="I810" s="31"/>
      <c r="J810" s="17"/>
    </row>
    <row r="811" spans="1:10">
      <c r="A811" s="16"/>
      <c r="B811" s="18"/>
      <c r="C811" s="18"/>
      <c r="D811" s="18"/>
      <c r="E811" s="18"/>
      <c r="F811" s="18"/>
      <c r="G811" s="18"/>
      <c r="H811" s="14"/>
      <c r="I811" s="31"/>
      <c r="J811" s="17"/>
    </row>
    <row r="812" spans="1:10">
      <c r="A812" s="16"/>
      <c r="B812" s="18"/>
      <c r="C812" s="18"/>
      <c r="D812" s="18"/>
      <c r="E812" s="18"/>
      <c r="F812" s="18"/>
      <c r="G812" s="18"/>
      <c r="H812" s="14"/>
      <c r="I812" s="31"/>
      <c r="J812" s="17"/>
    </row>
    <row r="813" spans="1:10">
      <c r="A813" s="16"/>
      <c r="B813" s="18"/>
      <c r="C813" s="18"/>
      <c r="D813" s="18"/>
      <c r="E813" s="18"/>
      <c r="F813" s="18"/>
      <c r="G813" s="18"/>
      <c r="H813" s="14"/>
      <c r="I813" s="31"/>
      <c r="J813" s="17"/>
    </row>
    <row r="814" spans="1:10">
      <c r="A814" s="16"/>
      <c r="B814" s="18"/>
      <c r="C814" s="18"/>
      <c r="D814" s="18"/>
      <c r="E814" s="18"/>
      <c r="F814" s="18"/>
      <c r="G814" s="18"/>
      <c r="H814" s="14"/>
      <c r="I814" s="31"/>
      <c r="J814" s="17"/>
    </row>
    <row r="815" spans="1:10">
      <c r="A815" s="16"/>
      <c r="B815" s="18"/>
      <c r="C815" s="18"/>
      <c r="D815" s="18"/>
      <c r="E815" s="18"/>
      <c r="F815" s="18"/>
      <c r="G815" s="18"/>
      <c r="H815" s="14"/>
      <c r="I815" s="31"/>
      <c r="J815" s="17"/>
    </row>
    <row r="816" spans="1:10">
      <c r="A816" s="16"/>
      <c r="B816" s="18"/>
      <c r="C816" s="18"/>
      <c r="D816" s="18"/>
      <c r="E816" s="18"/>
      <c r="F816" s="18"/>
      <c r="G816" s="18"/>
      <c r="H816" s="14"/>
      <c r="I816" s="31"/>
      <c r="J816" s="17"/>
    </row>
    <row r="817" spans="1:10">
      <c r="A817" s="16"/>
      <c r="B817" s="18"/>
      <c r="C817" s="18"/>
      <c r="D817" s="18"/>
      <c r="E817" s="18"/>
      <c r="F817" s="18"/>
      <c r="G817" s="18"/>
      <c r="H817" s="14"/>
      <c r="I817" s="31"/>
      <c r="J817" s="17"/>
    </row>
    <row r="818" spans="1:10">
      <c r="A818" s="16"/>
      <c r="B818" s="18"/>
      <c r="C818" s="18"/>
      <c r="D818" s="18"/>
      <c r="E818" s="18"/>
      <c r="F818" s="18"/>
      <c r="G818" s="18"/>
      <c r="H818" s="14"/>
      <c r="I818" s="31"/>
      <c r="J818" s="17"/>
    </row>
    <row r="819" spans="1:10">
      <c r="A819" s="16"/>
      <c r="B819" s="18"/>
      <c r="C819" s="18"/>
      <c r="D819" s="18"/>
      <c r="E819" s="18"/>
      <c r="F819" s="18"/>
      <c r="G819" s="18"/>
      <c r="H819" s="14"/>
      <c r="I819" s="31"/>
      <c r="J819" s="17"/>
    </row>
    <row r="820" spans="1:10">
      <c r="A820" s="16"/>
      <c r="B820" s="18"/>
      <c r="C820" s="18"/>
      <c r="D820" s="18"/>
      <c r="E820" s="18"/>
      <c r="F820" s="18"/>
      <c r="G820" s="18"/>
      <c r="H820" s="14"/>
      <c r="I820" s="31"/>
      <c r="J820" s="17"/>
    </row>
    <row r="821" spans="1:10">
      <c r="A821" s="16"/>
      <c r="B821" s="18"/>
      <c r="C821" s="18"/>
      <c r="D821" s="18"/>
      <c r="E821" s="18"/>
      <c r="F821" s="18"/>
      <c r="G821" s="18"/>
      <c r="H821" s="14"/>
      <c r="I821" s="31"/>
      <c r="J821" s="17"/>
    </row>
    <row r="822" spans="1:10">
      <c r="A822" s="16"/>
      <c r="B822" s="18"/>
      <c r="C822" s="18"/>
      <c r="D822" s="18"/>
      <c r="E822" s="18"/>
      <c r="F822" s="18"/>
      <c r="G822" s="18"/>
      <c r="H822" s="14"/>
      <c r="I822" s="31"/>
      <c r="J822" s="17"/>
    </row>
    <row r="823" spans="1:10">
      <c r="A823" s="16"/>
      <c r="B823" s="18"/>
      <c r="C823" s="18"/>
      <c r="D823" s="18"/>
      <c r="E823" s="18"/>
      <c r="F823" s="18"/>
      <c r="G823" s="18"/>
      <c r="H823" s="14"/>
      <c r="I823" s="31"/>
      <c r="J823" s="17"/>
    </row>
    <row r="824" spans="1:10">
      <c r="A824" s="16"/>
      <c r="B824" s="18"/>
      <c r="C824" s="18"/>
      <c r="D824" s="18"/>
      <c r="E824" s="18"/>
      <c r="F824" s="18"/>
      <c r="G824" s="18"/>
      <c r="H824" s="14"/>
      <c r="I824" s="31"/>
      <c r="J824" s="17"/>
    </row>
    <row r="825" spans="1:10">
      <c r="A825" s="16"/>
      <c r="B825" s="18"/>
      <c r="C825" s="18"/>
      <c r="D825" s="18"/>
      <c r="E825" s="18"/>
      <c r="F825" s="18"/>
      <c r="G825" s="18"/>
      <c r="H825" s="14"/>
      <c r="I825" s="31"/>
      <c r="J825" s="17"/>
    </row>
    <row r="826" spans="1:10">
      <c r="A826" s="16"/>
      <c r="B826" s="18"/>
      <c r="C826" s="18"/>
      <c r="D826" s="18"/>
      <c r="E826" s="18"/>
      <c r="F826" s="18"/>
      <c r="G826" s="18"/>
      <c r="H826" s="14"/>
      <c r="I826" s="31"/>
      <c r="J826" s="17"/>
    </row>
    <row r="827" spans="1:10">
      <c r="A827" s="16"/>
      <c r="B827" s="18"/>
      <c r="C827" s="18"/>
      <c r="D827" s="18"/>
      <c r="E827" s="18"/>
      <c r="F827" s="18"/>
      <c r="G827" s="18"/>
      <c r="H827" s="14"/>
      <c r="I827" s="31"/>
      <c r="J827" s="17"/>
    </row>
    <row r="828" spans="1:10">
      <c r="A828" s="16"/>
      <c r="B828" s="18"/>
      <c r="C828" s="18"/>
      <c r="D828" s="18"/>
      <c r="E828" s="18"/>
      <c r="F828" s="18"/>
      <c r="G828" s="18"/>
      <c r="H828" s="14"/>
      <c r="I828" s="31"/>
      <c r="J828" s="17"/>
    </row>
    <row r="829" spans="1:10">
      <c r="A829" s="16"/>
      <c r="B829" s="18"/>
      <c r="C829" s="18"/>
      <c r="D829" s="18"/>
      <c r="E829" s="18"/>
      <c r="F829" s="18"/>
      <c r="G829" s="18"/>
      <c r="H829" s="14"/>
      <c r="I829" s="31"/>
      <c r="J829" s="17"/>
    </row>
    <row r="830" spans="1:10">
      <c r="A830" s="16"/>
      <c r="B830" s="18"/>
      <c r="C830" s="18"/>
      <c r="D830" s="18"/>
      <c r="E830" s="18"/>
      <c r="F830" s="18"/>
      <c r="G830" s="18"/>
      <c r="H830" s="14"/>
      <c r="I830" s="31"/>
      <c r="J830" s="17"/>
    </row>
    <row r="831" spans="1:10">
      <c r="A831" s="16"/>
      <c r="B831" s="18"/>
      <c r="C831" s="18"/>
      <c r="D831" s="18"/>
      <c r="E831" s="18"/>
      <c r="F831" s="18"/>
      <c r="G831" s="18"/>
      <c r="H831" s="14"/>
      <c r="I831" s="31"/>
      <c r="J831" s="17"/>
    </row>
    <row r="832" spans="1:10">
      <c r="A832" s="16"/>
      <c r="B832" s="18"/>
      <c r="C832" s="18"/>
      <c r="D832" s="18"/>
      <c r="E832" s="18"/>
      <c r="F832" s="18"/>
      <c r="G832" s="18"/>
      <c r="H832" s="14"/>
      <c r="I832" s="31"/>
      <c r="J832" s="17"/>
    </row>
    <row r="833" spans="1:10">
      <c r="A833" s="16"/>
      <c r="B833" s="18"/>
      <c r="C833" s="18"/>
      <c r="D833" s="18"/>
      <c r="E833" s="18"/>
      <c r="F833" s="18"/>
      <c r="G833" s="18"/>
      <c r="H833" s="14"/>
      <c r="I833" s="31"/>
      <c r="J833" s="17"/>
    </row>
    <row r="834" spans="1:10">
      <c r="A834" s="16"/>
      <c r="B834" s="18"/>
      <c r="C834" s="18"/>
      <c r="D834" s="18"/>
      <c r="E834" s="18"/>
      <c r="F834" s="18"/>
      <c r="G834" s="18"/>
      <c r="H834" s="14"/>
      <c r="I834" s="31"/>
      <c r="J834" s="17"/>
    </row>
    <row r="835" spans="1:10">
      <c r="A835" s="16"/>
      <c r="B835" s="18"/>
      <c r="C835" s="18"/>
      <c r="D835" s="18"/>
      <c r="E835" s="18"/>
      <c r="F835" s="18"/>
      <c r="G835" s="18"/>
      <c r="H835" s="14"/>
      <c r="I835" s="31"/>
      <c r="J835" s="17"/>
    </row>
    <row r="836" spans="1:10">
      <c r="A836" s="16"/>
      <c r="B836" s="18"/>
      <c r="C836" s="18"/>
      <c r="D836" s="18"/>
      <c r="E836" s="18"/>
      <c r="F836" s="18"/>
      <c r="G836" s="18"/>
      <c r="H836" s="14"/>
      <c r="I836" s="31"/>
      <c r="J836" s="17"/>
    </row>
    <row r="837" spans="1:10">
      <c r="A837" s="16"/>
      <c r="B837" s="18"/>
      <c r="C837" s="18"/>
      <c r="D837" s="18"/>
      <c r="E837" s="18"/>
      <c r="F837" s="18"/>
      <c r="G837" s="18"/>
      <c r="H837" s="14"/>
      <c r="I837" s="31"/>
      <c r="J837" s="17"/>
    </row>
    <row r="838" spans="1:10">
      <c r="A838" s="16"/>
      <c r="B838" s="18"/>
      <c r="C838" s="18"/>
      <c r="D838" s="18"/>
      <c r="E838" s="18"/>
      <c r="F838" s="18"/>
      <c r="G838" s="18"/>
      <c r="H838" s="14"/>
      <c r="I838" s="31"/>
      <c r="J838" s="17"/>
    </row>
    <row r="839" spans="1:10">
      <c r="A839" s="16"/>
      <c r="B839" s="18"/>
      <c r="C839" s="18"/>
      <c r="D839" s="18"/>
      <c r="E839" s="18"/>
      <c r="F839" s="18"/>
      <c r="G839" s="18"/>
      <c r="H839" s="14"/>
      <c r="I839" s="31"/>
      <c r="J839" s="17"/>
    </row>
    <row r="840" spans="1:10">
      <c r="A840" s="16"/>
      <c r="B840" s="18"/>
      <c r="C840" s="18"/>
      <c r="D840" s="18"/>
      <c r="E840" s="18"/>
      <c r="F840" s="18"/>
      <c r="G840" s="18"/>
      <c r="H840" s="14"/>
      <c r="I840" s="31"/>
      <c r="J840" s="17"/>
    </row>
    <row r="841" spans="1:10">
      <c r="A841" s="16"/>
      <c r="B841" s="18"/>
      <c r="C841" s="18"/>
      <c r="D841" s="18"/>
      <c r="E841" s="18"/>
      <c r="F841" s="18"/>
      <c r="G841" s="18"/>
      <c r="H841" s="14"/>
      <c r="I841" s="31"/>
      <c r="J841" s="17"/>
    </row>
    <row r="842" spans="1:10">
      <c r="A842" s="16"/>
      <c r="B842" s="18"/>
      <c r="C842" s="18"/>
      <c r="D842" s="18"/>
      <c r="E842" s="18"/>
      <c r="F842" s="18"/>
      <c r="G842" s="18"/>
      <c r="H842" s="14"/>
      <c r="I842" s="31"/>
      <c r="J842" s="17"/>
    </row>
    <row r="843" spans="1:10">
      <c r="A843" s="16"/>
      <c r="B843" s="18"/>
      <c r="C843" s="18"/>
      <c r="D843" s="18"/>
      <c r="E843" s="18"/>
      <c r="F843" s="18"/>
      <c r="G843" s="18"/>
      <c r="H843" s="14"/>
      <c r="I843" s="31"/>
      <c r="J843" s="17"/>
    </row>
    <row r="844" spans="1:10">
      <c r="A844" s="16"/>
      <c r="B844" s="18"/>
      <c r="C844" s="18"/>
      <c r="D844" s="18"/>
      <c r="E844" s="18"/>
      <c r="F844" s="18"/>
      <c r="G844" s="18"/>
      <c r="H844" s="14"/>
      <c r="I844" s="31"/>
      <c r="J844" s="17"/>
    </row>
    <row r="845" spans="1:10">
      <c r="A845" s="16"/>
      <c r="B845" s="18"/>
      <c r="C845" s="18"/>
      <c r="D845" s="18"/>
      <c r="E845" s="18"/>
      <c r="F845" s="18"/>
      <c r="G845" s="18"/>
      <c r="H845" s="14"/>
      <c r="I845" s="31"/>
      <c r="J845" s="17"/>
    </row>
    <row r="846" spans="1:10">
      <c r="A846" s="16"/>
      <c r="B846" s="18"/>
      <c r="C846" s="18"/>
      <c r="D846" s="18"/>
      <c r="E846" s="18"/>
      <c r="F846" s="18"/>
      <c r="G846" s="18"/>
      <c r="H846" s="14"/>
      <c r="I846" s="31"/>
      <c r="J846" s="17"/>
    </row>
    <row r="847" spans="1:10">
      <c r="A847" s="16"/>
      <c r="B847" s="18"/>
      <c r="C847" s="18"/>
      <c r="D847" s="18"/>
      <c r="E847" s="18"/>
      <c r="F847" s="18"/>
      <c r="G847" s="18"/>
      <c r="H847" s="14"/>
      <c r="I847" s="31"/>
      <c r="J847" s="17"/>
    </row>
    <row r="848" spans="1:10">
      <c r="A848" s="16"/>
      <c r="B848" s="18"/>
      <c r="C848" s="18"/>
      <c r="D848" s="18"/>
      <c r="E848" s="18"/>
      <c r="F848" s="18"/>
      <c r="G848" s="18"/>
      <c r="H848" s="14"/>
      <c r="I848" s="31"/>
      <c r="J848" s="17"/>
    </row>
    <row r="849" spans="1:10">
      <c r="A849" s="16"/>
      <c r="B849" s="18"/>
      <c r="C849" s="18"/>
      <c r="D849" s="18"/>
      <c r="E849" s="18"/>
      <c r="F849" s="18"/>
      <c r="G849" s="18"/>
      <c r="H849" s="14"/>
      <c r="I849" s="31"/>
      <c r="J849" s="17"/>
    </row>
    <row r="850" spans="1:10">
      <c r="A850" s="16"/>
      <c r="B850" s="18"/>
      <c r="C850" s="18"/>
      <c r="D850" s="18"/>
      <c r="E850" s="18"/>
      <c r="F850" s="18"/>
      <c r="G850" s="18"/>
      <c r="H850" s="14"/>
      <c r="I850" s="31"/>
      <c r="J850" s="17"/>
    </row>
    <row r="851" spans="1:10">
      <c r="A851" s="16"/>
      <c r="B851" s="18"/>
      <c r="C851" s="18"/>
      <c r="D851" s="18"/>
      <c r="E851" s="18"/>
      <c r="F851" s="18"/>
      <c r="G851" s="18"/>
      <c r="H851" s="14"/>
      <c r="I851" s="31"/>
      <c r="J851" s="17"/>
    </row>
    <row r="852" spans="1:10">
      <c r="A852" s="16"/>
      <c r="B852" s="18"/>
      <c r="C852" s="18"/>
      <c r="D852" s="18"/>
      <c r="E852" s="18"/>
      <c r="F852" s="18"/>
      <c r="G852" s="18"/>
      <c r="H852" s="14"/>
      <c r="I852" s="31"/>
      <c r="J852" s="17"/>
    </row>
    <row r="853" spans="1:10">
      <c r="A853" s="16"/>
      <c r="B853" s="18"/>
      <c r="C853" s="18"/>
      <c r="D853" s="18"/>
      <c r="E853" s="18"/>
      <c r="F853" s="18"/>
      <c r="G853" s="18"/>
      <c r="H853" s="14"/>
      <c r="I853" s="31"/>
      <c r="J853" s="17"/>
    </row>
    <row r="854" spans="1:10">
      <c r="A854" s="16"/>
      <c r="B854" s="18"/>
      <c r="C854" s="18"/>
      <c r="D854" s="18"/>
      <c r="E854" s="18"/>
      <c r="F854" s="18"/>
      <c r="G854" s="18"/>
      <c r="H854" s="14"/>
      <c r="I854" s="31"/>
      <c r="J854" s="17"/>
    </row>
    <row r="855" spans="1:10">
      <c r="A855" s="16"/>
      <c r="B855" s="18"/>
      <c r="C855" s="18"/>
      <c r="D855" s="18"/>
      <c r="E855" s="18"/>
      <c r="F855" s="18"/>
      <c r="G855" s="18"/>
      <c r="H855" s="14"/>
      <c r="I855" s="31"/>
      <c r="J855" s="17"/>
    </row>
    <row r="856" spans="1:10">
      <c r="A856" s="16"/>
      <c r="B856" s="18"/>
      <c r="C856" s="18"/>
      <c r="D856" s="18"/>
      <c r="E856" s="18"/>
      <c r="F856" s="18"/>
      <c r="G856" s="18"/>
      <c r="H856" s="14"/>
      <c r="I856" s="31"/>
      <c r="J856" s="17"/>
    </row>
    <row r="857" spans="1:10">
      <c r="A857" s="16"/>
      <c r="B857" s="18"/>
      <c r="C857" s="18"/>
      <c r="D857" s="18"/>
      <c r="E857" s="18"/>
      <c r="F857" s="18"/>
      <c r="G857" s="18"/>
      <c r="H857" s="14"/>
      <c r="I857" s="31"/>
      <c r="J857" s="17"/>
    </row>
    <row r="858" spans="1:10">
      <c r="A858" s="16"/>
      <c r="B858" s="18"/>
      <c r="C858" s="18"/>
      <c r="D858" s="18"/>
      <c r="E858" s="18"/>
      <c r="F858" s="18"/>
      <c r="G858" s="18"/>
      <c r="H858" s="14"/>
      <c r="I858" s="31"/>
      <c r="J858" s="17"/>
    </row>
    <row r="859" spans="1:10">
      <c r="A859" s="16"/>
      <c r="B859" s="18"/>
      <c r="C859" s="18"/>
      <c r="D859" s="18"/>
      <c r="E859" s="18"/>
      <c r="F859" s="18"/>
      <c r="G859" s="18"/>
      <c r="H859" s="14"/>
      <c r="I859" s="31"/>
      <c r="J859" s="17"/>
    </row>
    <row r="860" spans="1:10">
      <c r="A860" s="16"/>
      <c r="B860" s="18"/>
      <c r="C860" s="18"/>
      <c r="D860" s="18"/>
      <c r="E860" s="18"/>
      <c r="F860" s="18"/>
      <c r="G860" s="18"/>
      <c r="H860" s="14"/>
      <c r="I860" s="31"/>
      <c r="J860" s="17"/>
    </row>
    <row r="861" spans="1:10">
      <c r="A861" s="16"/>
      <c r="B861" s="18"/>
      <c r="C861" s="18"/>
      <c r="D861" s="18"/>
      <c r="E861" s="18"/>
      <c r="F861" s="18"/>
      <c r="G861" s="18"/>
      <c r="H861" s="14"/>
      <c r="I861" s="31"/>
      <c r="J861" s="17"/>
    </row>
    <row r="862" spans="1:10">
      <c r="A862" s="16"/>
      <c r="B862" s="18"/>
      <c r="C862" s="18"/>
      <c r="D862" s="18"/>
      <c r="E862" s="18"/>
      <c r="F862" s="18"/>
      <c r="G862" s="18"/>
      <c r="H862" s="14"/>
      <c r="I862" s="31"/>
      <c r="J862" s="17"/>
    </row>
    <row r="863" spans="1:10">
      <c r="A863" s="16"/>
      <c r="B863" s="18"/>
      <c r="C863" s="18"/>
      <c r="D863" s="18"/>
      <c r="E863" s="18"/>
      <c r="F863" s="18"/>
      <c r="G863" s="18"/>
      <c r="H863" s="14"/>
      <c r="I863" s="31"/>
      <c r="J863" s="17"/>
    </row>
    <row r="864" spans="1:10">
      <c r="A864" s="16"/>
      <c r="B864" s="18"/>
      <c r="C864" s="18"/>
      <c r="D864" s="18"/>
      <c r="E864" s="18"/>
      <c r="F864" s="18"/>
      <c r="G864" s="18"/>
      <c r="H864" s="14"/>
      <c r="I864" s="31"/>
      <c r="J864" s="17"/>
    </row>
    <row r="865" spans="1:10">
      <c r="A865" s="16"/>
      <c r="B865" s="18"/>
      <c r="C865" s="18"/>
      <c r="D865" s="18"/>
      <c r="E865" s="18"/>
      <c r="F865" s="18"/>
      <c r="G865" s="18"/>
      <c r="H865" s="14"/>
      <c r="I865" s="31"/>
      <c r="J865" s="17"/>
    </row>
    <row r="866" spans="1:10">
      <c r="A866" s="16"/>
      <c r="B866" s="18"/>
      <c r="C866" s="18"/>
      <c r="D866" s="18"/>
      <c r="E866" s="18"/>
      <c r="F866" s="18"/>
      <c r="G866" s="18"/>
      <c r="H866" s="14"/>
      <c r="I866" s="31"/>
      <c r="J866" s="17"/>
    </row>
    <row r="867" spans="1:10">
      <c r="A867" s="16"/>
      <c r="B867" s="18"/>
      <c r="C867" s="18"/>
      <c r="D867" s="18"/>
      <c r="E867" s="18"/>
      <c r="F867" s="18"/>
      <c r="G867" s="18"/>
      <c r="H867" s="14"/>
      <c r="I867" s="31"/>
      <c r="J867" s="17"/>
    </row>
    <row r="868" spans="1:10">
      <c r="A868" s="16"/>
      <c r="B868" s="18"/>
      <c r="C868" s="18"/>
      <c r="D868" s="18"/>
      <c r="E868" s="18"/>
      <c r="F868" s="18"/>
      <c r="G868" s="18"/>
      <c r="H868" s="14"/>
      <c r="I868" s="31"/>
      <c r="J868" s="17"/>
    </row>
    <row r="869" spans="1:10">
      <c r="A869" s="16"/>
      <c r="B869" s="18"/>
      <c r="C869" s="18"/>
      <c r="D869" s="18"/>
      <c r="E869" s="18"/>
      <c r="F869" s="18"/>
      <c r="G869" s="18"/>
      <c r="H869" s="14"/>
      <c r="I869" s="31"/>
      <c r="J869" s="17"/>
    </row>
    <row r="870" spans="1:10">
      <c r="A870" s="16"/>
      <c r="B870" s="18"/>
      <c r="C870" s="18"/>
      <c r="D870" s="18"/>
      <c r="E870" s="18"/>
      <c r="F870" s="18"/>
      <c r="G870" s="18"/>
      <c r="H870" s="14"/>
      <c r="I870" s="31"/>
      <c r="J870" s="17"/>
    </row>
    <row r="871" spans="1:10">
      <c r="A871" s="16"/>
      <c r="B871" s="18"/>
      <c r="C871" s="18"/>
      <c r="D871" s="18"/>
      <c r="E871" s="18"/>
      <c r="F871" s="18"/>
      <c r="G871" s="18"/>
      <c r="H871" s="14"/>
      <c r="I871" s="31"/>
      <c r="J871" s="17"/>
    </row>
    <row r="872" spans="1:10">
      <c r="A872" s="16"/>
      <c r="B872" s="18"/>
      <c r="C872" s="18"/>
      <c r="D872" s="18"/>
      <c r="E872" s="18"/>
      <c r="F872" s="18"/>
      <c r="G872" s="18"/>
      <c r="H872" s="14"/>
      <c r="I872" s="31"/>
      <c r="J872" s="17"/>
    </row>
    <row r="873" spans="1:10">
      <c r="A873" s="16"/>
      <c r="B873" s="18"/>
      <c r="C873" s="18"/>
      <c r="D873" s="18"/>
      <c r="E873" s="18"/>
      <c r="F873" s="18"/>
      <c r="G873" s="18"/>
      <c r="H873" s="14"/>
      <c r="I873" s="31"/>
      <c r="J873" s="17"/>
    </row>
    <row r="874" spans="1:10">
      <c r="A874" s="16"/>
      <c r="B874" s="18"/>
      <c r="C874" s="18"/>
      <c r="D874" s="18"/>
      <c r="E874" s="18"/>
      <c r="F874" s="18"/>
      <c r="G874" s="18"/>
      <c r="H874" s="14"/>
      <c r="I874" s="31"/>
      <c r="J874" s="17"/>
    </row>
    <row r="875" spans="1:10">
      <c r="A875" s="16"/>
      <c r="B875" s="18"/>
      <c r="C875" s="18"/>
      <c r="D875" s="18"/>
      <c r="E875" s="18"/>
      <c r="F875" s="18"/>
      <c r="G875" s="18"/>
      <c r="H875" s="14"/>
      <c r="I875" s="31"/>
      <c r="J875" s="17"/>
    </row>
    <row r="876" spans="1:10">
      <c r="A876" s="16"/>
      <c r="B876" s="18"/>
      <c r="C876" s="18"/>
      <c r="D876" s="18"/>
      <c r="E876" s="18"/>
      <c r="F876" s="18"/>
      <c r="G876" s="18"/>
      <c r="H876" s="14"/>
      <c r="I876" s="31"/>
      <c r="J876" s="17"/>
    </row>
    <row r="877" spans="1:10">
      <c r="A877" s="16"/>
      <c r="B877" s="18"/>
      <c r="C877" s="18"/>
      <c r="D877" s="18"/>
      <c r="E877" s="18"/>
      <c r="F877" s="18"/>
      <c r="G877" s="18"/>
      <c r="H877" s="14"/>
      <c r="I877" s="31"/>
      <c r="J877" s="17"/>
    </row>
    <row r="878" spans="1:10">
      <c r="A878" s="16"/>
      <c r="B878" s="18"/>
      <c r="C878" s="18"/>
      <c r="D878" s="18"/>
      <c r="E878" s="18"/>
      <c r="F878" s="18"/>
      <c r="G878" s="18"/>
      <c r="H878" s="14"/>
      <c r="I878" s="31"/>
      <c r="J878" s="17"/>
    </row>
    <row r="879" spans="1:10">
      <c r="A879" s="16"/>
      <c r="B879" s="18"/>
      <c r="C879" s="18"/>
      <c r="D879" s="18"/>
      <c r="E879" s="18"/>
      <c r="F879" s="18"/>
      <c r="G879" s="18"/>
      <c r="H879" s="14"/>
      <c r="I879" s="31"/>
      <c r="J879" s="17"/>
    </row>
    <row r="880" spans="1:10">
      <c r="A880" s="16"/>
      <c r="B880" s="18"/>
      <c r="C880" s="18"/>
      <c r="D880" s="18"/>
      <c r="E880" s="18"/>
      <c r="F880" s="18"/>
      <c r="G880" s="18"/>
      <c r="H880" s="14"/>
      <c r="I880" s="31"/>
      <c r="J880" s="17"/>
    </row>
    <row r="881" spans="1:10">
      <c r="A881" s="16"/>
      <c r="B881" s="18"/>
      <c r="C881" s="18"/>
      <c r="D881" s="18"/>
      <c r="E881" s="18"/>
      <c r="F881" s="18"/>
      <c r="G881" s="18"/>
      <c r="H881" s="14"/>
      <c r="I881" s="31"/>
      <c r="J881" s="17"/>
    </row>
    <row r="882" spans="1:10">
      <c r="A882" s="16"/>
      <c r="B882" s="18"/>
      <c r="C882" s="18"/>
      <c r="D882" s="18"/>
      <c r="E882" s="18"/>
      <c r="F882" s="18"/>
      <c r="G882" s="18"/>
      <c r="H882" s="14"/>
      <c r="I882" s="31"/>
      <c r="J882" s="17"/>
    </row>
    <row r="883" spans="1:10">
      <c r="A883" s="16"/>
      <c r="B883" s="18"/>
      <c r="C883" s="18"/>
      <c r="D883" s="18"/>
      <c r="E883" s="18"/>
      <c r="F883" s="18"/>
      <c r="G883" s="18"/>
      <c r="H883" s="14"/>
      <c r="I883" s="31"/>
      <c r="J883" s="17"/>
    </row>
    <row r="884" spans="1:10">
      <c r="A884" s="16"/>
      <c r="B884" s="18"/>
      <c r="C884" s="18"/>
      <c r="D884" s="18"/>
      <c r="E884" s="18"/>
      <c r="F884" s="18"/>
      <c r="G884" s="18"/>
      <c r="H884" s="14"/>
      <c r="I884" s="31"/>
      <c r="J884" s="17"/>
    </row>
    <row r="885" spans="1:10">
      <c r="A885" s="16"/>
      <c r="B885" s="18"/>
      <c r="C885" s="18"/>
      <c r="D885" s="18"/>
      <c r="E885" s="18"/>
      <c r="F885" s="18"/>
      <c r="G885" s="18"/>
      <c r="H885" s="14"/>
      <c r="I885" s="31"/>
      <c r="J885" s="17"/>
    </row>
    <row r="886" spans="1:10">
      <c r="A886" s="16"/>
      <c r="B886" s="18"/>
      <c r="C886" s="18"/>
      <c r="D886" s="18"/>
      <c r="E886" s="18"/>
      <c r="F886" s="18"/>
      <c r="G886" s="18"/>
      <c r="H886" s="14"/>
      <c r="I886" s="31"/>
      <c r="J886" s="17"/>
    </row>
    <row r="887" spans="1:10">
      <c r="A887" s="16"/>
      <c r="B887" s="18"/>
      <c r="C887" s="18"/>
      <c r="D887" s="18"/>
      <c r="E887" s="18"/>
      <c r="F887" s="18"/>
      <c r="G887" s="18"/>
      <c r="H887" s="14"/>
      <c r="I887" s="31"/>
      <c r="J887" s="17"/>
    </row>
    <row r="888" spans="1:10">
      <c r="A888" s="16"/>
      <c r="B888" s="18"/>
      <c r="C888" s="18"/>
      <c r="D888" s="18"/>
      <c r="E888" s="18"/>
      <c r="F888" s="18"/>
      <c r="G888" s="18"/>
      <c r="H888" s="14"/>
      <c r="I888" s="31"/>
      <c r="J888" s="17"/>
    </row>
    <row r="889" spans="1:10">
      <c r="A889" s="16"/>
      <c r="B889" s="18"/>
      <c r="C889" s="18"/>
      <c r="D889" s="18"/>
      <c r="E889" s="18"/>
      <c r="F889" s="18"/>
      <c r="G889" s="18"/>
      <c r="H889" s="14"/>
      <c r="I889" s="31"/>
      <c r="J889" s="17"/>
    </row>
    <row r="890" spans="1:10">
      <c r="A890" s="16"/>
      <c r="B890" s="18"/>
      <c r="C890" s="18"/>
      <c r="D890" s="18"/>
      <c r="E890" s="18"/>
      <c r="F890" s="18"/>
      <c r="G890" s="18"/>
      <c r="H890" s="14"/>
      <c r="I890" s="31"/>
      <c r="J890" s="17"/>
    </row>
    <row r="891" spans="1:10">
      <c r="A891" s="16"/>
      <c r="B891" s="18"/>
      <c r="C891" s="18"/>
      <c r="D891" s="18"/>
      <c r="E891" s="18"/>
      <c r="F891" s="18"/>
      <c r="G891" s="18"/>
      <c r="H891" s="14"/>
      <c r="I891" s="31"/>
      <c r="J891" s="17"/>
    </row>
    <row r="892" spans="1:10">
      <c r="A892" s="16"/>
      <c r="B892" s="18"/>
      <c r="C892" s="18"/>
      <c r="D892" s="18"/>
      <c r="E892" s="18"/>
      <c r="F892" s="18"/>
      <c r="G892" s="18"/>
      <c r="H892" s="14"/>
      <c r="I892" s="31"/>
      <c r="J892" s="17"/>
    </row>
    <row r="893" spans="1:10">
      <c r="A893" s="16"/>
      <c r="B893" s="18"/>
      <c r="C893" s="18"/>
      <c r="D893" s="18"/>
      <c r="E893" s="18"/>
      <c r="F893" s="18"/>
      <c r="G893" s="18"/>
      <c r="H893" s="14"/>
      <c r="I893" s="31"/>
      <c r="J893" s="17"/>
    </row>
    <row r="894" spans="1:10">
      <c r="A894" s="16"/>
      <c r="B894" s="18"/>
      <c r="C894" s="18"/>
      <c r="D894" s="18"/>
      <c r="E894" s="18"/>
      <c r="F894" s="18"/>
      <c r="G894" s="18"/>
      <c r="H894" s="14"/>
      <c r="I894" s="31"/>
      <c r="J894" s="17"/>
    </row>
    <row r="895" spans="1:10">
      <c r="A895" s="16"/>
      <c r="B895" s="18"/>
      <c r="C895" s="18"/>
      <c r="D895" s="18"/>
      <c r="E895" s="18"/>
      <c r="F895" s="18"/>
      <c r="G895" s="18"/>
      <c r="H895" s="14"/>
      <c r="I895" s="31"/>
      <c r="J895" s="17"/>
    </row>
    <row r="896" spans="1:10">
      <c r="A896" s="16"/>
      <c r="B896" s="18"/>
      <c r="C896" s="18"/>
      <c r="D896" s="18"/>
      <c r="E896" s="18"/>
      <c r="F896" s="18"/>
      <c r="G896" s="18"/>
      <c r="H896" s="14"/>
      <c r="I896" s="31"/>
      <c r="J896" s="17"/>
    </row>
    <row r="897" spans="1:10">
      <c r="A897" s="16"/>
      <c r="B897" s="18"/>
      <c r="C897" s="18"/>
      <c r="D897" s="18"/>
      <c r="E897" s="18"/>
      <c r="F897" s="18"/>
      <c r="G897" s="18"/>
      <c r="H897" s="14"/>
      <c r="I897" s="31"/>
      <c r="J897" s="17"/>
    </row>
    <row r="898" spans="1:10">
      <c r="A898" s="16"/>
      <c r="B898" s="18"/>
      <c r="C898" s="18"/>
      <c r="D898" s="18"/>
      <c r="E898" s="18"/>
      <c r="F898" s="18"/>
      <c r="G898" s="18"/>
      <c r="H898" s="14"/>
      <c r="I898" s="31"/>
      <c r="J898" s="17"/>
    </row>
    <row r="899" spans="1:10">
      <c r="A899" s="16"/>
      <c r="B899" s="18"/>
      <c r="C899" s="18"/>
      <c r="D899" s="18"/>
      <c r="E899" s="18"/>
      <c r="F899" s="18"/>
      <c r="G899" s="18"/>
      <c r="H899" s="14"/>
      <c r="I899" s="31"/>
      <c r="J899" s="17"/>
    </row>
    <row r="900" spans="1:10">
      <c r="A900" s="16"/>
      <c r="B900" s="18"/>
      <c r="C900" s="18"/>
      <c r="D900" s="18"/>
      <c r="E900" s="18"/>
      <c r="F900" s="18"/>
      <c r="G900" s="18"/>
      <c r="H900" s="14"/>
      <c r="I900" s="31"/>
      <c r="J900" s="17"/>
    </row>
    <row r="901" spans="1:10">
      <c r="A901" s="16"/>
      <c r="B901" s="18"/>
      <c r="C901" s="18"/>
      <c r="D901" s="18"/>
      <c r="E901" s="18"/>
      <c r="F901" s="18"/>
      <c r="G901" s="18"/>
      <c r="H901" s="14"/>
      <c r="I901" s="31"/>
      <c r="J901" s="17"/>
    </row>
    <row r="902" spans="1:10">
      <c r="A902" s="16"/>
      <c r="B902" s="18"/>
      <c r="C902" s="18"/>
      <c r="D902" s="18"/>
      <c r="E902" s="18"/>
      <c r="F902" s="18"/>
      <c r="G902" s="18"/>
      <c r="H902" s="14"/>
      <c r="I902" s="31"/>
      <c r="J902" s="17"/>
    </row>
    <row r="903" spans="1:10">
      <c r="A903" s="16"/>
      <c r="B903" s="18"/>
      <c r="C903" s="18"/>
      <c r="D903" s="18"/>
      <c r="E903" s="18"/>
      <c r="F903" s="18"/>
      <c r="G903" s="18"/>
      <c r="H903" s="14"/>
      <c r="I903" s="31"/>
      <c r="J903" s="17"/>
    </row>
    <row r="904" spans="1:10">
      <c r="A904" s="16"/>
      <c r="B904" s="18"/>
      <c r="C904" s="18"/>
      <c r="D904" s="18"/>
      <c r="E904" s="18"/>
      <c r="F904" s="18"/>
      <c r="G904" s="18"/>
      <c r="H904" s="14"/>
      <c r="I904" s="31"/>
      <c r="J904" s="17"/>
    </row>
    <row r="905" spans="1:10">
      <c r="A905" s="16"/>
      <c r="B905" s="18"/>
      <c r="C905" s="18"/>
      <c r="D905" s="18"/>
      <c r="E905" s="18"/>
      <c r="F905" s="18"/>
      <c r="G905" s="18"/>
      <c r="H905" s="14"/>
      <c r="I905" s="31"/>
      <c r="J905" s="17"/>
    </row>
    <row r="906" spans="1:10">
      <c r="A906" s="16"/>
      <c r="B906" s="18"/>
      <c r="C906" s="18"/>
      <c r="D906" s="18"/>
      <c r="E906" s="18"/>
      <c r="F906" s="18"/>
      <c r="G906" s="18"/>
      <c r="H906" s="14"/>
      <c r="I906" s="31"/>
      <c r="J906" s="17"/>
    </row>
    <row r="907" spans="1:10">
      <c r="A907" s="16"/>
      <c r="B907" s="18"/>
      <c r="C907" s="18"/>
      <c r="D907" s="18"/>
      <c r="E907" s="18"/>
      <c r="F907" s="18"/>
      <c r="G907" s="18"/>
      <c r="H907" s="14"/>
      <c r="I907" s="31"/>
      <c r="J907" s="17"/>
    </row>
    <row r="908" spans="1:10">
      <c r="A908" s="16"/>
      <c r="B908" s="18"/>
      <c r="C908" s="18"/>
      <c r="D908" s="18"/>
      <c r="E908" s="18"/>
      <c r="F908" s="18"/>
      <c r="G908" s="18"/>
      <c r="H908" s="14"/>
      <c r="I908" s="31"/>
      <c r="J908" s="17"/>
    </row>
    <row r="909" spans="1:10">
      <c r="A909" s="16"/>
      <c r="B909" s="18"/>
      <c r="C909" s="18"/>
      <c r="D909" s="18"/>
      <c r="E909" s="18"/>
      <c r="F909" s="18"/>
      <c r="G909" s="18"/>
      <c r="H909" s="14"/>
      <c r="I909" s="31"/>
      <c r="J909" s="17"/>
    </row>
    <row r="910" spans="1:10">
      <c r="A910" s="16"/>
      <c r="B910" s="18"/>
      <c r="C910" s="18"/>
      <c r="D910" s="18"/>
      <c r="E910" s="18"/>
      <c r="F910" s="18"/>
      <c r="G910" s="18"/>
      <c r="H910" s="14"/>
      <c r="I910" s="31"/>
      <c r="J910" s="17"/>
    </row>
    <row r="911" spans="1:10">
      <c r="A911" s="16"/>
      <c r="B911" s="18"/>
      <c r="C911" s="18"/>
      <c r="D911" s="18"/>
      <c r="E911" s="18"/>
      <c r="F911" s="18"/>
      <c r="G911" s="18"/>
      <c r="H911" s="14"/>
      <c r="I911" s="31"/>
      <c r="J911" s="17"/>
    </row>
    <row r="912" spans="1:10">
      <c r="A912" s="16"/>
      <c r="B912" s="18"/>
      <c r="C912" s="18"/>
      <c r="D912" s="18"/>
      <c r="E912" s="18"/>
      <c r="F912" s="18"/>
      <c r="G912" s="18"/>
      <c r="H912" s="14"/>
      <c r="I912" s="31"/>
      <c r="J912" s="17"/>
    </row>
    <row r="913" spans="1:10">
      <c r="A913" s="16"/>
      <c r="B913" s="18"/>
      <c r="C913" s="18"/>
      <c r="D913" s="18"/>
      <c r="E913" s="18"/>
      <c r="F913" s="18"/>
      <c r="G913" s="18"/>
      <c r="H913" s="14"/>
      <c r="I913" s="31"/>
      <c r="J913" s="17"/>
    </row>
    <row r="914" spans="1:10">
      <c r="A914" s="16"/>
      <c r="B914" s="18"/>
      <c r="C914" s="18"/>
      <c r="D914" s="18"/>
      <c r="E914" s="18"/>
      <c r="F914" s="18"/>
      <c r="G914" s="18"/>
      <c r="H914" s="14"/>
      <c r="I914" s="31"/>
      <c r="J914" s="17"/>
    </row>
    <row r="915" spans="1:10">
      <c r="A915" s="16"/>
      <c r="B915" s="18"/>
      <c r="C915" s="18"/>
      <c r="D915" s="18"/>
      <c r="E915" s="18"/>
      <c r="F915" s="18"/>
      <c r="G915" s="18"/>
      <c r="H915" s="14"/>
      <c r="I915" s="31"/>
      <c r="J915" s="17"/>
    </row>
    <row r="916" spans="1:10">
      <c r="A916" s="16"/>
      <c r="B916" s="18"/>
      <c r="C916" s="18"/>
      <c r="D916" s="18"/>
      <c r="E916" s="18"/>
      <c r="F916" s="18"/>
      <c r="G916" s="18"/>
      <c r="H916" s="14"/>
      <c r="I916" s="31"/>
      <c r="J916" s="17"/>
    </row>
    <row r="917" spans="1:10">
      <c r="A917" s="16"/>
      <c r="B917" s="18"/>
      <c r="C917" s="18"/>
      <c r="D917" s="18"/>
      <c r="E917" s="18"/>
      <c r="F917" s="18"/>
      <c r="G917" s="18"/>
      <c r="H917" s="14"/>
      <c r="I917" s="31"/>
      <c r="J917" s="17"/>
    </row>
    <row r="918" spans="1:10">
      <c r="A918" s="16"/>
      <c r="B918" s="18"/>
      <c r="C918" s="18"/>
      <c r="D918" s="18"/>
      <c r="E918" s="18"/>
      <c r="F918" s="18"/>
      <c r="G918" s="18"/>
      <c r="H918" s="14"/>
      <c r="I918" s="31"/>
      <c r="J918" s="17"/>
    </row>
    <row r="919" spans="1:10">
      <c r="A919" s="16"/>
      <c r="B919" s="18"/>
      <c r="C919" s="18"/>
      <c r="D919" s="18"/>
      <c r="E919" s="18"/>
      <c r="F919" s="18"/>
      <c r="G919" s="18"/>
      <c r="H919" s="14"/>
      <c r="I919" s="31"/>
      <c r="J919" s="17"/>
    </row>
    <row r="920" spans="1:10">
      <c r="A920" s="16"/>
      <c r="B920" s="18"/>
      <c r="C920" s="18"/>
      <c r="D920" s="18"/>
      <c r="E920" s="18"/>
      <c r="F920" s="18"/>
      <c r="G920" s="18"/>
      <c r="H920" s="14"/>
      <c r="I920" s="31"/>
      <c r="J920" s="17"/>
    </row>
    <row r="921" spans="1:10">
      <c r="A921" s="16"/>
      <c r="B921" s="18"/>
      <c r="C921" s="18"/>
      <c r="D921" s="18"/>
      <c r="E921" s="18"/>
      <c r="F921" s="18"/>
      <c r="G921" s="18"/>
      <c r="H921" s="14"/>
      <c r="I921" s="31"/>
      <c r="J921" s="17"/>
    </row>
    <row r="922" spans="1:10">
      <c r="A922" s="16"/>
      <c r="B922" s="18"/>
      <c r="C922" s="18"/>
      <c r="D922" s="18"/>
      <c r="E922" s="18"/>
      <c r="F922" s="18"/>
      <c r="G922" s="18"/>
      <c r="H922" s="14"/>
      <c r="I922" s="31"/>
      <c r="J922" s="17"/>
    </row>
    <row r="923" spans="1:10">
      <c r="A923" s="16"/>
      <c r="B923" s="18"/>
      <c r="C923" s="18"/>
      <c r="D923" s="18"/>
      <c r="E923" s="18"/>
      <c r="F923" s="18"/>
      <c r="G923" s="18"/>
      <c r="H923" s="14"/>
      <c r="I923" s="31"/>
      <c r="J923" s="17"/>
    </row>
    <row r="924" spans="1:10">
      <c r="A924" s="16"/>
      <c r="B924" s="18"/>
      <c r="C924" s="18"/>
      <c r="D924" s="18"/>
      <c r="E924" s="18"/>
      <c r="F924" s="18"/>
      <c r="G924" s="18"/>
      <c r="H924" s="14"/>
      <c r="I924" s="31"/>
      <c r="J924" s="17"/>
    </row>
    <row r="925" spans="1:10">
      <c r="A925" s="16"/>
      <c r="B925" s="18"/>
      <c r="C925" s="18"/>
      <c r="D925" s="18"/>
      <c r="E925" s="18"/>
      <c r="F925" s="18"/>
      <c r="G925" s="18"/>
      <c r="H925" s="14"/>
      <c r="I925" s="31"/>
      <c r="J925" s="17"/>
    </row>
    <row r="926" spans="1:10">
      <c r="A926" s="16"/>
      <c r="B926" s="18"/>
      <c r="C926" s="18"/>
      <c r="D926" s="18"/>
      <c r="E926" s="18"/>
      <c r="F926" s="18"/>
      <c r="G926" s="18"/>
      <c r="H926" s="14"/>
      <c r="I926" s="31"/>
      <c r="J926" s="17"/>
    </row>
    <row r="927" spans="1:10">
      <c r="A927" s="16"/>
      <c r="B927" s="18"/>
      <c r="C927" s="18"/>
      <c r="D927" s="18"/>
      <c r="E927" s="18"/>
      <c r="F927" s="18"/>
      <c r="G927" s="18"/>
      <c r="H927" s="14"/>
      <c r="I927" s="31"/>
      <c r="J927" s="17"/>
    </row>
    <row r="928" spans="1:10">
      <c r="A928" s="16"/>
      <c r="B928" s="18"/>
      <c r="C928" s="18"/>
      <c r="D928" s="18"/>
      <c r="E928" s="18"/>
      <c r="F928" s="18"/>
      <c r="G928" s="18"/>
      <c r="H928" s="14"/>
      <c r="I928" s="31"/>
      <c r="J928" s="17"/>
    </row>
    <row r="929" spans="1:10">
      <c r="A929" s="16"/>
      <c r="B929" s="18"/>
      <c r="C929" s="18"/>
      <c r="D929" s="18"/>
      <c r="E929" s="18"/>
      <c r="F929" s="18"/>
      <c r="G929" s="18"/>
      <c r="H929" s="14"/>
      <c r="I929" s="31"/>
      <c r="J929" s="17"/>
    </row>
    <row r="930" spans="1:10">
      <c r="A930" s="16"/>
      <c r="B930" s="18"/>
      <c r="C930" s="18"/>
      <c r="D930" s="18"/>
      <c r="E930" s="18"/>
      <c r="F930" s="18"/>
      <c r="G930" s="18"/>
      <c r="H930" s="14"/>
      <c r="I930" s="31"/>
      <c r="J930" s="17"/>
    </row>
    <row r="931" spans="1:10">
      <c r="A931" s="16"/>
      <c r="B931" s="18"/>
      <c r="C931" s="18"/>
      <c r="D931" s="18"/>
      <c r="E931" s="18"/>
      <c r="F931" s="18"/>
      <c r="G931" s="18"/>
      <c r="H931" s="14"/>
      <c r="I931" s="31"/>
      <c r="J931" s="17"/>
    </row>
    <row r="932" spans="1:10">
      <c r="A932" s="16"/>
      <c r="B932" s="18"/>
      <c r="C932" s="18"/>
      <c r="D932" s="18"/>
      <c r="E932" s="18"/>
      <c r="F932" s="18"/>
      <c r="G932" s="18"/>
      <c r="H932" s="14"/>
      <c r="I932" s="31"/>
      <c r="J932" s="17"/>
    </row>
    <row r="933" spans="1:10">
      <c r="A933" s="16"/>
      <c r="B933" s="18"/>
      <c r="C933" s="18"/>
      <c r="D933" s="18"/>
      <c r="E933" s="18"/>
      <c r="F933" s="18"/>
      <c r="G933" s="18"/>
      <c r="H933" s="14"/>
      <c r="I933" s="31"/>
      <c r="J933" s="17"/>
    </row>
    <row r="934" spans="1:10">
      <c r="A934" s="16"/>
      <c r="B934" s="18"/>
      <c r="C934" s="18"/>
      <c r="D934" s="18"/>
      <c r="E934" s="18"/>
      <c r="F934" s="18"/>
      <c r="G934" s="18"/>
      <c r="H934" s="14"/>
      <c r="I934" s="31"/>
      <c r="J934" s="17"/>
    </row>
    <row r="935" spans="1:10">
      <c r="A935" s="16"/>
      <c r="B935" s="18"/>
      <c r="C935" s="18"/>
      <c r="D935" s="18"/>
      <c r="E935" s="18"/>
      <c r="F935" s="18"/>
      <c r="G935" s="18"/>
      <c r="H935" s="14"/>
      <c r="I935" s="31"/>
      <c r="J935" s="17"/>
    </row>
    <row r="936" spans="1:10">
      <c r="A936" s="16"/>
      <c r="B936" s="18"/>
      <c r="C936" s="18"/>
      <c r="D936" s="18"/>
      <c r="E936" s="18"/>
      <c r="F936" s="18"/>
      <c r="G936" s="18"/>
      <c r="H936" s="14"/>
      <c r="I936" s="31"/>
      <c r="J936" s="17"/>
    </row>
    <row r="937" spans="1:10">
      <c r="A937" s="16"/>
      <c r="B937" s="18"/>
      <c r="C937" s="18"/>
      <c r="D937" s="18"/>
      <c r="E937" s="18"/>
      <c r="F937" s="18"/>
      <c r="G937" s="18"/>
      <c r="H937" s="14"/>
      <c r="I937" s="31"/>
      <c r="J937" s="17"/>
    </row>
    <row r="938" spans="1:10">
      <c r="A938" s="16"/>
      <c r="B938" s="18"/>
      <c r="C938" s="18"/>
      <c r="D938" s="18"/>
      <c r="E938" s="18"/>
      <c r="F938" s="18"/>
      <c r="G938" s="18"/>
      <c r="H938" s="14"/>
      <c r="I938" s="31"/>
      <c r="J938" s="17"/>
    </row>
    <row r="939" spans="1:10">
      <c r="A939" s="16"/>
      <c r="B939" s="18"/>
      <c r="C939" s="18"/>
      <c r="D939" s="18"/>
      <c r="E939" s="18"/>
      <c r="F939" s="18"/>
      <c r="G939" s="18"/>
      <c r="H939" s="14"/>
      <c r="I939" s="31"/>
      <c r="J939" s="17"/>
    </row>
    <row r="940" spans="1:10">
      <c r="A940" s="16"/>
      <c r="B940" s="18"/>
      <c r="C940" s="18"/>
      <c r="D940" s="18"/>
      <c r="E940" s="18"/>
      <c r="F940" s="18"/>
      <c r="G940" s="18"/>
      <c r="H940" s="14"/>
      <c r="I940" s="31"/>
      <c r="J940" s="17"/>
    </row>
    <row r="941" spans="1:10">
      <c r="A941" s="16"/>
      <c r="B941" s="18"/>
      <c r="C941" s="18"/>
      <c r="D941" s="18"/>
      <c r="E941" s="18"/>
      <c r="F941" s="18"/>
      <c r="G941" s="18"/>
      <c r="H941" s="14"/>
      <c r="I941" s="31"/>
      <c r="J941" s="17"/>
    </row>
    <row r="942" spans="1:10">
      <c r="A942" s="16"/>
      <c r="B942" s="18"/>
      <c r="C942" s="18"/>
      <c r="D942" s="18"/>
      <c r="E942" s="18"/>
      <c r="F942" s="18"/>
      <c r="G942" s="18"/>
      <c r="H942" s="14"/>
      <c r="I942" s="31"/>
      <c r="J942" s="17"/>
    </row>
    <row r="943" spans="1:10">
      <c r="A943" s="16"/>
      <c r="B943" s="18"/>
      <c r="C943" s="18"/>
      <c r="D943" s="18"/>
      <c r="E943" s="18"/>
      <c r="F943" s="18"/>
      <c r="G943" s="18"/>
      <c r="H943" s="14"/>
      <c r="I943" s="31"/>
      <c r="J943" s="17"/>
    </row>
    <row r="944" spans="1:10">
      <c r="A944" s="16"/>
      <c r="B944" s="18"/>
      <c r="C944" s="18"/>
      <c r="D944" s="18"/>
      <c r="E944" s="18"/>
      <c r="F944" s="18"/>
      <c r="G944" s="18"/>
      <c r="H944" s="14"/>
      <c r="I944" s="31"/>
      <c r="J944" s="17"/>
    </row>
    <row r="945" spans="1:10">
      <c r="A945" s="16"/>
      <c r="B945" s="18"/>
      <c r="C945" s="18"/>
      <c r="D945" s="18"/>
      <c r="E945" s="18"/>
      <c r="F945" s="18"/>
      <c r="G945" s="18"/>
      <c r="H945" s="14"/>
      <c r="I945" s="31"/>
      <c r="J945" s="17"/>
    </row>
    <row r="946" spans="1:10">
      <c r="A946" s="16"/>
      <c r="B946" s="18"/>
      <c r="C946" s="18"/>
      <c r="D946" s="18"/>
      <c r="E946" s="18"/>
      <c r="F946" s="18"/>
      <c r="G946" s="18"/>
      <c r="H946" s="14"/>
      <c r="I946" s="31"/>
      <c r="J946" s="17"/>
    </row>
    <row r="947" spans="1:10">
      <c r="A947" s="16"/>
      <c r="B947" s="18"/>
      <c r="C947" s="18"/>
      <c r="D947" s="18"/>
      <c r="E947" s="18"/>
      <c r="F947" s="18"/>
      <c r="G947" s="18"/>
      <c r="H947" s="14"/>
      <c r="I947" s="31"/>
      <c r="J947" s="17"/>
    </row>
    <row r="948" spans="1:10">
      <c r="A948" s="16"/>
      <c r="B948" s="18"/>
      <c r="C948" s="18"/>
      <c r="D948" s="18"/>
      <c r="E948" s="18"/>
      <c r="F948" s="18"/>
      <c r="G948" s="18"/>
      <c r="H948" s="14"/>
      <c r="I948" s="31"/>
      <c r="J948" s="17"/>
    </row>
    <row r="949" spans="1:10">
      <c r="A949" s="16"/>
      <c r="B949" s="18"/>
      <c r="C949" s="18"/>
      <c r="D949" s="18"/>
      <c r="E949" s="18"/>
      <c r="F949" s="18"/>
      <c r="G949" s="18"/>
      <c r="H949" s="14"/>
      <c r="I949" s="31"/>
      <c r="J949" s="17"/>
    </row>
    <row r="950" spans="1:10">
      <c r="A950" s="16"/>
      <c r="B950" s="18"/>
      <c r="C950" s="18"/>
      <c r="D950" s="18"/>
      <c r="E950" s="18"/>
      <c r="F950" s="18"/>
      <c r="G950" s="18"/>
      <c r="H950" s="14"/>
      <c r="I950" s="31"/>
      <c r="J950" s="17"/>
    </row>
    <row r="951" spans="1:10">
      <c r="A951" s="16"/>
      <c r="B951" s="18"/>
      <c r="C951" s="18"/>
      <c r="D951" s="18"/>
      <c r="E951" s="18"/>
      <c r="F951" s="18"/>
      <c r="G951" s="18"/>
      <c r="H951" s="14"/>
      <c r="I951" s="31"/>
      <c r="J951" s="17"/>
    </row>
    <row r="952" spans="1:10">
      <c r="A952" s="16"/>
      <c r="B952" s="18"/>
      <c r="C952" s="18"/>
      <c r="D952" s="18"/>
      <c r="E952" s="18"/>
      <c r="F952" s="18"/>
      <c r="G952" s="18"/>
      <c r="H952" s="14"/>
      <c r="I952" s="31"/>
      <c r="J952" s="17"/>
    </row>
    <row r="953" spans="1:10">
      <c r="A953" s="16"/>
      <c r="B953" s="18"/>
      <c r="C953" s="18"/>
      <c r="D953" s="18"/>
      <c r="E953" s="18"/>
      <c r="F953" s="18"/>
      <c r="G953" s="18"/>
      <c r="H953" s="14"/>
      <c r="I953" s="31"/>
      <c r="J953" s="17"/>
    </row>
    <row r="954" spans="1:10">
      <c r="A954" s="16"/>
      <c r="B954" s="18"/>
      <c r="C954" s="18"/>
      <c r="D954" s="18"/>
      <c r="E954" s="18"/>
      <c r="F954" s="18"/>
      <c r="G954" s="18"/>
      <c r="H954" s="14"/>
      <c r="I954" s="31"/>
      <c r="J954" s="17"/>
    </row>
    <row r="955" spans="1:10">
      <c r="A955" s="16"/>
      <c r="B955" s="18"/>
      <c r="C955" s="18"/>
      <c r="D955" s="18"/>
      <c r="E955" s="18"/>
      <c r="F955" s="18"/>
      <c r="G955" s="18"/>
      <c r="H955" s="14"/>
      <c r="I955" s="31"/>
      <c r="J955" s="17"/>
    </row>
    <row r="956" spans="1:10">
      <c r="A956" s="16"/>
      <c r="B956" s="18"/>
      <c r="C956" s="18"/>
      <c r="D956" s="18"/>
      <c r="E956" s="18"/>
      <c r="F956" s="18"/>
      <c r="G956" s="18"/>
      <c r="H956" s="14"/>
      <c r="I956" s="31"/>
      <c r="J956" s="17"/>
    </row>
    <row r="957" spans="1:10">
      <c r="A957" s="16"/>
      <c r="B957" s="18"/>
      <c r="C957" s="18"/>
      <c r="D957" s="18"/>
      <c r="E957" s="18"/>
      <c r="F957" s="18"/>
      <c r="G957" s="18"/>
      <c r="H957" s="14"/>
      <c r="I957" s="31"/>
      <c r="J957" s="17"/>
    </row>
    <row r="958" spans="1:10">
      <c r="A958" s="16"/>
      <c r="B958" s="18"/>
      <c r="C958" s="18"/>
      <c r="D958" s="18"/>
      <c r="E958" s="18"/>
      <c r="F958" s="18"/>
      <c r="G958" s="18"/>
      <c r="H958" s="14"/>
      <c r="I958" s="31"/>
      <c r="J958" s="17"/>
    </row>
    <row r="959" spans="1:10">
      <c r="A959" s="16"/>
      <c r="B959" s="18"/>
      <c r="C959" s="18"/>
      <c r="D959" s="18"/>
      <c r="E959" s="18"/>
      <c r="F959" s="18"/>
      <c r="G959" s="18"/>
      <c r="H959" s="14"/>
      <c r="I959" s="31"/>
      <c r="J959" s="17"/>
    </row>
    <row r="960" spans="1:10">
      <c r="A960" s="16"/>
      <c r="B960" s="18"/>
      <c r="C960" s="18"/>
      <c r="D960" s="18"/>
      <c r="E960" s="18"/>
      <c r="F960" s="18"/>
      <c r="G960" s="18"/>
      <c r="H960" s="14"/>
      <c r="I960" s="31"/>
      <c r="J960" s="17"/>
    </row>
    <row r="961" spans="1:10">
      <c r="A961" s="16"/>
      <c r="B961" s="18"/>
      <c r="C961" s="18"/>
      <c r="D961" s="18"/>
      <c r="E961" s="18"/>
      <c r="F961" s="18"/>
      <c r="G961" s="18"/>
      <c r="H961" s="14"/>
      <c r="I961" s="31"/>
      <c r="J961" s="17"/>
    </row>
    <row r="962" spans="1:10">
      <c r="A962" s="16"/>
      <c r="B962" s="18"/>
      <c r="C962" s="18"/>
      <c r="D962" s="18"/>
      <c r="E962" s="18"/>
      <c r="F962" s="18"/>
      <c r="G962" s="18"/>
      <c r="H962" s="14"/>
      <c r="I962" s="31"/>
      <c r="J962" s="17"/>
    </row>
    <row r="963" spans="1:10">
      <c r="A963" s="16"/>
      <c r="B963" s="18"/>
      <c r="C963" s="18"/>
      <c r="D963" s="18"/>
      <c r="E963" s="18"/>
      <c r="F963" s="18"/>
      <c r="G963" s="18"/>
      <c r="H963" s="14"/>
      <c r="I963" s="31"/>
      <c r="J963" s="17"/>
    </row>
    <row r="964" spans="1:10">
      <c r="A964" s="16"/>
      <c r="B964" s="18"/>
      <c r="C964" s="18"/>
      <c r="D964" s="18"/>
      <c r="E964" s="18"/>
      <c r="F964" s="18"/>
      <c r="G964" s="18"/>
      <c r="H964" s="14"/>
      <c r="I964" s="31"/>
      <c r="J964" s="17"/>
    </row>
    <row r="965" spans="1:10">
      <c r="A965" s="16"/>
      <c r="B965" s="18"/>
      <c r="C965" s="18"/>
      <c r="D965" s="18"/>
      <c r="E965" s="18"/>
      <c r="F965" s="18"/>
      <c r="G965" s="18"/>
      <c r="H965" s="14"/>
      <c r="I965" s="31"/>
      <c r="J965" s="17"/>
    </row>
    <row r="966" spans="1:10">
      <c r="A966" s="16"/>
      <c r="B966" s="18"/>
      <c r="C966" s="18"/>
      <c r="D966" s="18"/>
      <c r="E966" s="18"/>
      <c r="F966" s="18"/>
      <c r="G966" s="18"/>
      <c r="H966" s="14"/>
      <c r="I966" s="31"/>
      <c r="J966" s="17"/>
    </row>
    <row r="967" spans="1:10">
      <c r="A967" s="16"/>
      <c r="B967" s="18"/>
      <c r="C967" s="18"/>
      <c r="D967" s="18"/>
      <c r="E967" s="18"/>
      <c r="F967" s="18"/>
      <c r="G967" s="18"/>
      <c r="H967" s="14"/>
      <c r="I967" s="31"/>
      <c r="J967" s="17"/>
    </row>
    <row r="968" spans="1:10">
      <c r="A968" s="16"/>
      <c r="B968" s="18"/>
      <c r="C968" s="18"/>
      <c r="D968" s="18"/>
      <c r="E968" s="18"/>
      <c r="F968" s="18"/>
      <c r="G968" s="18"/>
      <c r="H968" s="14"/>
      <c r="I968" s="31"/>
      <c r="J968" s="17"/>
    </row>
    <row r="969" spans="1:10">
      <c r="A969" s="16"/>
      <c r="B969" s="18"/>
      <c r="C969" s="18"/>
      <c r="D969" s="18"/>
      <c r="E969" s="18"/>
      <c r="F969" s="18"/>
      <c r="G969" s="18"/>
      <c r="H969" s="14"/>
      <c r="I969" s="31"/>
      <c r="J969" s="17"/>
    </row>
    <row r="970" spans="1:10">
      <c r="A970" s="16"/>
      <c r="B970" s="18"/>
      <c r="C970" s="18"/>
      <c r="D970" s="18"/>
      <c r="E970" s="18"/>
      <c r="F970" s="18"/>
      <c r="G970" s="18"/>
      <c r="H970" s="14"/>
      <c r="I970" s="31"/>
      <c r="J970" s="17"/>
    </row>
    <row r="971" spans="1:10">
      <c r="A971" s="16"/>
      <c r="B971" s="18"/>
      <c r="C971" s="18"/>
      <c r="D971" s="18"/>
      <c r="E971" s="18"/>
      <c r="F971" s="18"/>
      <c r="G971" s="18"/>
      <c r="H971" s="14"/>
      <c r="I971" s="31"/>
      <c r="J971" s="17"/>
    </row>
    <row r="972" spans="1:10">
      <c r="A972" s="16"/>
      <c r="B972" s="18"/>
      <c r="C972" s="18"/>
      <c r="D972" s="18"/>
      <c r="E972" s="18"/>
      <c r="F972" s="18"/>
      <c r="G972" s="18"/>
      <c r="H972" s="14"/>
      <c r="I972" s="31"/>
      <c r="J972" s="17"/>
    </row>
    <row r="973" spans="1:10">
      <c r="A973" s="16"/>
      <c r="B973" s="18"/>
      <c r="C973" s="18"/>
      <c r="D973" s="18"/>
      <c r="E973" s="18"/>
      <c r="F973" s="18"/>
      <c r="G973" s="18"/>
      <c r="H973" s="14"/>
      <c r="I973" s="31"/>
      <c r="J973" s="17"/>
    </row>
    <row r="974" spans="1:10">
      <c r="A974" s="16"/>
      <c r="B974" s="18"/>
      <c r="C974" s="18"/>
      <c r="D974" s="18"/>
      <c r="E974" s="18"/>
      <c r="F974" s="18"/>
      <c r="G974" s="18"/>
      <c r="H974" s="14"/>
      <c r="I974" s="31"/>
      <c r="J974" s="17"/>
    </row>
    <row r="975" spans="1:10">
      <c r="A975" s="16"/>
      <c r="B975" s="18"/>
      <c r="C975" s="18"/>
      <c r="D975" s="18"/>
      <c r="E975" s="18"/>
      <c r="F975" s="18"/>
      <c r="G975" s="18"/>
      <c r="H975" s="14"/>
      <c r="I975" s="31"/>
      <c r="J975" s="17"/>
    </row>
    <row r="976" spans="1:10">
      <c r="A976" s="16"/>
      <c r="B976" s="18"/>
      <c r="C976" s="18"/>
      <c r="D976" s="18"/>
      <c r="E976" s="18"/>
      <c r="F976" s="18"/>
      <c r="G976" s="18"/>
      <c r="H976" s="14"/>
      <c r="I976" s="31"/>
      <c r="J976" s="17"/>
    </row>
    <row r="977" spans="1:10">
      <c r="A977" s="16"/>
      <c r="B977" s="18"/>
      <c r="C977" s="18"/>
      <c r="D977" s="18"/>
      <c r="E977" s="18"/>
      <c r="F977" s="18"/>
      <c r="G977" s="18"/>
      <c r="H977" s="14"/>
      <c r="I977" s="31"/>
      <c r="J977" s="17"/>
    </row>
    <row r="978" spans="1:10">
      <c r="A978" s="16"/>
      <c r="B978" s="18"/>
      <c r="C978" s="18"/>
      <c r="D978" s="18"/>
      <c r="E978" s="18"/>
      <c r="F978" s="18"/>
      <c r="G978" s="18"/>
      <c r="H978" s="14"/>
      <c r="I978" s="31"/>
      <c r="J978" s="17"/>
    </row>
    <row r="979" spans="1:10">
      <c r="A979" s="16"/>
      <c r="B979" s="18"/>
      <c r="C979" s="18"/>
      <c r="D979" s="18"/>
      <c r="E979" s="18"/>
      <c r="F979" s="18"/>
      <c r="G979" s="18"/>
      <c r="H979" s="14"/>
      <c r="I979" s="31"/>
      <c r="J979" s="17"/>
    </row>
    <row r="980" spans="1:10">
      <c r="A980" s="16"/>
      <c r="B980" s="18"/>
      <c r="C980" s="18"/>
      <c r="D980" s="18"/>
      <c r="E980" s="18"/>
      <c r="F980" s="18"/>
      <c r="G980" s="18"/>
      <c r="H980" s="14"/>
      <c r="I980" s="31"/>
      <c r="J980" s="17"/>
    </row>
    <row r="981" spans="1:10">
      <c r="A981" s="16"/>
      <c r="B981" s="18"/>
      <c r="C981" s="18"/>
      <c r="D981" s="18"/>
      <c r="E981" s="18"/>
      <c r="F981" s="18"/>
      <c r="G981" s="18"/>
      <c r="H981" s="14"/>
      <c r="I981" s="31"/>
      <c r="J981" s="17"/>
    </row>
    <row r="982" spans="1:10">
      <c r="A982" s="16"/>
      <c r="B982" s="18"/>
      <c r="C982" s="18"/>
      <c r="D982" s="18"/>
      <c r="E982" s="18"/>
      <c r="F982" s="18"/>
      <c r="G982" s="18"/>
      <c r="H982" s="14"/>
      <c r="I982" s="31"/>
      <c r="J982" s="17"/>
    </row>
    <row r="983" spans="1:10">
      <c r="A983" s="16"/>
      <c r="B983" s="18"/>
      <c r="C983" s="18"/>
      <c r="D983" s="18"/>
      <c r="E983" s="18"/>
      <c r="F983" s="18"/>
      <c r="G983" s="18"/>
      <c r="H983" s="14"/>
      <c r="I983" s="31"/>
      <c r="J983" s="17"/>
    </row>
    <row r="984" spans="1:10">
      <c r="A984" s="16"/>
      <c r="B984" s="18"/>
      <c r="C984" s="18"/>
      <c r="D984" s="18"/>
      <c r="E984" s="18"/>
      <c r="F984" s="18"/>
      <c r="G984" s="18"/>
      <c r="H984" s="14"/>
      <c r="I984" s="31"/>
      <c r="J984" s="17"/>
    </row>
    <row r="985" spans="1:10">
      <c r="A985" s="16"/>
      <c r="B985" s="18"/>
      <c r="C985" s="18"/>
      <c r="D985" s="18"/>
      <c r="E985" s="18"/>
      <c r="F985" s="18"/>
      <c r="G985" s="18"/>
      <c r="H985" s="14"/>
      <c r="I985" s="31"/>
      <c r="J985" s="17"/>
    </row>
    <row r="986" spans="1:10">
      <c r="A986" s="16"/>
      <c r="B986" s="18"/>
      <c r="C986" s="18"/>
      <c r="D986" s="18"/>
      <c r="E986" s="18"/>
      <c r="F986" s="18"/>
      <c r="G986" s="18"/>
      <c r="H986" s="14"/>
      <c r="I986" s="31"/>
      <c r="J986" s="17"/>
    </row>
    <row r="987" spans="1:10">
      <c r="A987" s="16"/>
      <c r="B987" s="18"/>
      <c r="C987" s="18"/>
      <c r="D987" s="18"/>
      <c r="E987" s="18"/>
      <c r="F987" s="18"/>
      <c r="G987" s="18"/>
      <c r="H987" s="14"/>
      <c r="I987" s="31"/>
      <c r="J987" s="17"/>
    </row>
    <row r="988" spans="1:10">
      <c r="A988" s="16"/>
      <c r="B988" s="18"/>
      <c r="C988" s="18"/>
      <c r="D988" s="18"/>
      <c r="E988" s="18"/>
      <c r="F988" s="18"/>
      <c r="G988" s="18"/>
      <c r="H988" s="14"/>
      <c r="I988" s="31"/>
      <c r="J988" s="17"/>
    </row>
    <row r="989" spans="1:10">
      <c r="A989" s="16"/>
      <c r="B989" s="18"/>
      <c r="C989" s="18"/>
      <c r="D989" s="18"/>
      <c r="E989" s="18"/>
      <c r="F989" s="18"/>
      <c r="G989" s="18"/>
      <c r="H989" s="14"/>
      <c r="I989" s="31"/>
      <c r="J989" s="17"/>
    </row>
    <row r="990" spans="1:10">
      <c r="A990" s="16"/>
      <c r="B990" s="18"/>
      <c r="C990" s="18"/>
      <c r="D990" s="18"/>
      <c r="E990" s="18"/>
      <c r="F990" s="18"/>
      <c r="G990" s="18"/>
      <c r="H990" s="14"/>
      <c r="I990" s="31"/>
      <c r="J990" s="17"/>
    </row>
    <row r="991" spans="1:10">
      <c r="A991" s="16"/>
      <c r="B991" s="18"/>
      <c r="C991" s="18"/>
      <c r="D991" s="18"/>
      <c r="E991" s="18"/>
      <c r="F991" s="18"/>
      <c r="G991" s="18"/>
      <c r="H991" s="14"/>
      <c r="I991" s="31"/>
      <c r="J991" s="17"/>
    </row>
    <row r="992" spans="1:10">
      <c r="A992" s="16"/>
      <c r="B992" s="18"/>
      <c r="C992" s="18"/>
      <c r="D992" s="18"/>
      <c r="E992" s="18"/>
      <c r="F992" s="18"/>
      <c r="G992" s="18"/>
      <c r="H992" s="14"/>
      <c r="I992" s="31"/>
      <c r="J992" s="17"/>
    </row>
    <row r="993" spans="1:10">
      <c r="A993" s="16"/>
      <c r="B993" s="18"/>
      <c r="C993" s="18"/>
      <c r="D993" s="18"/>
      <c r="E993" s="18"/>
      <c r="F993" s="18"/>
      <c r="G993" s="18"/>
      <c r="H993" s="14"/>
      <c r="I993" s="31"/>
      <c r="J993" s="17"/>
    </row>
    <row r="994" spans="1:10">
      <c r="A994" s="16"/>
      <c r="B994" s="18"/>
      <c r="C994" s="18"/>
      <c r="D994" s="18"/>
      <c r="E994" s="18"/>
      <c r="F994" s="18"/>
      <c r="G994" s="18"/>
      <c r="H994" s="14"/>
      <c r="I994" s="31"/>
      <c r="J994" s="17"/>
    </row>
    <row r="995" spans="1:10">
      <c r="A995" s="16"/>
      <c r="B995" s="18"/>
      <c r="C995" s="18"/>
      <c r="D995" s="18"/>
      <c r="E995" s="18"/>
      <c r="F995" s="18"/>
      <c r="G995" s="18"/>
      <c r="H995" s="14"/>
      <c r="I995" s="31"/>
      <c r="J995" s="17"/>
    </row>
    <row r="996" spans="1:10">
      <c r="A996" s="16"/>
      <c r="B996" s="18"/>
      <c r="C996" s="18"/>
      <c r="D996" s="18"/>
      <c r="E996" s="18"/>
      <c r="F996" s="18"/>
      <c r="G996" s="18"/>
      <c r="H996" s="14"/>
      <c r="I996" s="31"/>
      <c r="J996" s="17"/>
    </row>
    <row r="997" spans="1:10">
      <c r="A997" s="16"/>
      <c r="B997" s="18"/>
      <c r="C997" s="18"/>
      <c r="D997" s="18"/>
      <c r="E997" s="18"/>
      <c r="F997" s="18"/>
      <c r="G997" s="18"/>
      <c r="H997" s="14"/>
      <c r="I997" s="31"/>
      <c r="J997" s="17"/>
    </row>
    <row r="998" spans="1:10">
      <c r="A998" s="16"/>
      <c r="B998" s="18"/>
      <c r="C998" s="18"/>
      <c r="D998" s="18"/>
      <c r="E998" s="18"/>
      <c r="F998" s="18"/>
      <c r="G998" s="18"/>
      <c r="H998" s="14"/>
      <c r="I998" s="31"/>
      <c r="J998" s="17"/>
    </row>
    <row r="999" spans="1:10">
      <c r="A999" s="16"/>
      <c r="B999" s="18"/>
      <c r="C999" s="18"/>
      <c r="D999" s="18"/>
      <c r="E999" s="18"/>
      <c r="F999" s="18"/>
      <c r="G999" s="18"/>
      <c r="H999" s="14"/>
      <c r="I999" s="31"/>
      <c r="J999" s="17"/>
    </row>
    <row r="1000" spans="1:10">
      <c r="A1000" s="16"/>
      <c r="B1000" s="18"/>
      <c r="C1000" s="18"/>
      <c r="D1000" s="18"/>
      <c r="E1000" s="18"/>
      <c r="F1000" s="18"/>
      <c r="G1000" s="18"/>
      <c r="H1000" s="14"/>
      <c r="I1000" s="31"/>
      <c r="J1000" s="17"/>
    </row>
    <row r="1001" spans="1:10">
      <c r="A1001" s="16"/>
      <c r="B1001" s="18"/>
      <c r="C1001" s="18"/>
      <c r="D1001" s="18"/>
      <c r="E1001" s="18"/>
      <c r="F1001" s="18"/>
      <c r="G1001" s="18"/>
      <c r="H1001" s="14"/>
      <c r="I1001" s="31"/>
      <c r="J1001" s="17"/>
    </row>
    <row r="1002" spans="1:10">
      <c r="A1002" s="16"/>
      <c r="B1002" s="18"/>
      <c r="C1002" s="18"/>
      <c r="D1002" s="18"/>
      <c r="E1002" s="18"/>
      <c r="F1002" s="18"/>
      <c r="G1002" s="18"/>
      <c r="H1002" s="14"/>
      <c r="I1002" s="31"/>
      <c r="J1002" s="17"/>
    </row>
    <row r="1003" spans="1:10">
      <c r="A1003" s="16"/>
      <c r="B1003" s="18"/>
      <c r="C1003" s="18"/>
      <c r="D1003" s="18"/>
      <c r="E1003" s="18"/>
      <c r="F1003" s="18"/>
      <c r="G1003" s="18"/>
      <c r="H1003" s="14"/>
      <c r="I1003" s="31"/>
      <c r="J1003" s="17"/>
    </row>
    <row r="1004" spans="1:10">
      <c r="A1004" s="16"/>
      <c r="B1004" s="18"/>
      <c r="C1004" s="18"/>
      <c r="D1004" s="18"/>
      <c r="E1004" s="18"/>
      <c r="F1004" s="18"/>
      <c r="G1004" s="18"/>
      <c r="H1004" s="14"/>
      <c r="I1004" s="31"/>
      <c r="J1004" s="17"/>
    </row>
    <row r="1005" spans="1:10">
      <c r="A1005" s="16"/>
      <c r="B1005" s="18"/>
      <c r="C1005" s="18"/>
      <c r="D1005" s="18"/>
      <c r="E1005" s="18"/>
      <c r="F1005" s="18"/>
      <c r="G1005" s="18"/>
      <c r="H1005" s="14"/>
      <c r="I1005" s="31"/>
      <c r="J1005" s="17"/>
    </row>
    <row r="1006" spans="1:10">
      <c r="A1006" s="16"/>
      <c r="B1006" s="18"/>
      <c r="C1006" s="18"/>
      <c r="D1006" s="18"/>
      <c r="E1006" s="18"/>
      <c r="F1006" s="18"/>
      <c r="G1006" s="18"/>
      <c r="H1006" s="14"/>
      <c r="I1006" s="31"/>
      <c r="J1006" s="17"/>
    </row>
    <row r="1007" spans="1:10">
      <c r="A1007" s="16"/>
      <c r="B1007" s="18"/>
      <c r="C1007" s="18"/>
      <c r="D1007" s="18"/>
      <c r="E1007" s="18"/>
      <c r="F1007" s="18"/>
      <c r="G1007" s="18"/>
      <c r="H1007" s="14"/>
      <c r="I1007" s="31"/>
      <c r="J1007" s="17"/>
    </row>
    <row r="1008" spans="1:10">
      <c r="A1008" s="16"/>
      <c r="B1008" s="18"/>
      <c r="C1008" s="18"/>
      <c r="D1008" s="18"/>
      <c r="E1008" s="18"/>
      <c r="F1008" s="18"/>
      <c r="G1008" s="18"/>
      <c r="H1008" s="14"/>
      <c r="I1008" s="31"/>
      <c r="J1008" s="17"/>
    </row>
    <row r="1009" spans="1:10">
      <c r="A1009" s="16"/>
      <c r="B1009" s="18"/>
      <c r="C1009" s="18"/>
      <c r="D1009" s="18"/>
      <c r="E1009" s="18"/>
      <c r="F1009" s="18"/>
      <c r="G1009" s="18"/>
      <c r="H1009" s="14"/>
      <c r="I1009" s="31"/>
      <c r="J1009" s="17"/>
    </row>
    <row r="1010" spans="1:10">
      <c r="A1010" s="16"/>
      <c r="B1010" s="18"/>
      <c r="C1010" s="18"/>
      <c r="D1010" s="18"/>
      <c r="E1010" s="18"/>
      <c r="F1010" s="18"/>
      <c r="G1010" s="18"/>
      <c r="H1010" s="14"/>
      <c r="I1010" s="31"/>
      <c r="J1010" s="17"/>
    </row>
    <row r="1011" spans="1:10">
      <c r="A1011" s="16"/>
      <c r="B1011" s="18"/>
      <c r="C1011" s="18"/>
      <c r="D1011" s="18"/>
      <c r="E1011" s="18"/>
      <c r="F1011" s="18"/>
      <c r="G1011" s="18"/>
      <c r="H1011" s="14"/>
      <c r="I1011" s="31"/>
      <c r="J1011" s="17"/>
    </row>
    <row r="1012" spans="1:10">
      <c r="A1012" s="16"/>
      <c r="B1012" s="18"/>
      <c r="C1012" s="18"/>
      <c r="D1012" s="18"/>
      <c r="E1012" s="18"/>
      <c r="F1012" s="18"/>
      <c r="G1012" s="18"/>
      <c r="H1012" s="14"/>
      <c r="I1012" s="31"/>
      <c r="J1012" s="17"/>
    </row>
    <row r="1013" spans="1:10">
      <c r="A1013" s="16"/>
      <c r="B1013" s="18"/>
      <c r="C1013" s="18"/>
      <c r="D1013" s="18"/>
      <c r="E1013" s="18"/>
      <c r="F1013" s="18"/>
      <c r="G1013" s="18"/>
      <c r="H1013" s="14"/>
      <c r="I1013" s="31"/>
      <c r="J1013" s="17"/>
    </row>
    <row r="1014" spans="1:10">
      <c r="A1014" s="16"/>
      <c r="B1014" s="18"/>
      <c r="C1014" s="18"/>
      <c r="D1014" s="18"/>
      <c r="E1014" s="18"/>
      <c r="F1014" s="18"/>
      <c r="G1014" s="18"/>
      <c r="H1014" s="14"/>
      <c r="I1014" s="31"/>
      <c r="J1014" s="17"/>
    </row>
    <row r="1015" spans="1:10">
      <c r="A1015" s="16"/>
      <c r="B1015" s="18"/>
      <c r="C1015" s="18"/>
      <c r="D1015" s="18"/>
      <c r="E1015" s="18"/>
      <c r="F1015" s="18"/>
      <c r="G1015" s="18"/>
      <c r="H1015" s="14"/>
      <c r="I1015" s="31"/>
      <c r="J1015" s="17"/>
    </row>
    <row r="1016" spans="1:10">
      <c r="A1016" s="16"/>
      <c r="B1016" s="18"/>
      <c r="C1016" s="18"/>
      <c r="D1016" s="18"/>
      <c r="E1016" s="18"/>
      <c r="F1016" s="18"/>
      <c r="G1016" s="18"/>
      <c r="H1016" s="14"/>
      <c r="I1016" s="31"/>
      <c r="J1016" s="17"/>
    </row>
    <row r="1017" spans="1:10">
      <c r="A1017" s="16"/>
      <c r="B1017" s="18"/>
      <c r="C1017" s="18"/>
      <c r="D1017" s="18"/>
      <c r="E1017" s="18"/>
      <c r="F1017" s="18"/>
      <c r="G1017" s="18"/>
      <c r="H1017" s="14"/>
      <c r="I1017" s="31"/>
      <c r="J1017" s="17"/>
    </row>
    <row r="1018" spans="1:10">
      <c r="A1018" s="16"/>
      <c r="B1018" s="18"/>
      <c r="C1018" s="18"/>
      <c r="D1018" s="18"/>
      <c r="E1018" s="18"/>
      <c r="F1018" s="18"/>
      <c r="G1018" s="18"/>
      <c r="H1018" s="14"/>
      <c r="I1018" s="31"/>
      <c r="J1018" s="17"/>
    </row>
    <row r="1019" spans="1:10">
      <c r="A1019" s="16"/>
      <c r="B1019" s="18"/>
      <c r="C1019" s="18"/>
      <c r="D1019" s="18"/>
      <c r="E1019" s="18"/>
      <c r="F1019" s="18"/>
      <c r="G1019" s="18"/>
      <c r="H1019" s="14"/>
      <c r="I1019" s="31"/>
      <c r="J1019" s="17"/>
    </row>
    <row r="1020" spans="1:10">
      <c r="A1020" s="16"/>
      <c r="B1020" s="18"/>
      <c r="C1020" s="18"/>
      <c r="D1020" s="18"/>
      <c r="E1020" s="18"/>
      <c r="F1020" s="18"/>
      <c r="G1020" s="18"/>
      <c r="H1020" s="14"/>
      <c r="I1020" s="31"/>
      <c r="J1020" s="17"/>
    </row>
    <row r="1021" spans="1:10">
      <c r="A1021" s="16"/>
      <c r="B1021" s="18"/>
      <c r="C1021" s="18"/>
      <c r="D1021" s="18"/>
      <c r="E1021" s="18"/>
      <c r="F1021" s="18"/>
      <c r="G1021" s="18"/>
      <c r="H1021" s="14"/>
      <c r="I1021" s="31"/>
      <c r="J1021" s="17"/>
    </row>
    <row r="1022" spans="1:10">
      <c r="A1022" s="16"/>
      <c r="B1022" s="18"/>
      <c r="C1022" s="18"/>
      <c r="D1022" s="18"/>
      <c r="E1022" s="18"/>
      <c r="F1022" s="18"/>
      <c r="G1022" s="18"/>
      <c r="H1022" s="14"/>
      <c r="I1022" s="31"/>
      <c r="J1022" s="17"/>
    </row>
    <row r="1023" spans="1:10">
      <c r="A1023" s="16"/>
      <c r="B1023" s="18"/>
      <c r="C1023" s="18"/>
      <c r="D1023" s="18"/>
      <c r="E1023" s="18"/>
      <c r="F1023" s="18"/>
      <c r="G1023" s="18"/>
      <c r="H1023" s="14"/>
      <c r="I1023" s="31"/>
      <c r="J1023" s="17"/>
    </row>
    <row r="1024" spans="1:10">
      <c r="A1024" s="16"/>
      <c r="B1024" s="18"/>
      <c r="C1024" s="18"/>
      <c r="D1024" s="18"/>
      <c r="E1024" s="18"/>
      <c r="F1024" s="18"/>
      <c r="G1024" s="18"/>
      <c r="H1024" s="14"/>
      <c r="I1024" s="31"/>
      <c r="J1024" s="17"/>
    </row>
    <row r="1025" spans="1:10">
      <c r="A1025" s="16"/>
      <c r="B1025" s="18"/>
      <c r="C1025" s="18"/>
      <c r="D1025" s="18"/>
      <c r="E1025" s="18"/>
      <c r="F1025" s="18"/>
      <c r="G1025" s="18"/>
      <c r="H1025" s="14"/>
      <c r="I1025" s="31"/>
      <c r="J1025" s="17"/>
    </row>
    <row r="1026" spans="1:10">
      <c r="A1026" s="16"/>
      <c r="B1026" s="18"/>
      <c r="C1026" s="18"/>
      <c r="D1026" s="18"/>
      <c r="E1026" s="18"/>
      <c r="F1026" s="18"/>
      <c r="G1026" s="18"/>
      <c r="H1026" s="14"/>
      <c r="I1026" s="31"/>
      <c r="J1026" s="17"/>
    </row>
    <row r="1027" spans="1:10">
      <c r="A1027" s="16"/>
      <c r="B1027" s="18"/>
      <c r="C1027" s="18"/>
      <c r="D1027" s="18"/>
      <c r="E1027" s="18"/>
      <c r="F1027" s="18"/>
      <c r="G1027" s="18"/>
      <c r="H1027" s="14"/>
      <c r="I1027" s="31"/>
      <c r="J1027" s="17"/>
    </row>
    <row r="1028" spans="1:10">
      <c r="A1028" s="16"/>
      <c r="B1028" s="18"/>
      <c r="C1028" s="18"/>
      <c r="D1028" s="18"/>
      <c r="E1028" s="18"/>
      <c r="F1028" s="18"/>
      <c r="G1028" s="18"/>
      <c r="H1028" s="14"/>
      <c r="I1028" s="31"/>
      <c r="J1028" s="17"/>
    </row>
    <row r="1029" spans="1:10">
      <c r="A1029" s="16"/>
      <c r="B1029" s="18"/>
      <c r="C1029" s="18"/>
      <c r="D1029" s="18"/>
      <c r="E1029" s="18"/>
      <c r="F1029" s="18"/>
      <c r="G1029" s="18"/>
      <c r="H1029" s="14"/>
      <c r="I1029" s="31"/>
      <c r="J1029" s="17"/>
    </row>
    <row r="1030" spans="1:10">
      <c r="A1030" s="16"/>
      <c r="B1030" s="18"/>
      <c r="C1030" s="18"/>
      <c r="D1030" s="18"/>
      <c r="E1030" s="18"/>
      <c r="F1030" s="18"/>
      <c r="G1030" s="18"/>
      <c r="H1030" s="14"/>
      <c r="I1030" s="31"/>
      <c r="J1030" s="17"/>
    </row>
    <row r="1031" spans="1:10">
      <c r="A1031" s="16"/>
      <c r="B1031" s="18"/>
      <c r="C1031" s="18"/>
      <c r="D1031" s="18"/>
      <c r="E1031" s="18"/>
      <c r="F1031" s="18"/>
      <c r="G1031" s="18"/>
      <c r="H1031" s="14"/>
      <c r="I1031" s="31"/>
      <c r="J1031" s="17"/>
    </row>
    <row r="1032" spans="1:10">
      <c r="A1032" s="16"/>
      <c r="B1032" s="18"/>
      <c r="C1032" s="18"/>
      <c r="D1032" s="18"/>
      <c r="E1032" s="18"/>
      <c r="F1032" s="18"/>
      <c r="G1032" s="18"/>
      <c r="H1032" s="14"/>
      <c r="I1032" s="31"/>
      <c r="J1032" s="17"/>
    </row>
    <row r="1033" spans="1:10">
      <c r="A1033" s="16"/>
      <c r="B1033" s="18"/>
      <c r="C1033" s="18"/>
      <c r="D1033" s="18"/>
      <c r="E1033" s="18"/>
      <c r="F1033" s="18"/>
      <c r="G1033" s="18"/>
      <c r="H1033" s="14"/>
      <c r="I1033" s="31"/>
      <c r="J1033" s="17"/>
    </row>
    <row r="1034" spans="1:10">
      <c r="A1034" s="16"/>
      <c r="B1034" s="18"/>
      <c r="C1034" s="18"/>
      <c r="D1034" s="18"/>
      <c r="E1034" s="18"/>
      <c r="F1034" s="18"/>
      <c r="G1034" s="18"/>
      <c r="H1034" s="14"/>
      <c r="I1034" s="31"/>
      <c r="J1034" s="17"/>
    </row>
    <row r="1035" spans="1:10">
      <c r="A1035" s="16"/>
      <c r="B1035" s="18"/>
      <c r="C1035" s="18"/>
      <c r="D1035" s="18"/>
      <c r="E1035" s="18"/>
      <c r="F1035" s="18"/>
      <c r="G1035" s="18"/>
      <c r="H1035" s="14"/>
      <c r="I1035" s="31"/>
      <c r="J1035" s="17"/>
    </row>
    <row r="1036" spans="1:10">
      <c r="A1036" s="16"/>
      <c r="B1036" s="18"/>
      <c r="C1036" s="18"/>
      <c r="D1036" s="18"/>
      <c r="E1036" s="18"/>
      <c r="F1036" s="18"/>
      <c r="G1036" s="18"/>
      <c r="H1036" s="14"/>
      <c r="I1036" s="31"/>
      <c r="J1036" s="17"/>
    </row>
    <row r="1037" spans="1:10">
      <c r="A1037" s="16"/>
      <c r="B1037" s="18"/>
      <c r="C1037" s="18"/>
      <c r="D1037" s="18"/>
      <c r="E1037" s="18"/>
      <c r="F1037" s="18"/>
      <c r="G1037" s="18"/>
      <c r="H1037" s="14"/>
      <c r="I1037" s="31"/>
      <c r="J1037" s="17"/>
    </row>
    <row r="1038" spans="1:10">
      <c r="A1038" s="16"/>
      <c r="B1038" s="18"/>
      <c r="C1038" s="18"/>
      <c r="D1038" s="18"/>
      <c r="E1038" s="18"/>
      <c r="F1038" s="18"/>
      <c r="G1038" s="18"/>
      <c r="H1038" s="14"/>
      <c r="I1038" s="31"/>
      <c r="J1038" s="17"/>
    </row>
    <row r="1039" spans="1:10">
      <c r="A1039" s="16"/>
      <c r="B1039" s="18"/>
      <c r="C1039" s="18"/>
      <c r="D1039" s="18"/>
      <c r="E1039" s="18"/>
      <c r="F1039" s="18"/>
      <c r="G1039" s="18"/>
      <c r="H1039" s="14"/>
      <c r="I1039" s="31"/>
      <c r="J1039" s="17"/>
    </row>
    <row r="1040" spans="1:10">
      <c r="A1040" s="16"/>
      <c r="B1040" s="18"/>
      <c r="C1040" s="18"/>
      <c r="D1040" s="18"/>
      <c r="E1040" s="18"/>
      <c r="F1040" s="18"/>
      <c r="G1040" s="18"/>
      <c r="H1040" s="14"/>
      <c r="I1040" s="31"/>
      <c r="J1040" s="17"/>
    </row>
    <row r="1041" spans="1:10">
      <c r="A1041" s="16"/>
      <c r="B1041" s="18"/>
      <c r="C1041" s="18"/>
      <c r="D1041" s="18"/>
      <c r="E1041" s="18"/>
      <c r="F1041" s="18"/>
      <c r="G1041" s="18"/>
      <c r="H1041" s="14"/>
      <c r="I1041" s="31"/>
      <c r="J1041" s="17"/>
    </row>
    <row r="1042" spans="1:10">
      <c r="A1042" s="16"/>
      <c r="B1042" s="18"/>
      <c r="C1042" s="18"/>
      <c r="D1042" s="18"/>
      <c r="E1042" s="18"/>
      <c r="F1042" s="18"/>
      <c r="G1042" s="18"/>
      <c r="H1042" s="14"/>
      <c r="I1042" s="31"/>
      <c r="J1042" s="17"/>
    </row>
    <row r="1043" spans="1:10">
      <c r="A1043" s="16"/>
      <c r="B1043" s="18"/>
      <c r="C1043" s="18"/>
      <c r="D1043" s="18"/>
      <c r="E1043" s="18"/>
      <c r="F1043" s="18"/>
      <c r="G1043" s="18"/>
      <c r="H1043" s="14"/>
      <c r="I1043" s="31"/>
      <c r="J1043" s="17"/>
    </row>
    <row r="1044" spans="1:10">
      <c r="A1044" s="16"/>
      <c r="B1044" s="18"/>
      <c r="C1044" s="18"/>
      <c r="D1044" s="18"/>
      <c r="E1044" s="18"/>
      <c r="F1044" s="18"/>
      <c r="G1044" s="18"/>
      <c r="H1044" s="14"/>
      <c r="I1044" s="31"/>
      <c r="J1044" s="17"/>
    </row>
    <row r="1045" spans="1:10">
      <c r="A1045" s="16"/>
      <c r="B1045" s="18"/>
      <c r="C1045" s="18"/>
      <c r="D1045" s="18"/>
      <c r="E1045" s="18"/>
      <c r="F1045" s="18"/>
      <c r="G1045" s="18"/>
      <c r="H1045" s="14"/>
      <c r="I1045" s="31"/>
      <c r="J1045" s="17"/>
    </row>
    <row r="1046" spans="1:10">
      <c r="A1046" s="16"/>
      <c r="B1046" s="18"/>
      <c r="C1046" s="18"/>
      <c r="D1046" s="18"/>
      <c r="E1046" s="18"/>
      <c r="F1046" s="18"/>
      <c r="G1046" s="18"/>
      <c r="H1046" s="14"/>
      <c r="I1046" s="31"/>
      <c r="J1046" s="17"/>
    </row>
    <row r="1047" spans="1:10">
      <c r="A1047" s="16"/>
      <c r="B1047" s="18"/>
      <c r="C1047" s="18"/>
      <c r="D1047" s="18"/>
      <c r="E1047" s="18"/>
      <c r="F1047" s="18"/>
      <c r="G1047" s="18"/>
      <c r="H1047" s="14"/>
      <c r="I1047" s="31"/>
      <c r="J1047" s="17"/>
    </row>
    <row r="1048" spans="1:10">
      <c r="A1048" s="16"/>
      <c r="B1048" s="18"/>
      <c r="C1048" s="18"/>
      <c r="D1048" s="18"/>
      <c r="E1048" s="18"/>
      <c r="F1048" s="18"/>
      <c r="G1048" s="18"/>
      <c r="H1048" s="14"/>
      <c r="I1048" s="31"/>
      <c r="J1048" s="17"/>
    </row>
    <row r="1049" spans="1:10">
      <c r="A1049" s="16"/>
      <c r="B1049" s="18"/>
      <c r="C1049" s="18"/>
      <c r="D1049" s="18"/>
      <c r="E1049" s="18"/>
      <c r="F1049" s="18"/>
      <c r="G1049" s="18"/>
      <c r="H1049" s="14"/>
      <c r="I1049" s="31"/>
      <c r="J1049" s="17"/>
    </row>
    <row r="1050" spans="1:10">
      <c r="A1050" s="16"/>
      <c r="B1050" s="18"/>
      <c r="C1050" s="18"/>
      <c r="D1050" s="18"/>
      <c r="E1050" s="18"/>
      <c r="F1050" s="18"/>
      <c r="G1050" s="18"/>
      <c r="H1050" s="14"/>
      <c r="I1050" s="31"/>
      <c r="J1050" s="17"/>
    </row>
    <row r="1051" spans="1:10">
      <c r="A1051" s="16"/>
      <c r="B1051" s="18"/>
      <c r="C1051" s="18"/>
      <c r="D1051" s="18"/>
      <c r="E1051" s="18"/>
      <c r="F1051" s="18"/>
      <c r="G1051" s="18"/>
      <c r="H1051" s="14"/>
      <c r="I1051" s="31"/>
      <c r="J1051" s="17"/>
    </row>
    <row r="1052" spans="1:10">
      <c r="A1052" s="16"/>
      <c r="B1052" s="18"/>
      <c r="C1052" s="18"/>
      <c r="D1052" s="18"/>
      <c r="E1052" s="18"/>
      <c r="F1052" s="18"/>
      <c r="G1052" s="18"/>
      <c r="H1052" s="14"/>
      <c r="I1052" s="31"/>
      <c r="J1052" s="17"/>
    </row>
    <row r="1053" spans="1:10">
      <c r="A1053" s="16"/>
      <c r="B1053" s="18"/>
      <c r="C1053" s="18"/>
      <c r="D1053" s="18"/>
      <c r="E1053" s="18"/>
      <c r="F1053" s="18"/>
      <c r="G1053" s="18"/>
      <c r="H1053" s="14"/>
      <c r="I1053" s="31"/>
      <c r="J1053" s="17"/>
    </row>
    <row r="1054" spans="1:10">
      <c r="A1054" s="16"/>
      <c r="B1054" s="18"/>
      <c r="C1054" s="18"/>
      <c r="D1054" s="18"/>
      <c r="E1054" s="18"/>
      <c r="F1054" s="18"/>
      <c r="G1054" s="18"/>
      <c r="H1054" s="14"/>
      <c r="I1054" s="31"/>
      <c r="J1054" s="17"/>
    </row>
    <row r="1055" spans="1:10">
      <c r="A1055" s="16"/>
      <c r="B1055" s="18"/>
      <c r="C1055" s="18"/>
      <c r="D1055" s="18"/>
      <c r="E1055" s="18"/>
      <c r="F1055" s="18"/>
      <c r="G1055" s="18"/>
      <c r="H1055" s="14"/>
      <c r="I1055" s="31"/>
      <c r="J1055" s="17"/>
    </row>
    <row r="1056" spans="1:10">
      <c r="A1056" s="16"/>
      <c r="B1056" s="18"/>
      <c r="C1056" s="18"/>
      <c r="D1056" s="18"/>
      <c r="E1056" s="18"/>
      <c r="F1056" s="18"/>
      <c r="G1056" s="18"/>
      <c r="H1056" s="14"/>
      <c r="I1056" s="31"/>
      <c r="J1056" s="17"/>
    </row>
    <row r="1057" spans="1:10">
      <c r="A1057" s="16"/>
      <c r="B1057" s="18"/>
      <c r="C1057" s="18"/>
      <c r="D1057" s="18"/>
      <c r="E1057" s="18"/>
      <c r="F1057" s="18"/>
      <c r="G1057" s="18"/>
      <c r="H1057" s="14"/>
      <c r="I1057" s="31"/>
      <c r="J1057" s="17"/>
    </row>
    <row r="1058" spans="1:10">
      <c r="A1058" s="16"/>
      <c r="B1058" s="18"/>
      <c r="C1058" s="18"/>
      <c r="D1058" s="18"/>
      <c r="E1058" s="18"/>
      <c r="F1058" s="18"/>
      <c r="G1058" s="18"/>
      <c r="H1058" s="14"/>
      <c r="I1058" s="31"/>
      <c r="J1058" s="17"/>
    </row>
    <row r="1059" spans="1:10">
      <c r="A1059" s="16"/>
      <c r="B1059" s="18"/>
      <c r="C1059" s="18"/>
      <c r="D1059" s="18"/>
      <c r="E1059" s="18"/>
      <c r="F1059" s="18"/>
      <c r="G1059" s="18"/>
      <c r="H1059" s="14"/>
      <c r="I1059" s="31"/>
      <c r="J1059" s="17"/>
    </row>
    <row r="1060" spans="1:10">
      <c r="A1060" s="16"/>
      <c r="B1060" s="18"/>
      <c r="C1060" s="18"/>
      <c r="D1060" s="18"/>
      <c r="E1060" s="18"/>
      <c r="F1060" s="18"/>
      <c r="G1060" s="18"/>
      <c r="H1060" s="14"/>
      <c r="I1060" s="31"/>
      <c r="J1060" s="17"/>
    </row>
    <row r="1061" spans="1:10">
      <c r="A1061" s="16"/>
      <c r="B1061" s="18"/>
      <c r="C1061" s="18"/>
      <c r="D1061" s="18"/>
      <c r="E1061" s="18"/>
      <c r="F1061" s="18"/>
      <c r="G1061" s="18"/>
      <c r="H1061" s="14"/>
      <c r="I1061" s="31"/>
      <c r="J1061" s="17"/>
    </row>
    <row r="1062" spans="1:10">
      <c r="A1062" s="16"/>
      <c r="B1062" s="18"/>
      <c r="C1062" s="18"/>
      <c r="D1062" s="18"/>
      <c r="E1062" s="18"/>
      <c r="F1062" s="18"/>
      <c r="G1062" s="18"/>
      <c r="H1062" s="14"/>
      <c r="I1062" s="31"/>
      <c r="J1062" s="17"/>
    </row>
    <row r="1063" spans="1:10">
      <c r="A1063" s="16"/>
      <c r="B1063" s="18"/>
      <c r="C1063" s="18"/>
      <c r="D1063" s="18"/>
      <c r="E1063" s="18"/>
      <c r="F1063" s="18"/>
      <c r="G1063" s="18"/>
      <c r="H1063" s="14"/>
      <c r="I1063" s="31"/>
      <c r="J1063" s="17"/>
    </row>
    <row r="1064" spans="1:10">
      <c r="A1064" s="16"/>
      <c r="B1064" s="18"/>
      <c r="C1064" s="18"/>
      <c r="D1064" s="18"/>
      <c r="E1064" s="18"/>
      <c r="F1064" s="18"/>
      <c r="G1064" s="18"/>
      <c r="H1064" s="14"/>
      <c r="I1064" s="31"/>
      <c r="J1064" s="17"/>
    </row>
    <row r="1065" spans="1:10">
      <c r="A1065" s="16"/>
      <c r="B1065" s="18"/>
      <c r="C1065" s="18"/>
      <c r="D1065" s="18"/>
      <c r="E1065" s="18"/>
      <c r="F1065" s="18"/>
      <c r="G1065" s="18"/>
      <c r="H1065" s="14"/>
      <c r="I1065" s="31"/>
      <c r="J1065" s="17"/>
    </row>
    <row r="1066" spans="1:10">
      <c r="A1066" s="16"/>
      <c r="B1066" s="18"/>
      <c r="C1066" s="18"/>
      <c r="D1066" s="18"/>
      <c r="E1066" s="18"/>
      <c r="F1066" s="18"/>
      <c r="G1066" s="18"/>
      <c r="H1066" s="14"/>
      <c r="I1066" s="31"/>
      <c r="J1066" s="17"/>
    </row>
    <row r="1067" spans="1:10">
      <c r="A1067" s="16"/>
      <c r="B1067" s="18"/>
      <c r="C1067" s="18"/>
      <c r="D1067" s="18"/>
      <c r="E1067" s="18"/>
      <c r="F1067" s="18"/>
      <c r="G1067" s="18"/>
      <c r="H1067" s="14"/>
      <c r="I1067" s="31"/>
      <c r="J1067" s="17"/>
    </row>
    <row r="1068" spans="1:10">
      <c r="A1068" s="16"/>
      <c r="B1068" s="18"/>
      <c r="C1068" s="18"/>
      <c r="D1068" s="18"/>
      <c r="E1068" s="18"/>
      <c r="F1068" s="18"/>
      <c r="G1068" s="18"/>
      <c r="H1068" s="14"/>
      <c r="I1068" s="31"/>
      <c r="J1068" s="17"/>
    </row>
    <row r="1069" spans="1:10">
      <c r="A1069" s="16"/>
      <c r="B1069" s="18"/>
      <c r="C1069" s="18"/>
      <c r="D1069" s="18"/>
      <c r="E1069" s="18"/>
      <c r="F1069" s="18"/>
      <c r="G1069" s="18"/>
      <c r="H1069" s="14"/>
      <c r="I1069" s="31"/>
      <c r="J1069" s="17"/>
    </row>
    <row r="1070" spans="1:10">
      <c r="A1070" s="16"/>
      <c r="B1070" s="18"/>
      <c r="C1070" s="18"/>
      <c r="D1070" s="18"/>
      <c r="E1070" s="18"/>
      <c r="F1070" s="18"/>
      <c r="G1070" s="18"/>
      <c r="H1070" s="14"/>
      <c r="I1070" s="31"/>
      <c r="J1070" s="17"/>
    </row>
    <row r="1071" spans="1:10">
      <c r="A1071" s="16"/>
      <c r="B1071" s="18"/>
      <c r="C1071" s="18"/>
      <c r="D1071" s="18"/>
      <c r="E1071" s="18"/>
      <c r="F1071" s="18"/>
      <c r="G1071" s="18"/>
      <c r="H1071" s="14"/>
      <c r="I1071" s="31"/>
      <c r="J1071" s="17"/>
    </row>
    <row r="1072" spans="1:10">
      <c r="A1072" s="16"/>
      <c r="B1072" s="18"/>
      <c r="C1072" s="18"/>
      <c r="D1072" s="18"/>
      <c r="E1072" s="18"/>
      <c r="F1072" s="18"/>
      <c r="G1072" s="18"/>
      <c r="H1072" s="14"/>
      <c r="I1072" s="31"/>
      <c r="J1072" s="17"/>
    </row>
    <row r="1073" spans="1:10">
      <c r="A1073" s="16"/>
      <c r="B1073" s="18"/>
      <c r="C1073" s="18"/>
      <c r="D1073" s="18"/>
      <c r="E1073" s="18"/>
      <c r="F1073" s="18"/>
      <c r="G1073" s="18"/>
      <c r="H1073" s="14"/>
      <c r="I1073" s="31"/>
      <c r="J1073" s="17"/>
    </row>
    <row r="1074" spans="1:10">
      <c r="A1074" s="16"/>
      <c r="B1074" s="18"/>
      <c r="C1074" s="18"/>
      <c r="D1074" s="18"/>
      <c r="E1074" s="18"/>
      <c r="F1074" s="18"/>
      <c r="G1074" s="18"/>
      <c r="H1074" s="14"/>
      <c r="I1074" s="31"/>
      <c r="J1074" s="17"/>
    </row>
    <row r="1075" spans="1:10">
      <c r="A1075" s="16"/>
      <c r="B1075" s="18"/>
      <c r="C1075" s="18"/>
      <c r="D1075" s="18"/>
      <c r="E1075" s="18"/>
      <c r="F1075" s="18"/>
      <c r="G1075" s="18"/>
      <c r="H1075" s="14"/>
      <c r="I1075" s="31"/>
      <c r="J1075" s="17"/>
    </row>
    <row r="1076" spans="1:10">
      <c r="A1076" s="16"/>
      <c r="B1076" s="18"/>
      <c r="C1076" s="18"/>
      <c r="D1076" s="18"/>
      <c r="E1076" s="18"/>
      <c r="F1076" s="18"/>
      <c r="G1076" s="18"/>
      <c r="H1076" s="14"/>
      <c r="I1076" s="31"/>
      <c r="J1076" s="17"/>
    </row>
    <row r="1077" spans="1:10">
      <c r="A1077" s="16"/>
      <c r="B1077" s="18"/>
      <c r="C1077" s="18"/>
      <c r="D1077" s="18"/>
      <c r="E1077" s="18"/>
      <c r="F1077" s="18"/>
      <c r="G1077" s="18"/>
      <c r="H1077" s="14"/>
      <c r="I1077" s="31"/>
      <c r="J1077" s="17"/>
    </row>
    <row r="1078" spans="1:10">
      <c r="A1078" s="16"/>
      <c r="B1078" s="18"/>
      <c r="C1078" s="18"/>
      <c r="D1078" s="18"/>
      <c r="E1078" s="18"/>
      <c r="F1078" s="18"/>
      <c r="G1078" s="18"/>
      <c r="H1078" s="14"/>
      <c r="I1078" s="31"/>
      <c r="J1078" s="17"/>
    </row>
    <row r="1079" spans="1:10">
      <c r="A1079" s="16"/>
      <c r="B1079" s="18"/>
      <c r="C1079" s="18"/>
      <c r="D1079" s="18"/>
      <c r="E1079" s="18"/>
      <c r="F1079" s="18"/>
      <c r="G1079" s="18"/>
      <c r="H1079" s="14"/>
      <c r="I1079" s="31"/>
      <c r="J1079" s="17"/>
    </row>
    <row r="1080" spans="1:10">
      <c r="A1080" s="16"/>
      <c r="B1080" s="18"/>
      <c r="C1080" s="18"/>
      <c r="D1080" s="18"/>
      <c r="E1080" s="18"/>
      <c r="F1080" s="18"/>
      <c r="G1080" s="18"/>
      <c r="H1080" s="14"/>
      <c r="I1080" s="31"/>
      <c r="J1080" s="17"/>
    </row>
    <row r="1081" spans="1:10">
      <c r="A1081" s="16"/>
      <c r="B1081" s="18"/>
      <c r="C1081" s="18"/>
      <c r="D1081" s="18"/>
      <c r="E1081" s="18"/>
      <c r="F1081" s="18"/>
      <c r="G1081" s="18"/>
      <c r="H1081" s="14"/>
      <c r="I1081" s="31"/>
      <c r="J1081" s="17"/>
    </row>
    <row r="1082" spans="1:10">
      <c r="A1082" s="16"/>
      <c r="B1082" s="18"/>
      <c r="C1082" s="18"/>
      <c r="D1082" s="18"/>
      <c r="E1082" s="18"/>
      <c r="F1082" s="18"/>
      <c r="G1082" s="18"/>
      <c r="H1082" s="14"/>
      <c r="I1082" s="31"/>
      <c r="J1082" s="17"/>
    </row>
    <row r="1083" spans="1:10">
      <c r="A1083" s="16"/>
      <c r="B1083" s="18"/>
      <c r="C1083" s="18"/>
      <c r="D1083" s="18"/>
      <c r="E1083" s="18"/>
      <c r="F1083" s="18"/>
      <c r="G1083" s="18"/>
      <c r="H1083" s="14"/>
      <c r="I1083" s="31"/>
      <c r="J1083" s="17"/>
    </row>
    <row r="1084" spans="1:10">
      <c r="A1084" s="16"/>
      <c r="B1084" s="18"/>
      <c r="C1084" s="18"/>
      <c r="D1084" s="18"/>
      <c r="E1084" s="18"/>
      <c r="F1084" s="18"/>
      <c r="G1084" s="18"/>
      <c r="H1084" s="14"/>
      <c r="I1084" s="31"/>
      <c r="J1084" s="17"/>
    </row>
    <row r="1085" spans="1:10">
      <c r="A1085" s="16"/>
      <c r="B1085" s="18"/>
      <c r="C1085" s="18"/>
      <c r="D1085" s="18"/>
      <c r="E1085" s="18"/>
      <c r="F1085" s="18"/>
      <c r="G1085" s="18"/>
      <c r="H1085" s="14"/>
      <c r="I1085" s="31"/>
      <c r="J1085" s="17"/>
    </row>
    <row r="1086" spans="1:10">
      <c r="A1086" s="16"/>
      <c r="B1086" s="18"/>
      <c r="C1086" s="18"/>
      <c r="D1086" s="18"/>
      <c r="E1086" s="18"/>
      <c r="F1086" s="18"/>
      <c r="G1086" s="18"/>
      <c r="H1086" s="14"/>
      <c r="I1086" s="31"/>
      <c r="J1086" s="17"/>
    </row>
    <row r="1087" spans="1:10">
      <c r="A1087" s="16"/>
      <c r="B1087" s="18"/>
      <c r="C1087" s="18"/>
      <c r="D1087" s="18"/>
      <c r="E1087" s="18"/>
      <c r="F1087" s="18"/>
      <c r="G1087" s="18"/>
      <c r="H1087" s="14"/>
      <c r="I1087" s="31"/>
      <c r="J1087" s="17"/>
    </row>
    <row r="1088" spans="1:10">
      <c r="A1088" s="16"/>
      <c r="B1088" s="18"/>
      <c r="C1088" s="18"/>
      <c r="D1088" s="18"/>
      <c r="E1088" s="18"/>
      <c r="F1088" s="18"/>
      <c r="G1088" s="18"/>
      <c r="H1088" s="14"/>
      <c r="I1088" s="31"/>
      <c r="J1088" s="17"/>
    </row>
    <row r="1089" spans="1:10">
      <c r="A1089" s="16"/>
      <c r="B1089" s="18"/>
      <c r="C1089" s="18"/>
      <c r="D1089" s="18"/>
      <c r="E1089" s="18"/>
      <c r="F1089" s="18"/>
      <c r="G1089" s="18"/>
      <c r="H1089" s="14"/>
      <c r="I1089" s="31"/>
      <c r="J1089" s="17"/>
    </row>
    <row r="1090" spans="1:10">
      <c r="A1090" s="16"/>
      <c r="B1090" s="18"/>
      <c r="C1090" s="18"/>
      <c r="D1090" s="18"/>
      <c r="E1090" s="18"/>
      <c r="F1090" s="18"/>
      <c r="G1090" s="18"/>
      <c r="H1090" s="14"/>
      <c r="I1090" s="31"/>
      <c r="J1090" s="17"/>
    </row>
    <row r="1091" spans="1:10">
      <c r="A1091" s="16"/>
      <c r="B1091" s="18"/>
      <c r="C1091" s="18"/>
      <c r="D1091" s="18"/>
      <c r="E1091" s="18"/>
      <c r="F1091" s="18"/>
      <c r="G1091" s="18"/>
      <c r="H1091" s="14"/>
      <c r="I1091" s="31"/>
      <c r="J1091" s="17"/>
    </row>
    <row r="1092" spans="1:10">
      <c r="A1092" s="16"/>
      <c r="B1092" s="18"/>
      <c r="C1092" s="18"/>
      <c r="D1092" s="18"/>
      <c r="E1092" s="18"/>
      <c r="F1092" s="18"/>
      <c r="G1092" s="18"/>
      <c r="H1092" s="14"/>
      <c r="I1092" s="31"/>
      <c r="J1092" s="17"/>
    </row>
    <row r="1093" spans="1:10">
      <c r="A1093" s="16"/>
      <c r="B1093" s="18"/>
      <c r="C1093" s="18"/>
      <c r="D1093" s="18"/>
      <c r="E1093" s="18"/>
      <c r="F1093" s="18"/>
      <c r="G1093" s="18"/>
      <c r="H1093" s="14"/>
      <c r="I1093" s="31"/>
      <c r="J1093" s="17"/>
    </row>
    <row r="1094" spans="1:10">
      <c r="A1094" s="16"/>
      <c r="B1094" s="18"/>
      <c r="C1094" s="18"/>
      <c r="D1094" s="18"/>
      <c r="E1094" s="18"/>
      <c r="F1094" s="18"/>
      <c r="G1094" s="18"/>
      <c r="H1094" s="14"/>
      <c r="I1094" s="31"/>
      <c r="J1094" s="17"/>
    </row>
    <row r="1095" spans="1:10">
      <c r="A1095" s="16"/>
      <c r="B1095" s="18"/>
      <c r="C1095" s="18"/>
      <c r="D1095" s="18"/>
      <c r="E1095" s="18"/>
      <c r="F1095" s="18"/>
      <c r="G1095" s="18"/>
      <c r="H1095" s="14"/>
      <c r="I1095" s="31"/>
      <c r="J1095" s="17"/>
    </row>
    <row r="1096" spans="1:10">
      <c r="A1096" s="16"/>
      <c r="B1096" s="18"/>
      <c r="C1096" s="18"/>
      <c r="D1096" s="18"/>
      <c r="E1096" s="18"/>
      <c r="F1096" s="18"/>
      <c r="G1096" s="18"/>
      <c r="H1096" s="14"/>
      <c r="I1096" s="31"/>
      <c r="J1096" s="17"/>
    </row>
    <row r="1097" spans="1:10">
      <c r="A1097" s="16"/>
      <c r="B1097" s="18"/>
      <c r="C1097" s="18"/>
      <c r="D1097" s="18"/>
      <c r="E1097" s="18"/>
      <c r="F1097" s="18"/>
      <c r="G1097" s="18"/>
      <c r="H1097" s="14"/>
      <c r="I1097" s="31"/>
      <c r="J1097" s="17"/>
    </row>
    <row r="1098" spans="1:10">
      <c r="A1098" s="16"/>
      <c r="B1098" s="18"/>
      <c r="C1098" s="18"/>
      <c r="D1098" s="18"/>
      <c r="E1098" s="18"/>
      <c r="F1098" s="18"/>
      <c r="G1098" s="18"/>
      <c r="H1098" s="14"/>
      <c r="I1098" s="31"/>
      <c r="J1098" s="17"/>
    </row>
    <row r="1099" spans="1:10">
      <c r="A1099" s="16"/>
      <c r="B1099" s="18"/>
      <c r="C1099" s="18"/>
      <c r="D1099" s="18"/>
      <c r="E1099" s="18"/>
      <c r="F1099" s="18"/>
      <c r="G1099" s="18"/>
      <c r="H1099" s="14"/>
      <c r="I1099" s="31"/>
      <c r="J1099" s="17"/>
    </row>
    <row r="1100" spans="1:10">
      <c r="A1100" s="16"/>
      <c r="B1100" s="18"/>
      <c r="C1100" s="18"/>
      <c r="D1100" s="18"/>
      <c r="E1100" s="18"/>
      <c r="F1100" s="18"/>
      <c r="G1100" s="18"/>
      <c r="H1100" s="14"/>
      <c r="I1100" s="31"/>
      <c r="J1100" s="17"/>
    </row>
    <row r="1101" spans="1:10">
      <c r="A1101" s="16"/>
      <c r="B1101" s="18"/>
      <c r="C1101" s="18"/>
      <c r="D1101" s="18"/>
      <c r="E1101" s="18"/>
      <c r="F1101" s="18"/>
      <c r="G1101" s="18"/>
      <c r="H1101" s="14"/>
      <c r="I1101" s="31"/>
      <c r="J1101" s="17"/>
    </row>
    <row r="1102" spans="1:10">
      <c r="A1102" s="16"/>
      <c r="B1102" s="18"/>
      <c r="C1102" s="18"/>
      <c r="D1102" s="18"/>
      <c r="E1102" s="18"/>
      <c r="F1102" s="18"/>
      <c r="G1102" s="18"/>
      <c r="H1102" s="14"/>
      <c r="I1102" s="31"/>
      <c r="J1102" s="17"/>
    </row>
    <row r="1103" spans="1:10">
      <c r="A1103" s="16"/>
      <c r="B1103" s="18"/>
      <c r="C1103" s="18"/>
      <c r="D1103" s="18"/>
      <c r="E1103" s="18"/>
      <c r="F1103" s="18"/>
      <c r="G1103" s="18"/>
      <c r="H1103" s="14"/>
      <c r="I1103" s="31"/>
      <c r="J1103" s="17"/>
    </row>
    <row r="1104" spans="1:10">
      <c r="A1104" s="16"/>
      <c r="B1104" s="18"/>
      <c r="C1104" s="18"/>
      <c r="D1104" s="18"/>
      <c r="E1104" s="18"/>
      <c r="F1104" s="18"/>
      <c r="G1104" s="18"/>
      <c r="H1104" s="14"/>
      <c r="I1104" s="31"/>
      <c r="J1104" s="17"/>
    </row>
    <row r="1105" spans="1:10">
      <c r="A1105" s="16"/>
      <c r="B1105" s="18"/>
      <c r="C1105" s="18"/>
      <c r="D1105" s="18"/>
      <c r="E1105" s="18"/>
      <c r="F1105" s="18"/>
      <c r="G1105" s="18"/>
      <c r="H1105" s="14"/>
      <c r="I1105" s="31"/>
      <c r="J1105" s="17"/>
    </row>
    <row r="1106" spans="1:10">
      <c r="A1106" s="16"/>
      <c r="B1106" s="18"/>
      <c r="C1106" s="18"/>
      <c r="D1106" s="18"/>
      <c r="E1106" s="18"/>
      <c r="F1106" s="18"/>
      <c r="G1106" s="18"/>
      <c r="H1106" s="14"/>
      <c r="I1106" s="31"/>
      <c r="J1106" s="17"/>
    </row>
    <row r="1107" spans="1:10">
      <c r="A1107" s="16"/>
      <c r="B1107" s="18"/>
      <c r="C1107" s="18"/>
      <c r="D1107" s="18"/>
      <c r="E1107" s="18"/>
      <c r="F1107" s="18"/>
      <c r="G1107" s="18"/>
      <c r="H1107" s="14"/>
      <c r="I1107" s="31"/>
      <c r="J1107" s="17"/>
    </row>
    <row r="1108" spans="1:10">
      <c r="A1108" s="16"/>
      <c r="B1108" s="18"/>
      <c r="C1108" s="18"/>
      <c r="D1108" s="18"/>
      <c r="E1108" s="18"/>
      <c r="F1108" s="18"/>
      <c r="G1108" s="18"/>
      <c r="H1108" s="14"/>
      <c r="I1108" s="31"/>
      <c r="J1108" s="17"/>
    </row>
    <row r="1109" spans="1:10">
      <c r="A1109" s="16"/>
      <c r="B1109" s="18"/>
      <c r="C1109" s="18"/>
      <c r="D1109" s="18"/>
      <c r="E1109" s="18"/>
      <c r="F1109" s="18"/>
      <c r="G1109" s="18"/>
      <c r="H1109" s="14"/>
      <c r="I1109" s="31"/>
      <c r="J1109" s="17"/>
    </row>
    <row r="1110" spans="1:10">
      <c r="A1110" s="16"/>
      <c r="B1110" s="18"/>
      <c r="C1110" s="18"/>
      <c r="D1110" s="18"/>
      <c r="E1110" s="18"/>
      <c r="F1110" s="18"/>
      <c r="G1110" s="18"/>
      <c r="H1110" s="14"/>
      <c r="I1110" s="31"/>
      <c r="J1110" s="17"/>
    </row>
    <row r="1111" spans="1:10">
      <c r="A1111" s="16"/>
      <c r="B1111" s="18"/>
      <c r="C1111" s="18"/>
      <c r="D1111" s="18"/>
      <c r="E1111" s="18"/>
      <c r="F1111" s="18"/>
      <c r="G1111" s="18"/>
      <c r="H1111" s="14"/>
      <c r="I1111" s="31"/>
      <c r="J1111" s="17"/>
    </row>
    <row r="1112" spans="1:10">
      <c r="A1112" s="16"/>
      <c r="B1112" s="18"/>
      <c r="C1112" s="18"/>
      <c r="D1112" s="18"/>
      <c r="E1112" s="18"/>
      <c r="F1112" s="18"/>
      <c r="G1112" s="18"/>
      <c r="H1112" s="14"/>
      <c r="I1112" s="31"/>
      <c r="J1112" s="17"/>
    </row>
    <row r="1113" spans="1:10">
      <c r="A1113" s="16"/>
      <c r="B1113" s="18"/>
      <c r="C1113" s="18"/>
      <c r="D1113" s="18"/>
      <c r="E1113" s="18"/>
      <c r="F1113" s="18"/>
      <c r="G1113" s="18"/>
      <c r="H1113" s="14"/>
      <c r="I1113" s="31"/>
      <c r="J1113" s="17"/>
    </row>
    <row r="1114" spans="1:10">
      <c r="A1114" s="16"/>
      <c r="B1114" s="18"/>
      <c r="C1114" s="18"/>
      <c r="D1114" s="18"/>
      <c r="E1114" s="18"/>
      <c r="F1114" s="18"/>
      <c r="G1114" s="18"/>
      <c r="H1114" s="14"/>
      <c r="I1114" s="31"/>
      <c r="J1114" s="17"/>
    </row>
    <row r="1115" spans="1:10">
      <c r="A1115" s="16"/>
      <c r="B1115" s="18"/>
      <c r="C1115" s="18"/>
      <c r="D1115" s="18"/>
      <c r="E1115" s="18"/>
      <c r="F1115" s="18"/>
      <c r="G1115" s="18"/>
      <c r="H1115" s="14"/>
      <c r="I1115" s="31"/>
      <c r="J1115" s="17"/>
    </row>
    <row r="1116" spans="1:10">
      <c r="A1116" s="16"/>
      <c r="B1116" s="18"/>
      <c r="C1116" s="18"/>
      <c r="D1116" s="18"/>
      <c r="E1116" s="18"/>
      <c r="F1116" s="18"/>
      <c r="G1116" s="18"/>
      <c r="H1116" s="14"/>
      <c r="I1116" s="31"/>
      <c r="J1116" s="17"/>
    </row>
    <row r="1117" spans="1:10">
      <c r="A1117" s="16"/>
      <c r="B1117" s="18"/>
      <c r="C1117" s="18"/>
      <c r="D1117" s="18"/>
      <c r="E1117" s="18"/>
      <c r="F1117" s="18"/>
      <c r="G1117" s="18"/>
      <c r="H1117" s="14"/>
      <c r="I1117" s="31"/>
      <c r="J1117" s="17"/>
    </row>
    <row r="1118" spans="1:10">
      <c r="A1118" s="16"/>
      <c r="B1118" s="18"/>
      <c r="C1118" s="18"/>
      <c r="D1118" s="18"/>
      <c r="E1118" s="18"/>
      <c r="F1118" s="18"/>
      <c r="G1118" s="18"/>
      <c r="H1118" s="14"/>
      <c r="I1118" s="31"/>
      <c r="J1118" s="17"/>
    </row>
    <row r="1119" spans="1:10">
      <c r="A1119" s="16"/>
      <c r="B1119" s="18"/>
      <c r="C1119" s="18"/>
      <c r="D1119" s="18"/>
      <c r="E1119" s="18"/>
      <c r="F1119" s="18"/>
      <c r="G1119" s="18"/>
      <c r="H1119" s="14"/>
      <c r="I1119" s="31"/>
      <c r="J1119" s="17"/>
    </row>
    <row r="1120" spans="1:10">
      <c r="A1120" s="16"/>
      <c r="B1120" s="18"/>
      <c r="C1120" s="18"/>
      <c r="D1120" s="18"/>
      <c r="E1120" s="18"/>
      <c r="F1120" s="18"/>
      <c r="G1120" s="18"/>
      <c r="H1120" s="14"/>
      <c r="I1120" s="31"/>
      <c r="J1120" s="17"/>
    </row>
    <row r="1121" spans="1:10">
      <c r="A1121" s="16"/>
      <c r="B1121" s="18"/>
      <c r="C1121" s="18"/>
      <c r="D1121" s="18"/>
      <c r="E1121" s="18"/>
      <c r="F1121" s="18"/>
      <c r="G1121" s="18"/>
      <c r="H1121" s="14"/>
      <c r="I1121" s="31"/>
      <c r="J1121" s="17"/>
    </row>
    <row r="1122" spans="1:10">
      <c r="A1122" s="16"/>
      <c r="B1122" s="18"/>
      <c r="C1122" s="18"/>
      <c r="D1122" s="18"/>
      <c r="E1122" s="18"/>
      <c r="F1122" s="18"/>
      <c r="G1122" s="18"/>
      <c r="H1122" s="14"/>
      <c r="I1122" s="31"/>
      <c r="J1122" s="17"/>
    </row>
    <row r="1123" spans="1:10">
      <c r="A1123" s="16"/>
      <c r="B1123" s="18"/>
      <c r="C1123" s="18"/>
      <c r="D1123" s="18"/>
      <c r="E1123" s="18"/>
      <c r="F1123" s="18"/>
      <c r="G1123" s="18"/>
      <c r="H1123" s="14"/>
      <c r="I1123" s="31"/>
      <c r="J1123" s="17"/>
    </row>
    <row r="1124" spans="1:10">
      <c r="A1124" s="16"/>
      <c r="B1124" s="18"/>
      <c r="C1124" s="18"/>
      <c r="D1124" s="18"/>
      <c r="E1124" s="18"/>
      <c r="F1124" s="18"/>
      <c r="G1124" s="18"/>
      <c r="H1124" s="14"/>
      <c r="I1124" s="31"/>
      <c r="J1124" s="17"/>
    </row>
    <row r="1125" spans="1:10">
      <c r="A1125" s="16"/>
      <c r="B1125" s="18"/>
      <c r="C1125" s="18"/>
      <c r="D1125" s="18"/>
      <c r="E1125" s="18"/>
      <c r="F1125" s="18"/>
      <c r="G1125" s="18"/>
      <c r="H1125" s="14"/>
      <c r="I1125" s="31"/>
      <c r="J1125" s="17"/>
    </row>
    <row r="1126" spans="1:10">
      <c r="A1126" s="16"/>
      <c r="B1126" s="18"/>
      <c r="C1126" s="18"/>
      <c r="D1126" s="18"/>
      <c r="E1126" s="18"/>
      <c r="F1126" s="18"/>
      <c r="G1126" s="18"/>
      <c r="H1126" s="14"/>
      <c r="I1126" s="31"/>
      <c r="J1126" s="17"/>
    </row>
    <row r="1127" spans="1:10">
      <c r="A1127" s="16"/>
      <c r="B1127" s="18"/>
      <c r="C1127" s="18"/>
      <c r="D1127" s="18"/>
      <c r="E1127" s="18"/>
      <c r="F1127" s="18"/>
      <c r="G1127" s="18"/>
      <c r="H1127" s="14"/>
      <c r="I1127" s="31"/>
      <c r="J1127" s="17"/>
    </row>
    <row r="1128" spans="1:10">
      <c r="A1128" s="16"/>
      <c r="B1128" s="18"/>
      <c r="C1128" s="18"/>
      <c r="D1128" s="18"/>
      <c r="E1128" s="18"/>
      <c r="F1128" s="18"/>
      <c r="G1128" s="18"/>
      <c r="H1128" s="14"/>
      <c r="I1128" s="31"/>
      <c r="J1128" s="17"/>
    </row>
    <row r="1129" spans="1:10">
      <c r="A1129" s="16"/>
      <c r="B1129" s="18"/>
      <c r="C1129" s="18"/>
      <c r="D1129" s="18"/>
      <c r="E1129" s="18"/>
      <c r="F1129" s="18"/>
      <c r="G1129" s="18"/>
      <c r="H1129" s="14"/>
      <c r="I1129" s="31"/>
      <c r="J1129" s="17"/>
    </row>
    <row r="1130" spans="1:10">
      <c r="A1130" s="16"/>
      <c r="B1130" s="18"/>
      <c r="C1130" s="18"/>
      <c r="D1130" s="18"/>
      <c r="E1130" s="18"/>
      <c r="F1130" s="18"/>
      <c r="G1130" s="18"/>
      <c r="H1130" s="14"/>
      <c r="I1130" s="31"/>
      <c r="J1130" s="17"/>
    </row>
    <row r="1131" spans="1:10">
      <c r="A1131" s="16"/>
      <c r="B1131" s="18"/>
      <c r="C1131" s="18"/>
      <c r="D1131" s="18"/>
      <c r="E1131" s="18"/>
      <c r="F1131" s="18"/>
      <c r="G1131" s="18"/>
      <c r="H1131" s="14"/>
      <c r="I1131" s="31"/>
      <c r="J1131" s="17"/>
    </row>
    <row r="1132" spans="1:10">
      <c r="A1132" s="16"/>
      <c r="B1132" s="18"/>
      <c r="C1132" s="18"/>
      <c r="D1132" s="18"/>
      <c r="E1132" s="18"/>
      <c r="F1132" s="18"/>
      <c r="G1132" s="18"/>
      <c r="H1132" s="14"/>
      <c r="I1132" s="31"/>
      <c r="J1132" s="17"/>
    </row>
    <row r="1133" spans="1:10">
      <c r="A1133" s="16"/>
      <c r="B1133" s="18"/>
      <c r="C1133" s="18"/>
      <c r="D1133" s="18"/>
      <c r="E1133" s="18"/>
      <c r="F1133" s="18"/>
      <c r="G1133" s="18"/>
      <c r="H1133" s="14"/>
      <c r="I1133" s="31"/>
      <c r="J1133" s="17"/>
    </row>
    <row r="1134" spans="1:10">
      <c r="A1134" s="16"/>
      <c r="B1134" s="18"/>
      <c r="C1134" s="18"/>
      <c r="D1134" s="18"/>
      <c r="E1134" s="18"/>
      <c r="F1134" s="18"/>
      <c r="G1134" s="18"/>
      <c r="H1134" s="14"/>
      <c r="I1134" s="31"/>
      <c r="J1134" s="17"/>
    </row>
    <row r="1135" spans="1:10">
      <c r="A1135" s="16"/>
      <c r="B1135" s="18"/>
      <c r="C1135" s="18"/>
      <c r="D1135" s="18"/>
      <c r="E1135" s="18"/>
      <c r="F1135" s="18"/>
      <c r="G1135" s="18"/>
      <c r="H1135" s="14"/>
      <c r="I1135" s="31"/>
      <c r="J1135" s="17"/>
    </row>
    <row r="1136" spans="1:10">
      <c r="A1136" s="16"/>
      <c r="B1136" s="18"/>
      <c r="C1136" s="18"/>
      <c r="D1136" s="18"/>
      <c r="E1136" s="18"/>
      <c r="F1136" s="18"/>
      <c r="G1136" s="18"/>
      <c r="H1136" s="14"/>
      <c r="I1136" s="31"/>
      <c r="J1136" s="17"/>
    </row>
    <row r="1137" spans="1:10">
      <c r="A1137" s="16"/>
      <c r="B1137" s="18"/>
      <c r="C1137" s="18"/>
      <c r="D1137" s="18"/>
      <c r="E1137" s="18"/>
      <c r="F1137" s="18"/>
      <c r="G1137" s="18"/>
      <c r="H1137" s="14"/>
      <c r="I1137" s="31"/>
      <c r="J1137" s="17"/>
    </row>
    <row r="1138" spans="1:10">
      <c r="A1138" s="16"/>
      <c r="B1138" s="18"/>
      <c r="C1138" s="18"/>
      <c r="D1138" s="18"/>
      <c r="E1138" s="18"/>
      <c r="F1138" s="18"/>
      <c r="G1138" s="18"/>
      <c r="H1138" s="14"/>
      <c r="I1138" s="31"/>
      <c r="J1138" s="17"/>
    </row>
    <row r="1139" spans="1:10">
      <c r="A1139" s="16"/>
      <c r="B1139" s="18"/>
      <c r="C1139" s="18"/>
      <c r="D1139" s="18"/>
      <c r="E1139" s="18"/>
      <c r="F1139" s="18"/>
      <c r="G1139" s="18"/>
      <c r="H1139" s="14"/>
      <c r="I1139" s="31"/>
      <c r="J1139" s="17"/>
    </row>
    <row r="1140" spans="1:10">
      <c r="A1140" s="16"/>
      <c r="B1140" s="18"/>
      <c r="C1140" s="18"/>
      <c r="D1140" s="18"/>
      <c r="E1140" s="18"/>
      <c r="F1140" s="18"/>
      <c r="G1140" s="18"/>
      <c r="H1140" s="14"/>
      <c r="I1140" s="31"/>
      <c r="J1140" s="17"/>
    </row>
    <row r="1141" spans="1:10">
      <c r="A1141" s="16"/>
      <c r="B1141" s="18"/>
      <c r="C1141" s="18"/>
      <c r="D1141" s="18"/>
      <c r="E1141" s="18"/>
      <c r="F1141" s="18"/>
      <c r="G1141" s="18"/>
      <c r="H1141" s="14"/>
      <c r="I1141" s="31"/>
      <c r="J1141" s="17"/>
    </row>
    <row r="1142" spans="1:10">
      <c r="A1142" s="16"/>
      <c r="B1142" s="18"/>
      <c r="C1142" s="18"/>
      <c r="D1142" s="18"/>
      <c r="E1142" s="18"/>
      <c r="F1142" s="18"/>
      <c r="G1142" s="18"/>
      <c r="H1142" s="14"/>
      <c r="I1142" s="31"/>
      <c r="J1142" s="17"/>
    </row>
    <row r="1143" spans="1:10">
      <c r="A1143" s="16"/>
      <c r="B1143" s="18"/>
      <c r="C1143" s="18"/>
      <c r="D1143" s="18"/>
      <c r="E1143" s="18"/>
      <c r="F1143" s="18"/>
      <c r="G1143" s="18"/>
      <c r="H1143" s="14"/>
      <c r="I1143" s="31"/>
      <c r="J1143" s="17"/>
    </row>
    <row r="1144" spans="1:10">
      <c r="A1144" s="16"/>
      <c r="B1144" s="18"/>
      <c r="C1144" s="18"/>
      <c r="D1144" s="18"/>
      <c r="E1144" s="18"/>
      <c r="F1144" s="18"/>
      <c r="G1144" s="18"/>
      <c r="H1144" s="14"/>
      <c r="I1144" s="31"/>
      <c r="J1144" s="17"/>
    </row>
    <row r="1145" spans="1:10">
      <c r="A1145" s="16"/>
      <c r="B1145" s="18"/>
      <c r="C1145" s="18"/>
      <c r="D1145" s="18"/>
      <c r="E1145" s="18"/>
      <c r="F1145" s="18"/>
      <c r="G1145" s="18"/>
      <c r="H1145" s="14"/>
      <c r="I1145" s="31"/>
      <c r="J1145" s="17"/>
    </row>
    <row r="1146" spans="1:10">
      <c r="A1146" s="16"/>
      <c r="B1146" s="18"/>
      <c r="C1146" s="18"/>
      <c r="D1146" s="18"/>
      <c r="E1146" s="18"/>
      <c r="F1146" s="18"/>
      <c r="G1146" s="18"/>
      <c r="H1146" s="14"/>
      <c r="I1146" s="31"/>
      <c r="J1146" s="17"/>
    </row>
    <row r="1147" spans="1:10">
      <c r="A1147" s="16"/>
      <c r="B1147" s="18"/>
      <c r="C1147" s="18"/>
      <c r="D1147" s="18"/>
      <c r="E1147" s="18"/>
      <c r="F1147" s="18"/>
      <c r="G1147" s="18"/>
      <c r="H1147" s="14"/>
      <c r="I1147" s="31"/>
      <c r="J1147" s="17"/>
    </row>
    <row r="1148" spans="1:10">
      <c r="A1148" s="16"/>
      <c r="B1148" s="18"/>
      <c r="C1148" s="18"/>
      <c r="D1148" s="18"/>
      <c r="E1148" s="18"/>
      <c r="F1148" s="18"/>
      <c r="G1148" s="18"/>
      <c r="H1148" s="14"/>
      <c r="I1148" s="31"/>
      <c r="J1148" s="17"/>
    </row>
    <row r="1149" spans="1:10">
      <c r="A1149" s="16"/>
      <c r="B1149" s="18"/>
      <c r="C1149" s="18"/>
      <c r="D1149" s="18"/>
      <c r="E1149" s="18"/>
      <c r="F1149" s="18"/>
      <c r="G1149" s="18"/>
      <c r="H1149" s="14"/>
      <c r="I1149" s="31"/>
      <c r="J1149" s="17"/>
    </row>
    <row r="1150" spans="1:10">
      <c r="A1150" s="16"/>
      <c r="B1150" s="18"/>
      <c r="C1150" s="18"/>
      <c r="D1150" s="18"/>
      <c r="E1150" s="18"/>
      <c r="F1150" s="18"/>
      <c r="G1150" s="18"/>
      <c r="H1150" s="14"/>
      <c r="I1150" s="31"/>
      <c r="J1150" s="17"/>
    </row>
    <row r="1151" spans="1:10">
      <c r="A1151" s="16"/>
      <c r="B1151" s="18"/>
      <c r="C1151" s="18"/>
      <c r="D1151" s="18"/>
      <c r="E1151" s="18"/>
      <c r="F1151" s="18"/>
      <c r="G1151" s="18"/>
      <c r="H1151" s="14"/>
      <c r="I1151" s="31"/>
      <c r="J1151" s="17"/>
    </row>
    <row r="1152" spans="1:10">
      <c r="A1152" s="16"/>
      <c r="B1152" s="18"/>
      <c r="C1152" s="18"/>
      <c r="D1152" s="18"/>
      <c r="E1152" s="18"/>
      <c r="F1152" s="18"/>
      <c r="G1152" s="18"/>
      <c r="H1152" s="14"/>
      <c r="I1152" s="31"/>
      <c r="J1152" s="17"/>
    </row>
    <row r="1153" spans="1:10">
      <c r="A1153" s="16"/>
      <c r="B1153" s="18"/>
      <c r="C1153" s="18"/>
      <c r="D1153" s="18"/>
      <c r="E1153" s="18"/>
      <c r="F1153" s="18"/>
      <c r="G1153" s="18"/>
      <c r="H1153" s="14"/>
      <c r="I1153" s="31"/>
      <c r="J1153" s="17"/>
    </row>
    <row r="1154" spans="1:10">
      <c r="A1154" s="16"/>
      <c r="B1154" s="18"/>
      <c r="C1154" s="18"/>
      <c r="D1154" s="18"/>
      <c r="E1154" s="18"/>
      <c r="F1154" s="18"/>
      <c r="G1154" s="18"/>
      <c r="H1154" s="14"/>
      <c r="I1154" s="31"/>
      <c r="J1154" s="17"/>
    </row>
    <row r="1155" spans="1:10">
      <c r="A1155" s="16"/>
      <c r="B1155" s="18"/>
      <c r="C1155" s="18"/>
      <c r="D1155" s="18"/>
      <c r="E1155" s="18"/>
      <c r="F1155" s="18"/>
      <c r="G1155" s="18"/>
      <c r="H1155" s="14"/>
      <c r="I1155" s="31"/>
      <c r="J1155" s="17"/>
    </row>
    <row r="1156" spans="1:10">
      <c r="A1156" s="16"/>
      <c r="B1156" s="18"/>
      <c r="C1156" s="18"/>
      <c r="D1156" s="18"/>
      <c r="E1156" s="18"/>
      <c r="F1156" s="18"/>
      <c r="G1156" s="18"/>
      <c r="H1156" s="14"/>
      <c r="I1156" s="31"/>
      <c r="J1156" s="17"/>
    </row>
    <row r="1157" spans="1:10">
      <c r="A1157" s="16"/>
      <c r="B1157" s="18"/>
      <c r="C1157" s="18"/>
      <c r="D1157" s="18"/>
      <c r="E1157" s="18"/>
      <c r="F1157" s="18"/>
      <c r="G1157" s="18"/>
      <c r="H1157" s="14"/>
      <c r="I1157" s="31"/>
      <c r="J1157" s="17"/>
    </row>
    <row r="1158" spans="1:10">
      <c r="A1158" s="16"/>
      <c r="B1158" s="18"/>
      <c r="C1158" s="18"/>
      <c r="D1158" s="18"/>
      <c r="E1158" s="18"/>
      <c r="F1158" s="18"/>
      <c r="G1158" s="18"/>
      <c r="H1158" s="14"/>
      <c r="I1158" s="31"/>
      <c r="J1158" s="17"/>
    </row>
    <row r="1159" spans="1:10">
      <c r="A1159" s="16"/>
      <c r="B1159" s="18"/>
      <c r="C1159" s="18"/>
      <c r="D1159" s="18"/>
      <c r="E1159" s="18"/>
      <c r="F1159" s="18"/>
      <c r="G1159" s="18"/>
      <c r="H1159" s="14"/>
      <c r="I1159" s="31"/>
      <c r="J1159" s="17"/>
    </row>
    <row r="1160" spans="1:10">
      <c r="A1160" s="16"/>
      <c r="B1160" s="18"/>
      <c r="C1160" s="18"/>
      <c r="D1160" s="18"/>
      <c r="E1160" s="18"/>
      <c r="F1160" s="18"/>
      <c r="G1160" s="18"/>
      <c r="H1160" s="14"/>
      <c r="I1160" s="31"/>
      <c r="J1160" s="17"/>
    </row>
    <row r="1161" spans="1:10">
      <c r="A1161" s="16"/>
      <c r="B1161" s="18"/>
      <c r="C1161" s="18"/>
      <c r="D1161" s="18"/>
      <c r="E1161" s="18"/>
      <c r="F1161" s="18"/>
      <c r="G1161" s="18"/>
      <c r="H1161" s="14"/>
      <c r="I1161" s="31"/>
      <c r="J1161" s="17"/>
    </row>
    <row r="1162" spans="1:10">
      <c r="A1162" s="16"/>
      <c r="B1162" s="18"/>
      <c r="C1162" s="18"/>
      <c r="D1162" s="18"/>
      <c r="E1162" s="18"/>
      <c r="F1162" s="18"/>
      <c r="G1162" s="18"/>
      <c r="H1162" s="14"/>
      <c r="I1162" s="31"/>
      <c r="J1162" s="17"/>
    </row>
    <row r="1163" spans="1:10">
      <c r="A1163" s="16"/>
      <c r="B1163" s="18"/>
      <c r="C1163" s="18"/>
      <c r="D1163" s="18"/>
      <c r="E1163" s="18"/>
      <c r="F1163" s="18"/>
      <c r="G1163" s="18"/>
      <c r="H1163" s="14"/>
      <c r="I1163" s="31"/>
      <c r="J1163" s="17"/>
    </row>
    <row r="1164" spans="1:10">
      <c r="A1164" s="16"/>
      <c r="B1164" s="18"/>
      <c r="C1164" s="18"/>
      <c r="D1164" s="18"/>
      <c r="E1164" s="18"/>
      <c r="F1164" s="18"/>
      <c r="G1164" s="18"/>
      <c r="H1164" s="14"/>
      <c r="I1164" s="31"/>
      <c r="J1164" s="17"/>
    </row>
    <row r="1165" spans="1:10">
      <c r="A1165" s="16"/>
      <c r="B1165" s="18"/>
      <c r="C1165" s="18"/>
      <c r="D1165" s="18"/>
      <c r="E1165" s="18"/>
      <c r="F1165" s="18"/>
      <c r="G1165" s="18"/>
      <c r="H1165" s="14"/>
      <c r="I1165" s="31"/>
      <c r="J1165" s="17"/>
    </row>
    <row r="1166" spans="1:10">
      <c r="A1166" s="16"/>
      <c r="B1166" s="18"/>
      <c r="C1166" s="18"/>
      <c r="D1166" s="18"/>
      <c r="E1166" s="18"/>
      <c r="F1166" s="18"/>
      <c r="G1166" s="18"/>
      <c r="H1166" s="14"/>
      <c r="I1166" s="31"/>
      <c r="J1166" s="17"/>
    </row>
    <row r="1167" spans="1:10">
      <c r="A1167" s="16"/>
      <c r="B1167" s="18"/>
      <c r="C1167" s="18"/>
      <c r="D1167" s="18"/>
      <c r="E1167" s="18"/>
      <c r="F1167" s="18"/>
      <c r="G1167" s="18"/>
      <c r="H1167" s="14"/>
      <c r="I1167" s="31"/>
      <c r="J1167" s="17"/>
    </row>
    <row r="1168" spans="1:10">
      <c r="A1168" s="16"/>
      <c r="B1168" s="18"/>
      <c r="C1168" s="18"/>
      <c r="D1168" s="18"/>
      <c r="E1168" s="18"/>
      <c r="F1168" s="18"/>
      <c r="G1168" s="18"/>
      <c r="H1168" s="14"/>
      <c r="I1168" s="31"/>
      <c r="J1168" s="17"/>
    </row>
    <row r="1169" spans="1:10">
      <c r="A1169" s="16"/>
      <c r="B1169" s="18"/>
      <c r="C1169" s="18"/>
      <c r="D1169" s="18"/>
      <c r="E1169" s="18"/>
      <c r="F1169" s="18"/>
      <c r="G1169" s="18"/>
      <c r="H1169" s="14"/>
      <c r="I1169" s="31"/>
      <c r="J1169" s="17"/>
    </row>
    <row r="1170" spans="1:10">
      <c r="A1170" s="16"/>
      <c r="B1170" s="18"/>
      <c r="C1170" s="18"/>
      <c r="D1170" s="18"/>
      <c r="E1170" s="18"/>
      <c r="F1170" s="18"/>
      <c r="G1170" s="18"/>
      <c r="H1170" s="14"/>
      <c r="I1170" s="31"/>
      <c r="J1170" s="17"/>
    </row>
    <row r="1171" spans="1:10">
      <c r="A1171" s="16"/>
      <c r="B1171" s="18"/>
      <c r="C1171" s="18"/>
      <c r="D1171" s="18"/>
      <c r="E1171" s="18"/>
      <c r="F1171" s="18"/>
      <c r="G1171" s="18"/>
      <c r="H1171" s="14"/>
      <c r="I1171" s="31"/>
      <c r="J1171" s="17"/>
    </row>
    <row r="1172" spans="1:10">
      <c r="A1172" s="16"/>
      <c r="B1172" s="18"/>
      <c r="C1172" s="18"/>
      <c r="D1172" s="18"/>
      <c r="E1172" s="18"/>
      <c r="F1172" s="18"/>
      <c r="G1172" s="18"/>
      <c r="H1172" s="14"/>
      <c r="I1172" s="31"/>
      <c r="J1172" s="17"/>
    </row>
    <row r="1173" spans="1:10">
      <c r="A1173" s="16"/>
      <c r="B1173" s="18"/>
      <c r="C1173" s="18"/>
      <c r="D1173" s="18"/>
      <c r="E1173" s="18"/>
      <c r="F1173" s="18"/>
      <c r="G1173" s="18"/>
      <c r="H1173" s="14"/>
      <c r="I1173" s="31"/>
      <c r="J1173" s="17"/>
    </row>
    <row r="1174" spans="1:10">
      <c r="A1174" s="16"/>
      <c r="B1174" s="18"/>
      <c r="C1174" s="18"/>
      <c r="D1174" s="18"/>
      <c r="E1174" s="18"/>
      <c r="F1174" s="18"/>
      <c r="G1174" s="18"/>
      <c r="H1174" s="14"/>
      <c r="I1174" s="31"/>
      <c r="J1174" s="17"/>
    </row>
    <row r="1175" spans="1:10">
      <c r="A1175" s="16"/>
      <c r="B1175" s="18"/>
      <c r="C1175" s="18"/>
      <c r="D1175" s="18"/>
      <c r="E1175" s="18"/>
      <c r="F1175" s="18"/>
      <c r="G1175" s="18"/>
      <c r="H1175" s="14"/>
      <c r="I1175" s="31"/>
      <c r="J1175" s="17"/>
    </row>
    <row r="1176" spans="1:10">
      <c r="A1176" s="16"/>
      <c r="B1176" s="18"/>
      <c r="C1176" s="18"/>
      <c r="D1176" s="18"/>
      <c r="E1176" s="18"/>
      <c r="F1176" s="18"/>
      <c r="G1176" s="18"/>
      <c r="H1176" s="14"/>
      <c r="I1176" s="31"/>
      <c r="J1176" s="17"/>
    </row>
    <row r="1177" spans="1:10">
      <c r="A1177" s="16"/>
      <c r="B1177" s="18"/>
      <c r="C1177" s="18"/>
      <c r="D1177" s="18"/>
      <c r="E1177" s="18"/>
      <c r="F1177" s="18"/>
      <c r="G1177" s="18"/>
      <c r="H1177" s="14"/>
      <c r="I1177" s="31"/>
      <c r="J1177" s="17"/>
    </row>
    <row r="1178" spans="1:10">
      <c r="A1178" s="16"/>
      <c r="B1178" s="18"/>
      <c r="C1178" s="18"/>
      <c r="D1178" s="18"/>
      <c r="E1178" s="18"/>
      <c r="F1178" s="18"/>
      <c r="G1178" s="18"/>
      <c r="H1178" s="14"/>
      <c r="I1178" s="31"/>
      <c r="J1178" s="17"/>
    </row>
    <row r="1179" spans="1:10">
      <c r="A1179" s="16"/>
      <c r="B1179" s="18"/>
      <c r="C1179" s="18"/>
      <c r="D1179" s="18"/>
      <c r="E1179" s="18"/>
      <c r="F1179" s="18"/>
      <c r="G1179" s="18"/>
      <c r="H1179" s="14"/>
      <c r="I1179" s="31"/>
      <c r="J1179" s="17"/>
    </row>
    <row r="1180" spans="1:10">
      <c r="A1180" s="16"/>
      <c r="B1180" s="18"/>
      <c r="C1180" s="18"/>
      <c r="D1180" s="18"/>
      <c r="E1180" s="18"/>
      <c r="F1180" s="18"/>
      <c r="G1180" s="18"/>
      <c r="H1180" s="14"/>
      <c r="I1180" s="31"/>
      <c r="J1180" s="17"/>
    </row>
    <row r="1181" spans="1:10">
      <c r="A1181" s="16"/>
      <c r="B1181" s="18"/>
      <c r="C1181" s="18"/>
      <c r="D1181" s="18"/>
      <c r="E1181" s="18"/>
      <c r="F1181" s="18"/>
      <c r="G1181" s="18"/>
      <c r="H1181" s="14"/>
      <c r="I1181" s="31"/>
      <c r="J1181" s="17"/>
    </row>
    <row r="1182" spans="1:10">
      <c r="A1182" s="16"/>
      <c r="B1182" s="18"/>
      <c r="C1182" s="18"/>
      <c r="D1182" s="18"/>
      <c r="E1182" s="18"/>
      <c r="F1182" s="18"/>
      <c r="G1182" s="18"/>
      <c r="H1182" s="14"/>
      <c r="I1182" s="31"/>
      <c r="J1182" s="17"/>
    </row>
    <row r="1183" spans="1:10">
      <c r="A1183" s="16"/>
      <c r="B1183" s="18"/>
      <c r="C1183" s="18"/>
      <c r="D1183" s="18"/>
      <c r="E1183" s="18"/>
      <c r="F1183" s="18"/>
      <c r="G1183" s="18"/>
      <c r="H1183" s="14"/>
      <c r="I1183" s="31"/>
      <c r="J1183" s="17"/>
    </row>
    <row r="1184" spans="1:10">
      <c r="A1184" s="16"/>
      <c r="B1184" s="18"/>
      <c r="C1184" s="18"/>
      <c r="D1184" s="18"/>
      <c r="E1184" s="18"/>
      <c r="F1184" s="18"/>
      <c r="G1184" s="18"/>
      <c r="H1184" s="14"/>
      <c r="I1184" s="31"/>
      <c r="J1184" s="17"/>
    </row>
    <row r="1185" spans="1:10">
      <c r="A1185" s="16"/>
      <c r="B1185" s="18"/>
      <c r="C1185" s="18"/>
      <c r="D1185" s="18"/>
      <c r="E1185" s="18"/>
      <c r="F1185" s="18"/>
      <c r="G1185" s="18"/>
      <c r="H1185" s="14"/>
      <c r="I1185" s="31"/>
      <c r="J1185" s="17"/>
    </row>
    <row r="1186" spans="1:10">
      <c r="A1186" s="16"/>
      <c r="B1186" s="18"/>
      <c r="C1186" s="18"/>
      <c r="D1186" s="18"/>
      <c r="E1186" s="18"/>
      <c r="F1186" s="18"/>
      <c r="G1186" s="18"/>
      <c r="H1186" s="14"/>
      <c r="I1186" s="31"/>
      <c r="J1186" s="17"/>
    </row>
    <row r="1187" spans="1:10">
      <c r="A1187" s="16"/>
      <c r="B1187" s="18"/>
      <c r="C1187" s="18"/>
      <c r="D1187" s="18"/>
      <c r="E1187" s="18"/>
      <c r="F1187" s="18"/>
      <c r="G1187" s="18"/>
      <c r="H1187" s="14"/>
      <c r="I1187" s="31"/>
      <c r="J1187" s="17"/>
    </row>
    <row r="1188" spans="1:10">
      <c r="A1188" s="16"/>
      <c r="B1188" s="18"/>
      <c r="C1188" s="18"/>
      <c r="D1188" s="18"/>
      <c r="E1188" s="18"/>
      <c r="F1188" s="18"/>
      <c r="G1188" s="18"/>
      <c r="H1188" s="14"/>
      <c r="I1188" s="31"/>
      <c r="J1188" s="17"/>
    </row>
    <row r="1189" spans="1:10">
      <c r="A1189" s="16"/>
      <c r="B1189" s="18"/>
      <c r="C1189" s="18"/>
      <c r="D1189" s="18"/>
      <c r="E1189" s="18"/>
      <c r="F1189" s="18"/>
      <c r="G1189" s="18"/>
      <c r="H1189" s="14"/>
      <c r="I1189" s="31"/>
      <c r="J1189" s="17"/>
    </row>
    <row r="1190" spans="1:10">
      <c r="A1190" s="16"/>
      <c r="B1190" s="18"/>
      <c r="C1190" s="18"/>
      <c r="D1190" s="18"/>
      <c r="E1190" s="18"/>
      <c r="F1190" s="18"/>
      <c r="G1190" s="18"/>
      <c r="H1190" s="14"/>
      <c r="I1190" s="31"/>
      <c r="J1190" s="17"/>
    </row>
    <row r="1191" spans="1:10">
      <c r="A1191" s="16"/>
      <c r="B1191" s="18"/>
      <c r="C1191" s="18"/>
      <c r="D1191" s="18"/>
      <c r="E1191" s="18"/>
      <c r="F1191" s="18"/>
      <c r="G1191" s="18"/>
      <c r="H1191" s="14"/>
      <c r="I1191" s="31"/>
      <c r="J1191" s="17"/>
    </row>
    <row r="1192" spans="1:10">
      <c r="A1192" s="16"/>
      <c r="B1192" s="18"/>
      <c r="C1192" s="18"/>
      <c r="D1192" s="18"/>
      <c r="E1192" s="18"/>
      <c r="F1192" s="18"/>
      <c r="G1192" s="18"/>
      <c r="H1192" s="14"/>
      <c r="I1192" s="31"/>
      <c r="J1192" s="17"/>
    </row>
    <row r="1193" spans="1:10">
      <c r="A1193" s="16"/>
      <c r="B1193" s="18"/>
      <c r="C1193" s="18"/>
      <c r="D1193" s="18"/>
      <c r="E1193" s="18"/>
      <c r="F1193" s="18"/>
      <c r="G1193" s="18"/>
      <c r="H1193" s="14"/>
      <c r="I1193" s="31"/>
      <c r="J1193" s="17"/>
    </row>
    <row r="1194" spans="1:10">
      <c r="A1194" s="16"/>
      <c r="B1194" s="18"/>
      <c r="C1194" s="18"/>
      <c r="D1194" s="18"/>
      <c r="E1194" s="18"/>
      <c r="F1194" s="18"/>
      <c r="G1194" s="18"/>
      <c r="H1194" s="14"/>
      <c r="I1194" s="31"/>
      <c r="J1194" s="17"/>
    </row>
    <row r="1195" spans="1:10">
      <c r="A1195" s="16"/>
      <c r="B1195" s="18"/>
      <c r="C1195" s="18"/>
      <c r="D1195" s="18"/>
      <c r="E1195" s="18"/>
      <c r="F1195" s="18"/>
      <c r="G1195" s="18"/>
      <c r="H1195" s="14"/>
      <c r="I1195" s="31"/>
      <c r="J1195" s="17"/>
    </row>
    <row r="1196" spans="1:10">
      <c r="A1196" s="16"/>
      <c r="B1196" s="18"/>
      <c r="C1196" s="18"/>
      <c r="D1196" s="18"/>
      <c r="E1196" s="18"/>
      <c r="F1196" s="18"/>
      <c r="G1196" s="18"/>
      <c r="H1196" s="14"/>
      <c r="I1196" s="31"/>
      <c r="J1196" s="17"/>
    </row>
    <row r="1197" spans="1:10">
      <c r="A1197" s="16"/>
      <c r="B1197" s="18"/>
      <c r="C1197" s="18"/>
      <c r="D1197" s="18"/>
      <c r="E1197" s="18"/>
      <c r="F1197" s="18"/>
      <c r="G1197" s="18"/>
      <c r="H1197" s="14"/>
      <c r="I1197" s="31"/>
      <c r="J1197" s="17"/>
    </row>
    <row r="1198" spans="1:10">
      <c r="A1198" s="16"/>
      <c r="B1198" s="18"/>
      <c r="C1198" s="18"/>
      <c r="D1198" s="18"/>
      <c r="E1198" s="18"/>
      <c r="F1198" s="18"/>
      <c r="G1198" s="18"/>
      <c r="H1198" s="14"/>
      <c r="I1198" s="31"/>
      <c r="J1198" s="17"/>
    </row>
    <row r="1199" spans="1:10">
      <c r="A1199" s="16"/>
      <c r="B1199" s="18"/>
      <c r="C1199" s="18"/>
      <c r="D1199" s="18"/>
      <c r="E1199" s="18"/>
      <c r="F1199" s="18"/>
      <c r="G1199" s="18"/>
      <c r="H1199" s="14"/>
      <c r="I1199" s="31"/>
      <c r="J1199" s="17"/>
    </row>
    <row r="1200" spans="1:10">
      <c r="A1200" s="16"/>
      <c r="B1200" s="18"/>
      <c r="C1200" s="18"/>
      <c r="D1200" s="18"/>
      <c r="E1200" s="18"/>
      <c r="F1200" s="18"/>
      <c r="G1200" s="18"/>
      <c r="H1200" s="14"/>
      <c r="I1200" s="31"/>
      <c r="J1200" s="17"/>
    </row>
    <row r="1201" spans="1:10">
      <c r="A1201" s="16"/>
      <c r="B1201" s="18"/>
      <c r="C1201" s="18"/>
      <c r="D1201" s="18"/>
      <c r="E1201" s="18"/>
      <c r="F1201" s="18"/>
      <c r="G1201" s="18"/>
      <c r="H1201" s="14"/>
      <c r="I1201" s="31"/>
      <c r="J1201" s="17"/>
    </row>
    <row r="1202" spans="1:10">
      <c r="A1202" s="16"/>
      <c r="B1202" s="18"/>
      <c r="C1202" s="18"/>
      <c r="D1202" s="18"/>
      <c r="E1202" s="18"/>
      <c r="F1202" s="18"/>
      <c r="G1202" s="18"/>
      <c r="H1202" s="14"/>
      <c r="I1202" s="31"/>
      <c r="J1202" s="17"/>
    </row>
    <row r="1203" spans="1:10">
      <c r="A1203" s="16"/>
      <c r="B1203" s="18"/>
      <c r="C1203" s="18"/>
      <c r="D1203" s="18"/>
      <c r="E1203" s="18"/>
      <c r="F1203" s="18"/>
      <c r="G1203" s="18"/>
      <c r="H1203" s="14"/>
      <c r="I1203" s="31"/>
      <c r="J1203" s="17"/>
    </row>
    <row r="1204" spans="1:10">
      <c r="A1204" s="16"/>
      <c r="B1204" s="18"/>
      <c r="C1204" s="18"/>
      <c r="D1204" s="18"/>
      <c r="E1204" s="18"/>
      <c r="F1204" s="18"/>
      <c r="G1204" s="18"/>
      <c r="H1204" s="14"/>
      <c r="I1204" s="31"/>
      <c r="J1204" s="17"/>
    </row>
    <row r="1205" spans="1:10">
      <c r="A1205" s="16"/>
      <c r="B1205" s="18"/>
      <c r="C1205" s="18"/>
      <c r="D1205" s="18"/>
      <c r="E1205" s="18"/>
      <c r="F1205" s="18"/>
      <c r="G1205" s="18"/>
      <c r="H1205" s="14"/>
      <c r="I1205" s="31"/>
      <c r="J1205" s="17"/>
    </row>
    <row r="1206" spans="1:10">
      <c r="A1206" s="16"/>
      <c r="B1206" s="18"/>
      <c r="C1206" s="18"/>
      <c r="D1206" s="18"/>
      <c r="E1206" s="18"/>
      <c r="F1206" s="18"/>
      <c r="G1206" s="18"/>
      <c r="H1206" s="14"/>
      <c r="I1206" s="31"/>
      <c r="J1206" s="17"/>
    </row>
    <row r="1207" spans="1:10">
      <c r="A1207" s="16"/>
      <c r="B1207" s="18"/>
      <c r="C1207" s="18"/>
      <c r="D1207" s="18"/>
      <c r="E1207" s="18"/>
      <c r="F1207" s="18"/>
      <c r="G1207" s="18"/>
      <c r="H1207" s="14"/>
      <c r="I1207" s="31"/>
      <c r="J1207" s="17"/>
    </row>
    <row r="1208" spans="1:10">
      <c r="A1208" s="16"/>
      <c r="B1208" s="18"/>
      <c r="C1208" s="18"/>
      <c r="D1208" s="18"/>
      <c r="E1208" s="18"/>
      <c r="F1208" s="18"/>
      <c r="G1208" s="18"/>
      <c r="H1208" s="14"/>
      <c r="I1208" s="31"/>
      <c r="J1208" s="17"/>
    </row>
    <row r="1209" spans="1:10">
      <c r="A1209" s="16"/>
      <c r="B1209" s="18"/>
      <c r="C1209" s="18"/>
      <c r="D1209" s="18"/>
      <c r="E1209" s="18"/>
      <c r="F1209" s="18"/>
      <c r="G1209" s="18"/>
      <c r="H1209" s="14"/>
      <c r="I1209" s="31"/>
      <c r="J1209" s="17"/>
    </row>
    <row r="1210" spans="1:10">
      <c r="A1210" s="16"/>
      <c r="B1210" s="18"/>
      <c r="C1210" s="18"/>
      <c r="D1210" s="18"/>
      <c r="E1210" s="18"/>
      <c r="F1210" s="18"/>
      <c r="G1210" s="18"/>
      <c r="H1210" s="14"/>
      <c r="I1210" s="31"/>
      <c r="J1210" s="17"/>
    </row>
    <row r="1211" spans="1:10">
      <c r="A1211" s="16"/>
      <c r="B1211" s="18"/>
      <c r="C1211" s="18"/>
      <c r="D1211" s="18"/>
      <c r="E1211" s="18"/>
      <c r="F1211" s="18"/>
      <c r="G1211" s="18"/>
      <c r="H1211" s="14"/>
      <c r="I1211" s="31"/>
      <c r="J1211" s="17"/>
    </row>
    <row r="1212" spans="1:10">
      <c r="A1212" s="16"/>
      <c r="B1212" s="18"/>
      <c r="C1212" s="18"/>
      <c r="D1212" s="18"/>
      <c r="E1212" s="18"/>
      <c r="F1212" s="18"/>
      <c r="G1212" s="18"/>
      <c r="H1212" s="14"/>
      <c r="I1212" s="31"/>
      <c r="J1212" s="17"/>
    </row>
    <row r="1213" spans="1:10">
      <c r="A1213" s="16"/>
      <c r="B1213" s="18"/>
      <c r="C1213" s="18"/>
      <c r="D1213" s="18"/>
      <c r="E1213" s="18"/>
      <c r="F1213" s="18"/>
      <c r="G1213" s="18"/>
      <c r="H1213" s="14"/>
      <c r="I1213" s="31"/>
      <c r="J1213" s="17"/>
    </row>
    <row r="1214" spans="1:10">
      <c r="A1214" s="16"/>
      <c r="B1214" s="18"/>
      <c r="C1214" s="18"/>
      <c r="D1214" s="18"/>
      <c r="E1214" s="18"/>
      <c r="F1214" s="18"/>
      <c r="G1214" s="18"/>
      <c r="H1214" s="14"/>
      <c r="I1214" s="31"/>
      <c r="J1214" s="17"/>
    </row>
    <row r="1215" spans="1:10">
      <c r="A1215" s="16"/>
      <c r="B1215" s="18"/>
      <c r="C1215" s="18"/>
      <c r="D1215" s="18"/>
      <c r="E1215" s="18"/>
      <c r="F1215" s="18"/>
      <c r="G1215" s="18"/>
      <c r="H1215" s="14"/>
      <c r="I1215" s="31"/>
      <c r="J1215" s="17"/>
    </row>
    <row r="1216" spans="1:10">
      <c r="A1216" s="16"/>
      <c r="B1216" s="18"/>
      <c r="C1216" s="18"/>
      <c r="D1216" s="18"/>
      <c r="E1216" s="18"/>
      <c r="F1216" s="18"/>
      <c r="G1216" s="18"/>
      <c r="H1216" s="14"/>
      <c r="I1216" s="31"/>
      <c r="J1216" s="17"/>
    </row>
    <row r="1217" spans="1:10">
      <c r="A1217" s="16"/>
      <c r="B1217" s="18"/>
      <c r="C1217" s="18"/>
      <c r="D1217" s="18"/>
      <c r="E1217" s="18"/>
      <c r="F1217" s="18"/>
      <c r="G1217" s="18"/>
      <c r="H1217" s="14"/>
      <c r="I1217" s="31"/>
      <c r="J1217" s="17"/>
    </row>
    <row r="1218" spans="1:10">
      <c r="A1218" s="16"/>
      <c r="B1218" s="18"/>
      <c r="C1218" s="18"/>
      <c r="D1218" s="18"/>
      <c r="E1218" s="18"/>
      <c r="F1218" s="18"/>
      <c r="G1218" s="18"/>
      <c r="H1218" s="14"/>
      <c r="I1218" s="31"/>
      <c r="J1218" s="17"/>
    </row>
    <row r="1219" spans="1:10">
      <c r="A1219" s="16"/>
      <c r="B1219" s="18"/>
      <c r="C1219" s="18"/>
      <c r="D1219" s="18"/>
      <c r="E1219" s="18"/>
      <c r="F1219" s="18"/>
      <c r="G1219" s="18"/>
      <c r="H1219" s="14"/>
      <c r="I1219" s="31"/>
      <c r="J1219" s="17"/>
    </row>
    <row r="1220" spans="1:10">
      <c r="A1220" s="16"/>
      <c r="B1220" s="18"/>
      <c r="C1220" s="18"/>
      <c r="D1220" s="18"/>
      <c r="E1220" s="18"/>
      <c r="F1220" s="18"/>
      <c r="G1220" s="18"/>
      <c r="H1220" s="14"/>
      <c r="I1220" s="31"/>
      <c r="J1220" s="17"/>
    </row>
    <row r="1221" spans="1:10">
      <c r="A1221" s="16"/>
      <c r="B1221" s="18"/>
      <c r="C1221" s="18"/>
      <c r="D1221" s="18"/>
      <c r="E1221" s="18"/>
      <c r="F1221" s="18"/>
      <c r="G1221" s="18"/>
      <c r="H1221" s="14"/>
      <c r="I1221" s="31"/>
      <c r="J1221" s="17"/>
    </row>
    <row r="1222" spans="1:10">
      <c r="A1222" s="16"/>
      <c r="B1222" s="18"/>
      <c r="C1222" s="18"/>
      <c r="D1222" s="18"/>
      <c r="E1222" s="18"/>
      <c r="F1222" s="18"/>
      <c r="G1222" s="18"/>
      <c r="H1222" s="14"/>
      <c r="I1222" s="31"/>
      <c r="J1222" s="17"/>
    </row>
    <row r="1223" spans="1:10">
      <c r="A1223" s="16"/>
      <c r="B1223" s="18"/>
      <c r="C1223" s="18"/>
      <c r="D1223" s="18"/>
      <c r="E1223" s="18"/>
      <c r="F1223" s="18"/>
      <c r="G1223" s="18"/>
      <c r="H1223" s="14"/>
      <c r="I1223" s="31"/>
      <c r="J1223" s="17"/>
    </row>
    <row r="1224" spans="1:10">
      <c r="A1224" s="16"/>
      <c r="B1224" s="18"/>
      <c r="C1224" s="18"/>
      <c r="D1224" s="18"/>
      <c r="E1224" s="18"/>
      <c r="F1224" s="18"/>
      <c r="G1224" s="18"/>
      <c r="H1224" s="14"/>
      <c r="I1224" s="31"/>
      <c r="J1224" s="17"/>
    </row>
    <row r="1225" spans="1:10">
      <c r="A1225" s="16"/>
      <c r="B1225" s="18"/>
      <c r="C1225" s="18"/>
      <c r="D1225" s="18"/>
      <c r="E1225" s="18"/>
      <c r="F1225" s="18"/>
      <c r="G1225" s="18"/>
      <c r="H1225" s="14"/>
      <c r="I1225" s="31"/>
      <c r="J1225" s="17"/>
    </row>
    <row r="1226" spans="1:10">
      <c r="A1226" s="16"/>
      <c r="B1226" s="18"/>
      <c r="C1226" s="18"/>
      <c r="D1226" s="18"/>
      <c r="E1226" s="18"/>
      <c r="F1226" s="18"/>
      <c r="G1226" s="18"/>
      <c r="H1226" s="14"/>
      <c r="I1226" s="31"/>
      <c r="J1226" s="17"/>
    </row>
    <row r="1227" spans="1:10">
      <c r="A1227" s="16"/>
      <c r="B1227" s="18"/>
      <c r="C1227" s="18"/>
      <c r="D1227" s="18"/>
      <c r="E1227" s="18"/>
      <c r="F1227" s="18"/>
      <c r="G1227" s="18"/>
      <c r="H1227" s="14"/>
      <c r="I1227" s="31"/>
      <c r="J1227" s="17"/>
    </row>
    <row r="1228" spans="1:10">
      <c r="A1228" s="16"/>
      <c r="B1228" s="18"/>
      <c r="C1228" s="18"/>
      <c r="D1228" s="18"/>
      <c r="E1228" s="18"/>
      <c r="F1228" s="18"/>
      <c r="G1228" s="18"/>
      <c r="H1228" s="14"/>
      <c r="I1228" s="31"/>
      <c r="J1228" s="17"/>
    </row>
    <row r="1229" spans="1:10">
      <c r="A1229" s="16"/>
      <c r="B1229" s="18"/>
      <c r="C1229" s="18"/>
      <c r="D1229" s="18"/>
      <c r="E1229" s="18"/>
      <c r="F1229" s="18"/>
      <c r="G1229" s="18"/>
      <c r="H1229" s="14"/>
      <c r="I1229" s="31"/>
      <c r="J1229" s="17"/>
    </row>
    <row r="1230" spans="1:10">
      <c r="A1230" s="16"/>
      <c r="B1230" s="18"/>
      <c r="C1230" s="18"/>
      <c r="D1230" s="18"/>
      <c r="E1230" s="18"/>
      <c r="F1230" s="18"/>
      <c r="G1230" s="18"/>
      <c r="H1230" s="14"/>
      <c r="I1230" s="31"/>
      <c r="J1230" s="17"/>
    </row>
    <row r="1231" spans="1:10">
      <c r="A1231" s="16"/>
      <c r="B1231" s="18"/>
      <c r="C1231" s="18"/>
      <c r="D1231" s="18"/>
      <c r="E1231" s="18"/>
      <c r="F1231" s="18"/>
      <c r="G1231" s="18"/>
      <c r="H1231" s="14"/>
      <c r="I1231" s="31"/>
      <c r="J1231" s="17"/>
    </row>
    <row r="1232" spans="1:10">
      <c r="A1232" s="16"/>
      <c r="B1232" s="18"/>
      <c r="C1232" s="18"/>
      <c r="D1232" s="18"/>
      <c r="E1232" s="18"/>
      <c r="F1232" s="18"/>
      <c r="G1232" s="18"/>
      <c r="H1232" s="14"/>
      <c r="I1232" s="31"/>
      <c r="J1232" s="17"/>
    </row>
    <row r="1233" spans="1:10">
      <c r="A1233" s="16"/>
      <c r="B1233" s="18"/>
      <c r="C1233" s="18"/>
      <c r="D1233" s="18"/>
      <c r="E1233" s="18"/>
      <c r="F1233" s="18"/>
      <c r="G1233" s="18"/>
      <c r="H1233" s="14"/>
      <c r="I1233" s="31"/>
      <c r="J1233" s="17"/>
    </row>
    <row r="1234" spans="1:10">
      <c r="A1234" s="16"/>
      <c r="B1234" s="18"/>
      <c r="C1234" s="18"/>
      <c r="D1234" s="18"/>
      <c r="E1234" s="18"/>
      <c r="F1234" s="18"/>
      <c r="G1234" s="18"/>
      <c r="H1234" s="14"/>
      <c r="I1234" s="31"/>
      <c r="J1234" s="17"/>
    </row>
    <row r="1235" spans="1:10">
      <c r="A1235" s="16"/>
      <c r="B1235" s="18"/>
      <c r="C1235" s="18"/>
      <c r="D1235" s="18"/>
      <c r="E1235" s="18"/>
      <c r="F1235" s="18"/>
      <c r="G1235" s="18"/>
      <c r="H1235" s="14"/>
      <c r="I1235" s="31"/>
      <c r="J1235" s="17"/>
    </row>
    <row r="1236" spans="1:10">
      <c r="A1236" s="16"/>
      <c r="B1236" s="18"/>
      <c r="C1236" s="18"/>
      <c r="D1236" s="18"/>
      <c r="E1236" s="18"/>
      <c r="F1236" s="18"/>
      <c r="G1236" s="18"/>
      <c r="H1236" s="14"/>
      <c r="I1236" s="31"/>
      <c r="J1236" s="17"/>
    </row>
    <row r="1237" spans="1:10">
      <c r="A1237" s="16"/>
      <c r="B1237" s="18"/>
      <c r="C1237" s="18"/>
      <c r="D1237" s="18"/>
      <c r="E1237" s="18"/>
      <c r="F1237" s="18"/>
      <c r="G1237" s="18"/>
      <c r="H1237" s="14"/>
      <c r="I1237" s="31"/>
      <c r="J1237" s="17"/>
    </row>
    <row r="1238" spans="1:10">
      <c r="A1238" s="16"/>
      <c r="B1238" s="18"/>
      <c r="C1238" s="18"/>
      <c r="D1238" s="18"/>
      <c r="E1238" s="18"/>
      <c r="F1238" s="18"/>
      <c r="G1238" s="18"/>
      <c r="H1238" s="14"/>
      <c r="I1238" s="31"/>
      <c r="J1238" s="17"/>
    </row>
    <row r="1239" spans="1:10">
      <c r="A1239" s="16"/>
      <c r="B1239" s="18"/>
      <c r="C1239" s="18"/>
      <c r="D1239" s="18"/>
      <c r="E1239" s="18"/>
      <c r="F1239" s="18"/>
      <c r="G1239" s="18"/>
      <c r="H1239" s="14"/>
      <c r="I1239" s="31"/>
      <c r="J1239" s="17"/>
    </row>
    <row r="1240" spans="1:10">
      <c r="A1240" s="16"/>
      <c r="B1240" s="18"/>
      <c r="C1240" s="18"/>
      <c r="D1240" s="18"/>
      <c r="E1240" s="18"/>
      <c r="F1240" s="18"/>
      <c r="G1240" s="18"/>
      <c r="H1240" s="14"/>
      <c r="I1240" s="31"/>
      <c r="J1240" s="17"/>
    </row>
    <row r="1241" spans="1:10">
      <c r="A1241" s="16"/>
      <c r="B1241" s="18"/>
      <c r="C1241" s="18"/>
      <c r="D1241" s="18"/>
      <c r="E1241" s="18"/>
      <c r="F1241" s="18"/>
      <c r="G1241" s="18"/>
      <c r="H1241" s="14"/>
      <c r="I1241" s="31"/>
      <c r="J1241" s="17"/>
    </row>
    <row r="1242" spans="1:10">
      <c r="A1242" s="16"/>
      <c r="B1242" s="18"/>
      <c r="C1242" s="18"/>
      <c r="D1242" s="18"/>
      <c r="E1242" s="18"/>
      <c r="F1242" s="18"/>
      <c r="G1242" s="18"/>
      <c r="H1242" s="14"/>
      <c r="I1242" s="31"/>
      <c r="J1242" s="17"/>
    </row>
    <row r="1243" spans="1:10">
      <c r="A1243" s="16"/>
      <c r="B1243" s="18"/>
      <c r="C1243" s="18"/>
      <c r="D1243" s="18"/>
      <c r="E1243" s="18"/>
      <c r="F1243" s="18"/>
      <c r="G1243" s="18"/>
      <c r="H1243" s="14"/>
      <c r="I1243" s="31"/>
      <c r="J1243" s="17"/>
    </row>
    <row r="1244" spans="1:10">
      <c r="A1244" s="16"/>
      <c r="B1244" s="18"/>
      <c r="C1244" s="18"/>
      <c r="D1244" s="18"/>
      <c r="E1244" s="18"/>
      <c r="F1244" s="18"/>
      <c r="G1244" s="18"/>
      <c r="H1244" s="14"/>
      <c r="I1244" s="31"/>
      <c r="J1244" s="17"/>
    </row>
    <row r="1245" spans="1:10">
      <c r="A1245" s="16"/>
      <c r="B1245" s="18"/>
      <c r="C1245" s="18"/>
      <c r="D1245" s="18"/>
      <c r="E1245" s="18"/>
      <c r="F1245" s="18"/>
      <c r="G1245" s="18"/>
      <c r="H1245" s="14"/>
      <c r="I1245" s="31"/>
      <c r="J1245" s="17"/>
    </row>
    <row r="1246" spans="1:10">
      <c r="A1246" s="16"/>
      <c r="B1246" s="18"/>
      <c r="C1246" s="18"/>
      <c r="D1246" s="18"/>
      <c r="E1246" s="18"/>
      <c r="F1246" s="18"/>
      <c r="G1246" s="18"/>
      <c r="H1246" s="14"/>
      <c r="I1246" s="31"/>
      <c r="J1246" s="17"/>
    </row>
    <row r="1247" spans="1:10">
      <c r="A1247" s="16"/>
      <c r="B1247" s="18"/>
      <c r="C1247" s="18"/>
      <c r="D1247" s="18"/>
      <c r="E1247" s="18"/>
      <c r="F1247" s="18"/>
      <c r="G1247" s="18"/>
      <c r="H1247" s="14"/>
      <c r="I1247" s="31"/>
      <c r="J1247" s="17"/>
    </row>
    <row r="1248" spans="1:10">
      <c r="A1248" s="16"/>
      <c r="B1248" s="18"/>
      <c r="C1248" s="18"/>
      <c r="D1248" s="18"/>
      <c r="E1248" s="18"/>
      <c r="F1248" s="18"/>
      <c r="G1248" s="18"/>
      <c r="H1248" s="14"/>
      <c r="I1248" s="31"/>
      <c r="J1248" s="17"/>
    </row>
    <row r="1249" spans="1:10">
      <c r="A1249" s="16"/>
      <c r="B1249" s="18"/>
      <c r="C1249" s="18"/>
      <c r="D1249" s="18"/>
      <c r="E1249" s="18"/>
      <c r="F1249" s="18"/>
      <c r="G1249" s="18"/>
      <c r="H1249" s="14"/>
      <c r="I1249" s="31"/>
      <c r="J1249" s="17"/>
    </row>
    <row r="1250" spans="1:10">
      <c r="A1250" s="16"/>
      <c r="B1250" s="18"/>
      <c r="C1250" s="18"/>
      <c r="D1250" s="18"/>
      <c r="E1250" s="18"/>
      <c r="F1250" s="18"/>
      <c r="G1250" s="18"/>
      <c r="H1250" s="14"/>
      <c r="I1250" s="31"/>
      <c r="J1250" s="17"/>
    </row>
    <row r="1251" spans="1:10">
      <c r="A1251" s="16"/>
      <c r="B1251" s="18"/>
      <c r="C1251" s="18"/>
      <c r="D1251" s="18"/>
      <c r="E1251" s="18"/>
      <c r="F1251" s="18"/>
      <c r="G1251" s="18"/>
      <c r="H1251" s="14"/>
      <c r="I1251" s="31"/>
      <c r="J1251" s="17"/>
    </row>
    <row r="1252" spans="1:10">
      <c r="A1252" s="16"/>
      <c r="B1252" s="18"/>
      <c r="C1252" s="18"/>
      <c r="D1252" s="18"/>
      <c r="E1252" s="18"/>
      <c r="F1252" s="18"/>
      <c r="G1252" s="18"/>
      <c r="H1252" s="14"/>
      <c r="I1252" s="31"/>
      <c r="J1252" s="17"/>
    </row>
    <row r="1253" spans="1:10">
      <c r="A1253" s="16"/>
      <c r="B1253" s="18"/>
      <c r="C1253" s="18"/>
      <c r="D1253" s="18"/>
      <c r="E1253" s="18"/>
      <c r="F1253" s="18"/>
      <c r="G1253" s="18"/>
      <c r="H1253" s="14"/>
      <c r="I1253" s="31"/>
      <c r="J1253" s="17"/>
    </row>
    <row r="1254" spans="1:10">
      <c r="A1254" s="16"/>
      <c r="B1254" s="18"/>
      <c r="C1254" s="18"/>
      <c r="D1254" s="18"/>
      <c r="E1254" s="18"/>
      <c r="F1254" s="18"/>
      <c r="G1254" s="18"/>
      <c r="H1254" s="14"/>
      <c r="I1254" s="31"/>
      <c r="J1254" s="17"/>
    </row>
    <row r="1255" spans="1:10">
      <c r="A1255" s="16"/>
      <c r="B1255" s="18"/>
      <c r="C1255" s="18"/>
      <c r="D1255" s="18"/>
      <c r="E1255" s="18"/>
      <c r="F1255" s="18"/>
      <c r="G1255" s="18"/>
      <c r="H1255" s="14"/>
      <c r="I1255" s="31"/>
      <c r="J1255" s="17"/>
    </row>
    <row r="1256" spans="1:10">
      <c r="A1256" s="16"/>
      <c r="B1256" s="18"/>
      <c r="C1256" s="18"/>
      <c r="D1256" s="18"/>
      <c r="E1256" s="18"/>
      <c r="F1256" s="18"/>
      <c r="G1256" s="18"/>
      <c r="H1256" s="14"/>
      <c r="I1256" s="31"/>
      <c r="J1256" s="17"/>
    </row>
    <row r="1257" spans="1:10">
      <c r="A1257" s="16"/>
      <c r="B1257" s="18"/>
      <c r="C1257" s="18"/>
      <c r="D1257" s="18"/>
      <c r="E1257" s="18"/>
      <c r="F1257" s="18"/>
      <c r="G1257" s="18"/>
      <c r="H1257" s="14"/>
      <c r="I1257" s="31"/>
      <c r="J1257" s="17"/>
    </row>
    <row r="1258" spans="1:10">
      <c r="A1258" s="16"/>
      <c r="B1258" s="18"/>
      <c r="C1258" s="18"/>
      <c r="D1258" s="18"/>
      <c r="E1258" s="18"/>
      <c r="F1258" s="18"/>
      <c r="G1258" s="18"/>
      <c r="H1258" s="14"/>
      <c r="I1258" s="31"/>
      <c r="J1258" s="17"/>
    </row>
    <row r="1259" spans="1:10">
      <c r="A1259" s="16"/>
      <c r="B1259" s="18"/>
      <c r="C1259" s="18"/>
      <c r="D1259" s="18"/>
      <c r="E1259" s="18"/>
      <c r="F1259" s="18"/>
      <c r="G1259" s="18"/>
      <c r="H1259" s="14"/>
      <c r="I1259" s="31"/>
      <c r="J1259" s="17"/>
    </row>
    <row r="1260" spans="1:10">
      <c r="A1260" s="16"/>
      <c r="B1260" s="18"/>
      <c r="C1260" s="18"/>
      <c r="D1260" s="18"/>
      <c r="E1260" s="18"/>
      <c r="F1260" s="18"/>
      <c r="G1260" s="18"/>
      <c r="H1260" s="14"/>
      <c r="I1260" s="31"/>
      <c r="J1260" s="17"/>
    </row>
    <row r="1261" spans="1:10">
      <c r="A1261" s="16"/>
      <c r="B1261" s="18"/>
      <c r="C1261" s="18"/>
      <c r="D1261" s="18"/>
      <c r="E1261" s="18"/>
      <c r="F1261" s="18"/>
      <c r="G1261" s="18"/>
      <c r="H1261" s="14"/>
      <c r="I1261" s="31"/>
      <c r="J1261" s="17"/>
    </row>
    <row r="1262" spans="1:10">
      <c r="A1262" s="16"/>
      <c r="B1262" s="18"/>
      <c r="C1262" s="18"/>
      <c r="D1262" s="18"/>
      <c r="E1262" s="18"/>
      <c r="F1262" s="18"/>
      <c r="G1262" s="18"/>
      <c r="H1262" s="14"/>
      <c r="I1262" s="31"/>
      <c r="J1262" s="17"/>
    </row>
    <row r="1263" spans="1:10">
      <c r="A1263" s="16"/>
      <c r="B1263" s="18"/>
      <c r="C1263" s="18"/>
      <c r="D1263" s="18"/>
      <c r="E1263" s="18"/>
      <c r="F1263" s="18"/>
      <c r="G1263" s="18"/>
      <c r="H1263" s="14"/>
      <c r="I1263" s="31"/>
      <c r="J1263" s="17"/>
    </row>
    <row r="1264" spans="1:10">
      <c r="A1264" s="16"/>
      <c r="B1264" s="18"/>
      <c r="C1264" s="18"/>
      <c r="D1264" s="18"/>
      <c r="E1264" s="18"/>
      <c r="F1264" s="18"/>
      <c r="G1264" s="18"/>
      <c r="H1264" s="14"/>
      <c r="I1264" s="31"/>
      <c r="J1264" s="17"/>
    </row>
    <row r="1265" spans="1:10">
      <c r="A1265" s="16"/>
      <c r="B1265" s="18"/>
      <c r="C1265" s="18"/>
      <c r="D1265" s="18"/>
      <c r="E1265" s="18"/>
      <c r="F1265" s="18"/>
      <c r="G1265" s="18"/>
      <c r="H1265" s="14"/>
      <c r="I1265" s="31"/>
      <c r="J1265" s="17"/>
    </row>
    <row r="1266" spans="1:10">
      <c r="A1266" s="16"/>
      <c r="B1266" s="18"/>
      <c r="C1266" s="18"/>
      <c r="D1266" s="18"/>
      <c r="E1266" s="18"/>
      <c r="F1266" s="18"/>
      <c r="G1266" s="18"/>
      <c r="H1266" s="14"/>
      <c r="I1266" s="31"/>
      <c r="J1266" s="17"/>
    </row>
    <row r="1267" spans="1:10">
      <c r="A1267" s="16"/>
      <c r="B1267" s="18"/>
      <c r="C1267" s="18"/>
      <c r="D1267" s="18"/>
      <c r="E1267" s="18"/>
      <c r="F1267" s="18"/>
      <c r="G1267" s="18"/>
      <c r="H1267" s="14"/>
      <c r="I1267" s="31"/>
      <c r="J1267" s="17"/>
    </row>
    <row r="1268" spans="1:10">
      <c r="A1268" s="16"/>
      <c r="B1268" s="18"/>
      <c r="C1268" s="18"/>
      <c r="D1268" s="18"/>
      <c r="E1268" s="18"/>
      <c r="F1268" s="18"/>
      <c r="G1268" s="18"/>
      <c r="H1268" s="14"/>
      <c r="I1268" s="31"/>
      <c r="J1268" s="17"/>
    </row>
    <row r="1269" spans="1:10">
      <c r="A1269" s="16"/>
      <c r="B1269" s="18"/>
      <c r="C1269" s="18"/>
      <c r="D1269" s="18"/>
      <c r="E1269" s="18"/>
      <c r="F1269" s="18"/>
      <c r="G1269" s="18"/>
      <c r="H1269" s="14"/>
      <c r="I1269" s="31"/>
      <c r="J1269" s="17"/>
    </row>
    <row r="1270" spans="1:10">
      <c r="A1270" s="16"/>
      <c r="B1270" s="18"/>
      <c r="C1270" s="18"/>
      <c r="D1270" s="18"/>
      <c r="E1270" s="18"/>
      <c r="F1270" s="18"/>
      <c r="G1270" s="18"/>
      <c r="H1270" s="14"/>
      <c r="I1270" s="31"/>
      <c r="J1270" s="17"/>
    </row>
    <row r="1271" spans="1:10">
      <c r="A1271" s="16"/>
      <c r="B1271" s="18"/>
      <c r="C1271" s="18"/>
      <c r="D1271" s="18"/>
      <c r="E1271" s="18"/>
      <c r="F1271" s="18"/>
      <c r="G1271" s="18"/>
      <c r="H1271" s="14"/>
      <c r="I1271" s="31"/>
      <c r="J1271" s="17"/>
    </row>
    <row r="1272" spans="1:10">
      <c r="A1272" s="16"/>
      <c r="B1272" s="18"/>
      <c r="C1272" s="18"/>
      <c r="D1272" s="18"/>
      <c r="E1272" s="18"/>
      <c r="F1272" s="18"/>
      <c r="G1272" s="18"/>
      <c r="H1272" s="14"/>
      <c r="I1272" s="31"/>
      <c r="J1272" s="17"/>
    </row>
    <row r="1273" spans="1:10">
      <c r="A1273" s="16"/>
      <c r="B1273" s="18"/>
      <c r="C1273" s="18"/>
      <c r="D1273" s="18"/>
      <c r="E1273" s="18"/>
      <c r="F1273" s="18"/>
      <c r="G1273" s="18"/>
      <c r="H1273" s="14"/>
      <c r="I1273" s="31"/>
      <c r="J1273" s="17"/>
    </row>
    <row r="1274" spans="1:10">
      <c r="A1274" s="16"/>
      <c r="B1274" s="18"/>
      <c r="C1274" s="18"/>
      <c r="D1274" s="18"/>
      <c r="E1274" s="18"/>
      <c r="F1274" s="18"/>
      <c r="G1274" s="18"/>
      <c r="H1274" s="14"/>
      <c r="I1274" s="31"/>
      <c r="J1274" s="17"/>
    </row>
    <row r="1275" spans="1:10">
      <c r="A1275" s="16"/>
      <c r="B1275" s="18"/>
      <c r="C1275" s="18"/>
      <c r="D1275" s="18"/>
      <c r="E1275" s="18"/>
      <c r="F1275" s="18"/>
      <c r="G1275" s="18"/>
      <c r="H1275" s="14"/>
      <c r="I1275" s="31"/>
      <c r="J1275" s="17"/>
    </row>
    <row r="1276" spans="1:10">
      <c r="A1276" s="16"/>
      <c r="B1276" s="18"/>
      <c r="C1276" s="18"/>
      <c r="D1276" s="18"/>
      <c r="E1276" s="18"/>
      <c r="F1276" s="18"/>
      <c r="G1276" s="18"/>
      <c r="H1276" s="14"/>
      <c r="I1276" s="31"/>
      <c r="J1276" s="17"/>
    </row>
    <row r="1277" spans="1:10">
      <c r="A1277" s="16"/>
      <c r="B1277" s="18"/>
      <c r="C1277" s="18"/>
      <c r="D1277" s="18"/>
      <c r="E1277" s="18"/>
      <c r="F1277" s="18"/>
      <c r="G1277" s="18"/>
      <c r="H1277" s="14"/>
      <c r="I1277" s="31"/>
      <c r="J1277" s="17"/>
    </row>
    <row r="1278" spans="1:10">
      <c r="A1278" s="16"/>
      <c r="B1278" s="18"/>
      <c r="C1278" s="18"/>
      <c r="D1278" s="18"/>
      <c r="E1278" s="18"/>
      <c r="F1278" s="18"/>
      <c r="G1278" s="18"/>
      <c r="H1278" s="14"/>
      <c r="I1278" s="31"/>
      <c r="J1278" s="17"/>
    </row>
    <row r="1279" spans="1:10">
      <c r="A1279" s="16"/>
      <c r="B1279" s="18"/>
      <c r="C1279" s="18"/>
      <c r="D1279" s="18"/>
      <c r="E1279" s="18"/>
      <c r="F1279" s="18"/>
      <c r="G1279" s="18"/>
      <c r="H1279" s="14"/>
      <c r="I1279" s="31"/>
      <c r="J1279" s="17"/>
    </row>
    <row r="1280" spans="1:10">
      <c r="A1280" s="16"/>
      <c r="B1280" s="18"/>
      <c r="C1280" s="18"/>
      <c r="D1280" s="18"/>
      <c r="E1280" s="18"/>
      <c r="F1280" s="18"/>
      <c r="G1280" s="18"/>
      <c r="H1280" s="14"/>
      <c r="I1280" s="31"/>
      <c r="J1280" s="17"/>
    </row>
    <row r="1281" spans="1:10">
      <c r="A1281" s="16"/>
      <c r="B1281" s="18"/>
      <c r="C1281" s="18"/>
      <c r="D1281" s="18"/>
      <c r="E1281" s="18"/>
      <c r="F1281" s="18"/>
      <c r="G1281" s="18"/>
      <c r="H1281" s="14"/>
      <c r="I1281" s="31"/>
      <c r="J1281" s="17"/>
    </row>
    <row r="1282" spans="1:10">
      <c r="A1282" s="16"/>
      <c r="B1282" s="18"/>
      <c r="C1282" s="18"/>
      <c r="D1282" s="18"/>
      <c r="E1282" s="18"/>
      <c r="F1282" s="18"/>
      <c r="G1282" s="18"/>
      <c r="H1282" s="14"/>
      <c r="I1282" s="31"/>
      <c r="J1282" s="17"/>
    </row>
    <row r="1283" spans="1:10">
      <c r="A1283" s="16"/>
      <c r="B1283" s="18"/>
      <c r="C1283" s="18"/>
      <c r="D1283" s="18"/>
      <c r="E1283" s="18"/>
      <c r="F1283" s="18"/>
      <c r="G1283" s="18"/>
      <c r="H1283" s="14"/>
      <c r="I1283" s="31"/>
      <c r="J1283" s="17"/>
    </row>
    <row r="1284" spans="1:10">
      <c r="A1284" s="16"/>
      <c r="B1284" s="18"/>
      <c r="C1284" s="18"/>
      <c r="D1284" s="18"/>
      <c r="E1284" s="18"/>
      <c r="F1284" s="18"/>
      <c r="G1284" s="18"/>
      <c r="H1284" s="14"/>
      <c r="I1284" s="31"/>
      <c r="J1284" s="17"/>
    </row>
    <row r="1285" spans="1:10">
      <c r="A1285" s="16"/>
      <c r="B1285" s="18"/>
      <c r="C1285" s="18"/>
      <c r="D1285" s="18"/>
      <c r="E1285" s="18"/>
      <c r="F1285" s="18"/>
      <c r="G1285" s="18"/>
      <c r="H1285" s="14"/>
      <c r="I1285" s="31"/>
      <c r="J1285" s="17"/>
    </row>
    <row r="1286" spans="1:10">
      <c r="A1286" s="16"/>
      <c r="B1286" s="18"/>
      <c r="C1286" s="18"/>
      <c r="D1286" s="18"/>
      <c r="E1286" s="18"/>
      <c r="F1286" s="18"/>
      <c r="G1286" s="18"/>
      <c r="H1286" s="14"/>
      <c r="I1286" s="31"/>
      <c r="J1286" s="17"/>
    </row>
    <row r="1287" spans="1:10">
      <c r="A1287" s="16"/>
      <c r="B1287" s="18"/>
      <c r="C1287" s="18"/>
      <c r="D1287" s="18"/>
      <c r="E1287" s="18"/>
      <c r="F1287" s="18"/>
      <c r="G1287" s="18"/>
      <c r="H1287" s="14"/>
      <c r="I1287" s="31"/>
      <c r="J1287" s="17"/>
    </row>
    <row r="1288" spans="1:10">
      <c r="A1288" s="16"/>
      <c r="B1288" s="18"/>
      <c r="C1288" s="18"/>
      <c r="D1288" s="18"/>
      <c r="E1288" s="18"/>
      <c r="F1288" s="18"/>
      <c r="G1288" s="18"/>
      <c r="H1288" s="14"/>
      <c r="I1288" s="31"/>
      <c r="J1288" s="17"/>
    </row>
    <row r="1289" spans="1:10">
      <c r="A1289" s="16"/>
      <c r="B1289" s="18"/>
      <c r="C1289" s="18"/>
      <c r="D1289" s="18"/>
      <c r="E1289" s="18"/>
      <c r="F1289" s="18"/>
      <c r="G1289" s="18"/>
      <c r="H1289" s="14"/>
      <c r="I1289" s="31"/>
      <c r="J1289" s="17"/>
    </row>
    <row r="1290" spans="1:10">
      <c r="A1290" s="16"/>
      <c r="B1290" s="18"/>
      <c r="C1290" s="18"/>
      <c r="D1290" s="18"/>
      <c r="E1290" s="18"/>
      <c r="F1290" s="18"/>
      <c r="G1290" s="18"/>
      <c r="H1290" s="14"/>
      <c r="I1290" s="31"/>
      <c r="J1290" s="17"/>
    </row>
    <row r="1291" spans="1:10">
      <c r="A1291" s="16"/>
      <c r="B1291" s="18"/>
      <c r="C1291" s="18"/>
      <c r="D1291" s="18"/>
      <c r="E1291" s="18"/>
      <c r="F1291" s="18"/>
      <c r="G1291" s="18"/>
      <c r="H1291" s="14"/>
      <c r="I1291" s="31"/>
      <c r="J1291" s="17"/>
    </row>
    <row r="1292" spans="1:10">
      <c r="A1292" s="16"/>
      <c r="B1292" s="18"/>
      <c r="C1292" s="18"/>
      <c r="D1292" s="18"/>
      <c r="E1292" s="18"/>
      <c r="F1292" s="18"/>
      <c r="G1292" s="18"/>
      <c r="H1292" s="14"/>
      <c r="I1292" s="31"/>
      <c r="J1292" s="17"/>
    </row>
    <row r="1293" spans="1:10">
      <c r="A1293" s="16"/>
      <c r="B1293" s="18"/>
      <c r="C1293" s="18"/>
      <c r="D1293" s="18"/>
      <c r="E1293" s="18"/>
      <c r="F1293" s="18"/>
      <c r="G1293" s="18"/>
      <c r="H1293" s="14"/>
      <c r="I1293" s="31"/>
      <c r="J1293" s="17"/>
    </row>
    <row r="1294" spans="1:10">
      <c r="A1294" s="16"/>
      <c r="B1294" s="18"/>
      <c r="C1294" s="18"/>
      <c r="D1294" s="18"/>
      <c r="E1294" s="18"/>
      <c r="F1294" s="18"/>
      <c r="G1294" s="18"/>
      <c r="H1294" s="14"/>
      <c r="I1294" s="31"/>
      <c r="J1294" s="17"/>
    </row>
    <row r="1295" spans="1:10">
      <c r="A1295" s="16"/>
      <c r="B1295" s="18"/>
      <c r="C1295" s="18"/>
      <c r="D1295" s="18"/>
      <c r="E1295" s="18"/>
      <c r="F1295" s="18"/>
      <c r="G1295" s="18"/>
      <c r="H1295" s="14"/>
      <c r="I1295" s="31"/>
      <c r="J1295" s="17"/>
    </row>
    <row r="1296" spans="1:10">
      <c r="A1296" s="16"/>
      <c r="B1296" s="18"/>
      <c r="C1296" s="18"/>
      <c r="D1296" s="18"/>
      <c r="E1296" s="18"/>
      <c r="F1296" s="18"/>
      <c r="G1296" s="18"/>
      <c r="H1296" s="14"/>
      <c r="I1296" s="31"/>
      <c r="J1296" s="17"/>
    </row>
    <row r="1297" spans="1:10">
      <c r="A1297" s="16"/>
      <c r="B1297" s="18"/>
      <c r="C1297" s="18"/>
      <c r="D1297" s="18"/>
      <c r="E1297" s="18"/>
      <c r="F1297" s="18"/>
      <c r="G1297" s="18"/>
      <c r="H1297" s="14"/>
      <c r="I1297" s="31"/>
      <c r="J1297" s="17"/>
    </row>
    <row r="1298" spans="1:10">
      <c r="A1298" s="16"/>
      <c r="B1298" s="18"/>
      <c r="C1298" s="18"/>
      <c r="D1298" s="18"/>
      <c r="E1298" s="18"/>
      <c r="F1298" s="18"/>
      <c r="G1298" s="18"/>
      <c r="H1298" s="14"/>
      <c r="I1298" s="31"/>
      <c r="J1298" s="17"/>
    </row>
    <row r="1299" spans="1:10">
      <c r="A1299" s="16"/>
      <c r="B1299" s="18"/>
      <c r="C1299" s="18"/>
      <c r="D1299" s="18"/>
      <c r="E1299" s="18"/>
      <c r="F1299" s="18"/>
      <c r="G1299" s="18"/>
      <c r="H1299" s="14"/>
      <c r="I1299" s="31"/>
      <c r="J1299" s="17"/>
    </row>
    <row r="1300" spans="1:10">
      <c r="A1300" s="16"/>
      <c r="B1300" s="18"/>
      <c r="C1300" s="18"/>
      <c r="D1300" s="18"/>
      <c r="E1300" s="18"/>
      <c r="F1300" s="18"/>
      <c r="G1300" s="18"/>
      <c r="H1300" s="14"/>
      <c r="I1300" s="31"/>
      <c r="J1300" s="17"/>
    </row>
    <row r="1301" spans="1:10">
      <c r="A1301" s="16"/>
      <c r="B1301" s="18"/>
      <c r="C1301" s="18"/>
      <c r="D1301" s="18"/>
      <c r="E1301" s="18"/>
      <c r="F1301" s="18"/>
      <c r="G1301" s="18"/>
      <c r="H1301" s="14"/>
      <c r="I1301" s="31"/>
      <c r="J1301" s="17"/>
    </row>
    <row r="1302" spans="1:10">
      <c r="A1302" s="16"/>
      <c r="B1302" s="18"/>
      <c r="C1302" s="18"/>
      <c r="D1302" s="18"/>
      <c r="E1302" s="18"/>
      <c r="F1302" s="18"/>
      <c r="G1302" s="18"/>
      <c r="H1302" s="14"/>
      <c r="I1302" s="31"/>
      <c r="J1302" s="17"/>
    </row>
    <row r="1303" spans="1:10">
      <c r="A1303" s="16"/>
      <c r="B1303" s="18"/>
      <c r="C1303" s="18"/>
      <c r="D1303" s="18"/>
      <c r="E1303" s="18"/>
      <c r="F1303" s="18"/>
      <c r="G1303" s="18"/>
      <c r="H1303" s="14"/>
      <c r="I1303" s="31"/>
      <c r="J1303" s="17"/>
    </row>
    <row r="1304" spans="1:10">
      <c r="A1304" s="16"/>
      <c r="B1304" s="18"/>
      <c r="C1304" s="18"/>
      <c r="D1304" s="18"/>
      <c r="E1304" s="18"/>
      <c r="F1304" s="18"/>
      <c r="G1304" s="18"/>
      <c r="H1304" s="14"/>
      <c r="I1304" s="31"/>
      <c r="J1304" s="17"/>
    </row>
    <row r="1305" spans="1:10">
      <c r="A1305" s="16"/>
      <c r="B1305" s="18"/>
      <c r="C1305" s="18"/>
      <c r="D1305" s="18"/>
      <c r="E1305" s="18"/>
      <c r="F1305" s="18"/>
      <c r="G1305" s="18"/>
      <c r="H1305" s="14"/>
      <c r="I1305" s="31"/>
      <c r="J1305" s="17"/>
    </row>
    <row r="1306" spans="1:10">
      <c r="A1306" s="16"/>
      <c r="B1306" s="18"/>
      <c r="C1306" s="18"/>
      <c r="D1306" s="18"/>
      <c r="E1306" s="18"/>
      <c r="F1306" s="18"/>
      <c r="G1306" s="18"/>
      <c r="H1306" s="14"/>
      <c r="I1306" s="31"/>
      <c r="J1306" s="17"/>
    </row>
    <row r="1307" spans="1:10">
      <c r="A1307" s="16"/>
      <c r="B1307" s="18"/>
      <c r="C1307" s="18"/>
      <c r="D1307" s="18"/>
      <c r="E1307" s="18"/>
      <c r="F1307" s="18"/>
      <c r="G1307" s="18"/>
      <c r="H1307" s="14"/>
      <c r="I1307" s="31"/>
      <c r="J1307" s="17"/>
    </row>
    <row r="1308" spans="1:10">
      <c r="A1308" s="16"/>
      <c r="B1308" s="18"/>
      <c r="C1308" s="18"/>
      <c r="D1308" s="18"/>
      <c r="E1308" s="18"/>
      <c r="F1308" s="18"/>
      <c r="G1308" s="18"/>
      <c r="H1308" s="14"/>
      <c r="I1308" s="31"/>
      <c r="J1308" s="17"/>
    </row>
  </sheetData>
  <pageMargins left="0.7" right="0.7" top="0.75" bottom="0.75" header="0.3" footer="0.3"/>
  <pageSetup paperSize="9" orientation="portrait" r:id="rId1"/>
  <ignoredErrors>
    <ignoredError sqref="C4 E4:F4" formulaRange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A603-EF3B-48DF-9A28-E2B477867B1E}">
  <dimension ref="A1:S36"/>
  <sheetViews>
    <sheetView workbookViewId="0">
      <selection activeCell="H10" sqref="H10"/>
    </sheetView>
  </sheetViews>
  <sheetFormatPr defaultRowHeight="14.4"/>
  <cols>
    <col min="1" max="1" width="12.88671875" customWidth="1"/>
    <col min="2" max="2" width="11.109375" customWidth="1"/>
    <col min="3" max="3" width="10.6640625" bestFit="1" customWidth="1"/>
    <col min="4" max="4" width="9.5546875" bestFit="1" customWidth="1"/>
    <col min="5" max="5" width="10.6640625" bestFit="1" customWidth="1"/>
    <col min="6" max="6" width="20.88671875" bestFit="1" customWidth="1"/>
    <col min="7" max="7" width="24.6640625" bestFit="1" customWidth="1"/>
    <col min="8" max="10" width="9.33203125" bestFit="1" customWidth="1"/>
    <col min="11" max="11" width="11" bestFit="1" customWidth="1"/>
    <col min="13" max="13" width="9.88671875" customWidth="1"/>
    <col min="14" max="14" width="15.5546875" customWidth="1"/>
    <col min="15" max="15" width="11" bestFit="1" customWidth="1"/>
    <col min="17" max="17" width="10" bestFit="1" customWidth="1"/>
  </cols>
  <sheetData>
    <row r="1" spans="1:19">
      <c r="A1" s="59"/>
      <c r="B1" s="38" t="s">
        <v>45</v>
      </c>
      <c r="C1" s="38" t="s">
        <v>46</v>
      </c>
      <c r="D1" s="38" t="s">
        <v>47</v>
      </c>
      <c r="E1" s="38" t="s">
        <v>48</v>
      </c>
      <c r="F1" s="39" t="s">
        <v>49</v>
      </c>
      <c r="G1" s="39" t="s">
        <v>50</v>
      </c>
      <c r="H1" s="38" t="s">
        <v>51</v>
      </c>
      <c r="I1" s="38" t="s">
        <v>52</v>
      </c>
      <c r="J1" s="38" t="s">
        <v>53</v>
      </c>
      <c r="K1" s="38" t="s">
        <v>54</v>
      </c>
      <c r="N1" t="s">
        <v>63</v>
      </c>
      <c r="O1" t="s">
        <v>65</v>
      </c>
      <c r="P1" t="s">
        <v>64</v>
      </c>
      <c r="Q1" t="s">
        <v>66</v>
      </c>
      <c r="R1" t="s">
        <v>72</v>
      </c>
      <c r="S1" t="s">
        <v>122</v>
      </c>
    </row>
    <row r="2" spans="1:19">
      <c r="A2" s="58" t="s">
        <v>68</v>
      </c>
      <c r="B2" s="40" t="s">
        <v>55</v>
      </c>
      <c r="C2" s="41" t="s">
        <v>56</v>
      </c>
      <c r="D2" s="41" t="s">
        <v>57</v>
      </c>
      <c r="E2" s="41" t="s">
        <v>58</v>
      </c>
      <c r="F2" s="42" t="s">
        <v>59</v>
      </c>
      <c r="G2" s="42" t="s">
        <v>60</v>
      </c>
      <c r="H2" s="43"/>
      <c r="I2" s="43"/>
      <c r="J2" s="43"/>
      <c r="K2" s="43"/>
      <c r="N2" t="s">
        <v>71</v>
      </c>
      <c r="O2" t="s">
        <v>70</v>
      </c>
      <c r="P2" t="s">
        <v>57</v>
      </c>
      <c r="Q2" t="s">
        <v>58</v>
      </c>
    </row>
    <row r="3" spans="1:19">
      <c r="A3" s="26" t="s">
        <v>12</v>
      </c>
      <c r="B3" s="27">
        <f>P9/100</f>
        <v>0.11991</v>
      </c>
      <c r="C3" s="53">
        <f>196878/1000</f>
        <v>196.87799999999999</v>
      </c>
      <c r="D3" s="27">
        <f>23607/1000</f>
        <v>23.606999999999999</v>
      </c>
      <c r="E3" s="52">
        <f>C3-D3</f>
        <v>173.27099999999999</v>
      </c>
      <c r="F3" s="56">
        <f>(O9-P9)/Q9</f>
        <v>3.9155086411616968E-2</v>
      </c>
      <c r="G3" s="56">
        <f>(O12-P12)/Q12</f>
        <v>3.9528722939453337E-2</v>
      </c>
      <c r="H3" s="56"/>
      <c r="I3" s="56"/>
      <c r="J3" s="56"/>
      <c r="K3" s="56"/>
      <c r="L3" s="27"/>
      <c r="M3">
        <v>2016</v>
      </c>
      <c r="N3" s="27">
        <v>86.825999999999993</v>
      </c>
      <c r="O3" s="27">
        <f>100-N3</f>
        <v>13.174000000000007</v>
      </c>
      <c r="P3" s="27">
        <v>7.968</v>
      </c>
      <c r="Q3" s="27">
        <f t="shared" ref="Q3:Q9" si="0">100-P3</f>
        <v>92.031999999999996</v>
      </c>
    </row>
    <row r="4" spans="1:19">
      <c r="A4" s="60" t="s">
        <v>69</v>
      </c>
      <c r="B4" s="52">
        <v>0.12079512100000001</v>
      </c>
      <c r="C4" s="54">
        <v>195.785</v>
      </c>
      <c r="D4" s="52">
        <v>23.614999999999998</v>
      </c>
      <c r="E4" s="52">
        <f>C4-D4</f>
        <v>172.17</v>
      </c>
      <c r="F4" s="57">
        <v>3.9645209000000001E-2</v>
      </c>
      <c r="G4" s="57">
        <v>3.9139202999999997E-2</v>
      </c>
      <c r="H4" s="57">
        <v>1</v>
      </c>
      <c r="I4" s="57">
        <v>0.97142784199999999</v>
      </c>
      <c r="J4" s="57">
        <v>0.97142784199999999</v>
      </c>
      <c r="K4" s="57">
        <v>2.3326607999999999E-2</v>
      </c>
      <c r="L4" s="27"/>
      <c r="M4">
        <v>2017</v>
      </c>
      <c r="N4" s="27">
        <v>88.421999999999997</v>
      </c>
      <c r="O4" s="27">
        <f t="shared" ref="O4:O8" si="1">100-N4</f>
        <v>11.578000000000003</v>
      </c>
      <c r="P4" s="27">
        <v>9.5549999999999997</v>
      </c>
      <c r="Q4" s="27">
        <f t="shared" si="0"/>
        <v>90.444999999999993</v>
      </c>
    </row>
    <row r="5" spans="1:19">
      <c r="A5" s="44"/>
      <c r="B5" s="44"/>
      <c r="C5" s="45"/>
      <c r="D5" s="45"/>
      <c r="E5" s="45"/>
      <c r="F5" s="55"/>
      <c r="G5" s="55"/>
      <c r="H5" s="44"/>
      <c r="I5" s="44"/>
      <c r="J5" s="44"/>
      <c r="K5" s="44"/>
      <c r="M5">
        <v>2018</v>
      </c>
      <c r="N5" s="27">
        <v>89.528000000000006</v>
      </c>
      <c r="O5" s="27">
        <f t="shared" si="1"/>
        <v>10.471999999999994</v>
      </c>
      <c r="P5" s="27">
        <v>7.3710000000000004</v>
      </c>
      <c r="Q5" s="27">
        <f t="shared" si="0"/>
        <v>92.629000000000005</v>
      </c>
    </row>
    <row r="6" spans="1:19">
      <c r="A6" s="44"/>
      <c r="B6" s="44"/>
      <c r="D6" s="45"/>
      <c r="E6" s="45"/>
      <c r="F6" s="45"/>
      <c r="G6" s="45"/>
      <c r="H6" s="44"/>
      <c r="I6" s="44"/>
      <c r="J6" s="44"/>
      <c r="K6" s="44"/>
      <c r="M6">
        <v>2019</v>
      </c>
      <c r="N6" s="27">
        <v>84.683999999999997</v>
      </c>
      <c r="O6" s="27">
        <f t="shared" si="1"/>
        <v>15.316000000000003</v>
      </c>
      <c r="P6" s="27">
        <v>8.4879999999999995</v>
      </c>
      <c r="Q6" s="27">
        <f t="shared" si="0"/>
        <v>91.512</v>
      </c>
    </row>
    <row r="7" spans="1:19">
      <c r="A7" s="44"/>
      <c r="B7" s="44"/>
      <c r="C7" s="45"/>
      <c r="D7" s="45"/>
      <c r="E7" s="45"/>
      <c r="F7" s="45"/>
      <c r="G7" s="45"/>
      <c r="H7" s="44"/>
      <c r="I7" s="44"/>
      <c r="J7" s="44"/>
      <c r="K7" s="44"/>
      <c r="M7">
        <v>2020</v>
      </c>
      <c r="N7" s="27">
        <v>85.076999999999998</v>
      </c>
      <c r="O7" s="27">
        <f t="shared" si="1"/>
        <v>14.923000000000002</v>
      </c>
      <c r="P7" s="27">
        <v>14.396000000000001</v>
      </c>
      <c r="Q7" s="27">
        <f t="shared" si="0"/>
        <v>85.603999999999999</v>
      </c>
      <c r="R7" s="26"/>
    </row>
    <row r="8" spans="1:19">
      <c r="A8" s="44"/>
      <c r="B8" s="44"/>
      <c r="C8" s="45"/>
      <c r="D8" s="45"/>
      <c r="E8" s="45"/>
      <c r="F8" s="45"/>
      <c r="G8" s="45"/>
      <c r="H8" s="44"/>
      <c r="I8" s="44"/>
      <c r="J8" s="44"/>
      <c r="K8" s="44"/>
      <c r="M8">
        <v>2021</v>
      </c>
      <c r="N8" s="27">
        <v>86.462000000000003</v>
      </c>
      <c r="O8" s="27">
        <f t="shared" si="1"/>
        <v>13.537999999999997</v>
      </c>
      <c r="P8" s="27">
        <v>9.7810000000000006</v>
      </c>
      <c r="Q8" s="27">
        <f t="shared" si="0"/>
        <v>90.218999999999994</v>
      </c>
      <c r="R8" s="26"/>
    </row>
    <row r="9" spans="1:19">
      <c r="A9" s="44"/>
      <c r="B9" s="44"/>
      <c r="C9" s="45"/>
      <c r="D9" s="45"/>
      <c r="E9" s="45"/>
      <c r="F9" s="45"/>
      <c r="G9" s="45"/>
      <c r="H9" s="44"/>
      <c r="I9" s="44"/>
      <c r="J9" s="44"/>
      <c r="K9" s="44"/>
      <c r="M9">
        <v>2022</v>
      </c>
      <c r="N9" s="27">
        <v>84.563000000000002</v>
      </c>
      <c r="O9" s="27">
        <f>100-N9</f>
        <v>15.436999999999998</v>
      </c>
      <c r="P9" s="27">
        <v>11.991</v>
      </c>
      <c r="Q9" s="27">
        <f t="shared" si="0"/>
        <v>88.009</v>
      </c>
      <c r="R9" s="26">
        <v>73.286000000000001</v>
      </c>
      <c r="S9">
        <v>268.64499999999998</v>
      </c>
    </row>
    <row r="10" spans="1:19">
      <c r="A10" s="44"/>
      <c r="B10" s="44"/>
      <c r="C10" s="45"/>
      <c r="D10" s="45"/>
      <c r="E10" s="45"/>
      <c r="F10" s="45"/>
      <c r="G10" s="45"/>
      <c r="H10" s="44"/>
      <c r="I10" s="44"/>
      <c r="J10" s="44"/>
      <c r="K10" s="44"/>
      <c r="R10" s="26"/>
    </row>
    <row r="11" spans="1:19">
      <c r="A11" s="44"/>
      <c r="B11" s="44"/>
      <c r="C11" s="45"/>
      <c r="D11" s="45"/>
      <c r="E11" s="45"/>
      <c r="F11" s="45"/>
      <c r="G11" s="45"/>
      <c r="H11" s="44"/>
      <c r="I11" s="44"/>
      <c r="J11" s="44"/>
      <c r="K11" s="44"/>
    </row>
    <row r="12" spans="1:19">
      <c r="A12" s="44"/>
      <c r="B12" s="44"/>
      <c r="C12" s="45"/>
      <c r="D12" s="45"/>
      <c r="E12" s="45"/>
      <c r="F12" s="45"/>
      <c r="G12" s="45"/>
      <c r="H12" s="44"/>
      <c r="I12" s="44"/>
      <c r="J12" s="44"/>
      <c r="K12" s="44"/>
      <c r="M12" s="47" t="s">
        <v>67</v>
      </c>
      <c r="N12" s="27">
        <f>AVERAGE(N3:N8)</f>
        <v>86.833166666666671</v>
      </c>
      <c r="O12" s="27">
        <f>AVERAGE(O3:O8)</f>
        <v>13.166833333333335</v>
      </c>
      <c r="P12" s="27">
        <f>AVERAGE(P3:P8)</f>
        <v>9.5931666666666668</v>
      </c>
      <c r="Q12" s="27">
        <f>AVERAGE(Q3:Q8)</f>
        <v>90.406833333333338</v>
      </c>
    </row>
    <row r="13" spans="1:19">
      <c r="A13" s="44"/>
      <c r="B13" s="44"/>
      <c r="C13" s="45"/>
      <c r="D13" s="45"/>
      <c r="F13" s="45"/>
      <c r="G13" s="45"/>
      <c r="H13" s="44"/>
      <c r="I13" s="44"/>
      <c r="J13" s="44"/>
      <c r="K13" s="44"/>
      <c r="N13" s="21"/>
      <c r="O13" s="26"/>
      <c r="Q13" s="26"/>
    </row>
    <row r="14" spans="1:19">
      <c r="A14" s="44"/>
      <c r="B14" s="44"/>
      <c r="C14" s="45"/>
      <c r="D14" s="45"/>
      <c r="E14" s="45"/>
      <c r="F14" s="45"/>
      <c r="G14" s="45"/>
      <c r="H14" s="44"/>
      <c r="I14" s="44"/>
      <c r="J14" s="44"/>
      <c r="K14" s="44"/>
      <c r="M14" s="49"/>
    </row>
    <row r="15" spans="1:19">
      <c r="A15" s="44"/>
      <c r="B15" s="44"/>
      <c r="C15" s="45"/>
      <c r="D15" s="45"/>
      <c r="E15" s="45"/>
      <c r="F15" s="45"/>
      <c r="G15" s="45"/>
      <c r="H15" s="44"/>
      <c r="I15" s="44"/>
      <c r="J15" s="44"/>
      <c r="K15" s="44"/>
      <c r="M15" s="49"/>
    </row>
    <row r="16" spans="1:19">
      <c r="A16" s="44"/>
      <c r="B16" s="44"/>
      <c r="C16" s="45"/>
      <c r="D16" s="45"/>
      <c r="E16" s="45"/>
      <c r="F16" s="45"/>
      <c r="G16" s="45"/>
      <c r="H16" s="44"/>
      <c r="I16" s="44"/>
      <c r="J16" s="44"/>
      <c r="K16" s="44"/>
      <c r="M16" s="50"/>
    </row>
    <row r="17" spans="1:17">
      <c r="A17" s="44"/>
      <c r="B17" s="44"/>
      <c r="C17" s="45"/>
      <c r="D17" s="45"/>
      <c r="E17" s="45"/>
      <c r="F17" s="45"/>
      <c r="G17" s="45"/>
      <c r="H17" s="44"/>
      <c r="I17" s="44"/>
      <c r="J17" s="44"/>
      <c r="K17" s="44"/>
      <c r="M17" s="21"/>
    </row>
    <row r="18" spans="1:17">
      <c r="A18" s="44"/>
      <c r="B18" s="44"/>
      <c r="C18" s="45"/>
      <c r="D18" s="45"/>
      <c r="E18" s="45"/>
      <c r="F18" s="45"/>
      <c r="G18" s="45"/>
      <c r="H18" s="44"/>
      <c r="I18" s="44"/>
      <c r="J18" s="44"/>
      <c r="K18" s="44"/>
      <c r="M18" s="21"/>
    </row>
    <row r="19" spans="1:17">
      <c r="A19" s="44"/>
      <c r="B19" s="44"/>
      <c r="C19" s="45"/>
      <c r="D19" s="45"/>
      <c r="E19" s="45"/>
      <c r="F19" s="45"/>
      <c r="G19" s="45"/>
      <c r="H19" s="44"/>
      <c r="I19" s="44"/>
      <c r="J19" s="44"/>
      <c r="K19" s="44"/>
    </row>
    <row r="20" spans="1:17">
      <c r="A20" s="44"/>
      <c r="B20" s="44"/>
      <c r="C20" s="45"/>
      <c r="D20" s="45"/>
      <c r="E20" s="45"/>
      <c r="F20" s="45"/>
      <c r="G20" s="45"/>
      <c r="H20" s="44"/>
      <c r="I20" s="44"/>
      <c r="J20" s="44"/>
      <c r="K20" s="44"/>
    </row>
    <row r="21" spans="1:17">
      <c r="A21" s="44"/>
      <c r="B21" s="44"/>
      <c r="C21" s="45"/>
      <c r="D21" s="45"/>
      <c r="E21" s="45"/>
      <c r="F21" s="45"/>
      <c r="G21" s="45"/>
      <c r="H21" s="44"/>
      <c r="I21" s="44"/>
      <c r="J21" s="44"/>
      <c r="K21" s="44"/>
    </row>
    <row r="23" spans="1:17">
      <c r="A23" s="44"/>
      <c r="B23" s="44"/>
      <c r="C23" s="45"/>
      <c r="D23" s="45"/>
      <c r="E23" s="45"/>
      <c r="F23" s="45"/>
      <c r="G23" s="45"/>
      <c r="H23" s="44"/>
      <c r="I23" s="44"/>
      <c r="J23" s="44"/>
      <c r="K23" s="44"/>
      <c r="O23" s="84"/>
    </row>
    <row r="24" spans="1:17">
      <c r="A24" s="44"/>
      <c r="B24" s="44"/>
      <c r="C24" s="45"/>
      <c r="D24" s="45"/>
      <c r="E24" s="45"/>
      <c r="F24" s="45"/>
      <c r="G24" s="45"/>
      <c r="H24" s="44"/>
      <c r="I24" s="44"/>
      <c r="J24" s="44"/>
      <c r="K24" s="44"/>
      <c r="N24" s="26"/>
      <c r="O24" s="26"/>
      <c r="P24" s="26"/>
    </row>
    <row r="25" spans="1:17">
      <c r="A25" s="44"/>
      <c r="B25" s="44"/>
      <c r="C25" s="45"/>
      <c r="D25" s="45"/>
      <c r="E25" s="45"/>
      <c r="F25" s="45"/>
      <c r="G25" s="45"/>
      <c r="H25" s="44"/>
      <c r="I25" s="44"/>
      <c r="J25" s="44"/>
      <c r="K25" s="44"/>
      <c r="N25" s="26"/>
      <c r="P25" s="26"/>
    </row>
    <row r="26" spans="1:17">
      <c r="A26" s="44"/>
      <c r="B26" s="44"/>
      <c r="C26" s="45"/>
      <c r="D26" s="45"/>
      <c r="E26" s="45"/>
      <c r="F26" s="45"/>
      <c r="G26" s="45"/>
      <c r="H26" s="44"/>
      <c r="I26" s="44"/>
      <c r="J26" s="44"/>
      <c r="K26" s="44"/>
      <c r="M26" s="26"/>
      <c r="N26" s="26"/>
    </row>
    <row r="27" spans="1:17">
      <c r="A27" s="44"/>
      <c r="B27" s="44"/>
      <c r="C27" s="45"/>
      <c r="D27" s="45"/>
      <c r="E27" s="85"/>
      <c r="F27" s="85"/>
      <c r="G27" s="85"/>
      <c r="H27" s="86"/>
      <c r="I27" s="86"/>
      <c r="J27" s="44"/>
      <c r="K27" s="44"/>
      <c r="M27" s="26"/>
      <c r="N27" s="51"/>
    </row>
    <row r="28" spans="1:17">
      <c r="A28" s="44"/>
      <c r="B28" s="44"/>
      <c r="C28" s="45"/>
      <c r="D28" s="45"/>
      <c r="E28" s="85"/>
      <c r="F28" s="85"/>
      <c r="G28" s="85"/>
      <c r="H28" s="86"/>
      <c r="I28" s="86"/>
      <c r="J28" s="44"/>
      <c r="K28" s="44"/>
    </row>
    <row r="29" spans="1:17">
      <c r="A29" s="44"/>
      <c r="B29" s="44"/>
      <c r="C29" s="45"/>
      <c r="D29" s="45"/>
      <c r="E29" s="85"/>
      <c r="F29" s="85"/>
      <c r="G29" s="85"/>
      <c r="H29" s="86"/>
      <c r="I29" s="86"/>
      <c r="J29" s="44"/>
      <c r="K29" s="44"/>
    </row>
    <row r="30" spans="1:17">
      <c r="F30" s="87"/>
      <c r="G30" s="88"/>
      <c r="H30" s="88"/>
    </row>
    <row r="31" spans="1:17">
      <c r="F31" s="89"/>
      <c r="G31" s="90"/>
      <c r="H31" s="91"/>
    </row>
    <row r="32" spans="1:17">
      <c r="F32" s="89"/>
      <c r="G32" s="90"/>
      <c r="H32" s="91"/>
      <c r="K32" s="48"/>
      <c r="L32" s="48"/>
      <c r="M32" s="48"/>
      <c r="N32" s="48"/>
      <c r="O32" s="48"/>
      <c r="P32" s="48"/>
      <c r="Q32" s="48"/>
    </row>
    <row r="33" spans="6:8">
      <c r="F33" s="89"/>
      <c r="G33" s="90"/>
      <c r="H33" s="91"/>
    </row>
    <row r="34" spans="6:8">
      <c r="F34" s="89"/>
      <c r="G34" s="90"/>
      <c r="H34" s="91"/>
    </row>
    <row r="35" spans="6:8">
      <c r="F35" s="89"/>
      <c r="G35" s="90"/>
      <c r="H35" s="91"/>
    </row>
    <row r="36" spans="6:8">
      <c r="F36" s="89"/>
      <c r="G36" s="90"/>
      <c r="H36" s="91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B539-2110-420D-B810-D409793701C8}">
  <dimension ref="A1:J60"/>
  <sheetViews>
    <sheetView topLeftCell="A49" zoomScale="115" zoomScaleNormal="115" workbookViewId="0">
      <selection activeCell="D53" sqref="D53"/>
    </sheetView>
  </sheetViews>
  <sheetFormatPr defaultRowHeight="14.4"/>
  <sheetData>
    <row r="1" spans="1:10">
      <c r="A1" s="21" t="s">
        <v>0</v>
      </c>
      <c r="B1" t="s">
        <v>12</v>
      </c>
      <c r="C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</row>
    <row r="2" spans="1:10">
      <c r="A2" s="21" t="s">
        <v>123</v>
      </c>
      <c r="B2" t="s">
        <v>129</v>
      </c>
      <c r="C2" t="s">
        <v>129</v>
      </c>
      <c r="E2" t="s">
        <v>129</v>
      </c>
      <c r="F2" t="s">
        <v>129</v>
      </c>
      <c r="G2" t="s">
        <v>129</v>
      </c>
      <c r="H2" t="s">
        <v>129</v>
      </c>
      <c r="I2" t="s">
        <v>129</v>
      </c>
    </row>
    <row r="3" spans="1:10">
      <c r="A3" s="21" t="s">
        <v>125</v>
      </c>
      <c r="B3" t="s">
        <v>131</v>
      </c>
      <c r="C3" t="s">
        <v>134</v>
      </c>
      <c r="E3" t="s">
        <v>137</v>
      </c>
      <c r="F3" t="s">
        <v>131</v>
      </c>
      <c r="G3" t="s">
        <v>137</v>
      </c>
      <c r="H3" t="s">
        <v>144</v>
      </c>
      <c r="I3" t="s">
        <v>144</v>
      </c>
    </row>
    <row r="4" spans="1:10">
      <c r="A4" s="21" t="s">
        <v>126</v>
      </c>
    </row>
    <row r="5" spans="1:10">
      <c r="A5" s="21" t="s">
        <v>127</v>
      </c>
      <c r="B5" t="s">
        <v>132</v>
      </c>
      <c r="C5" t="s">
        <v>135</v>
      </c>
      <c r="E5" t="s">
        <v>132</v>
      </c>
      <c r="F5" t="s">
        <v>140</v>
      </c>
      <c r="G5" t="s">
        <v>142</v>
      </c>
      <c r="H5" t="s">
        <v>145</v>
      </c>
      <c r="I5" t="s">
        <v>147</v>
      </c>
    </row>
    <row r="7" spans="1:10">
      <c r="A7" s="21" t="s">
        <v>124</v>
      </c>
      <c r="B7" t="s">
        <v>130</v>
      </c>
      <c r="C7" t="s">
        <v>133</v>
      </c>
      <c r="E7" t="s">
        <v>136</v>
      </c>
      <c r="F7" t="s">
        <v>139</v>
      </c>
      <c r="G7" t="s">
        <v>141</v>
      </c>
      <c r="H7" t="s">
        <v>143</v>
      </c>
      <c r="I7" t="s">
        <v>146</v>
      </c>
    </row>
    <row r="8" spans="1:10">
      <c r="A8" s="21"/>
      <c r="B8" s="101" t="s">
        <v>3</v>
      </c>
      <c r="C8" s="100" t="s">
        <v>152</v>
      </c>
      <c r="D8" s="101" t="s">
        <v>149</v>
      </c>
      <c r="E8" s="101" t="s">
        <v>5</v>
      </c>
      <c r="F8" s="101" t="s">
        <v>150</v>
      </c>
      <c r="G8" s="101" t="s">
        <v>7</v>
      </c>
      <c r="H8" s="101" t="s">
        <v>8</v>
      </c>
      <c r="I8" s="101" t="s">
        <v>151</v>
      </c>
      <c r="J8" s="101"/>
    </row>
    <row r="9" spans="1:10">
      <c r="A9" s="21">
        <v>1980</v>
      </c>
      <c r="B9" s="20">
        <v>5.673</v>
      </c>
      <c r="C9" s="20">
        <v>32.497</v>
      </c>
      <c r="D9" s="20"/>
      <c r="E9" s="20">
        <v>4.7060000000000004</v>
      </c>
      <c r="F9" s="20">
        <v>11.602</v>
      </c>
      <c r="G9" s="20">
        <v>-2.2519999999999998</v>
      </c>
      <c r="H9" s="20">
        <v>1.829</v>
      </c>
      <c r="I9" s="20">
        <v>10.893000000000001</v>
      </c>
    </row>
    <row r="10" spans="1:10">
      <c r="A10" s="21">
        <v>1981</v>
      </c>
      <c r="B10" s="20">
        <v>1.294</v>
      </c>
      <c r="C10" s="20">
        <v>36.283999999999999</v>
      </c>
      <c r="D10" s="20">
        <f>100*(C10-C9)/C9</f>
        <v>11.653383389235927</v>
      </c>
      <c r="E10" s="20">
        <v>2.3380000000000001</v>
      </c>
      <c r="F10" s="20">
        <v>12</v>
      </c>
      <c r="G10" s="20">
        <v>0.72499999999999998</v>
      </c>
      <c r="H10" s="20">
        <v>3.629</v>
      </c>
      <c r="I10" s="20">
        <v>11.544</v>
      </c>
    </row>
    <row r="11" spans="1:10">
      <c r="A11" s="21">
        <v>1982</v>
      </c>
      <c r="B11" s="20">
        <v>3.0870000000000002</v>
      </c>
      <c r="C11" s="20">
        <v>39.573999999999998</v>
      </c>
      <c r="D11" s="20">
        <f t="shared" ref="D11:D57" si="0">100*(C11-C10)/C10</f>
        <v>9.0673575129533646</v>
      </c>
      <c r="E11" s="20">
        <v>1.837</v>
      </c>
      <c r="F11" s="20">
        <v>9.3000000000000007</v>
      </c>
      <c r="G11" s="20">
        <v>-0.38600000000000001</v>
      </c>
      <c r="H11" s="20">
        <v>1.3129999999999999</v>
      </c>
      <c r="I11" s="20">
        <v>13.851000000000001</v>
      </c>
    </row>
    <row r="12" spans="1:10">
      <c r="A12" s="21">
        <v>1983</v>
      </c>
      <c r="B12" s="20">
        <v>3.1219999999999999</v>
      </c>
      <c r="C12" s="20">
        <v>42.819000000000003</v>
      </c>
      <c r="D12" s="20">
        <f t="shared" si="0"/>
        <v>8.1998281700106244</v>
      </c>
      <c r="E12" s="20">
        <v>1.7789999999999999</v>
      </c>
      <c r="F12" s="20">
        <v>8.4</v>
      </c>
      <c r="G12" s="20">
        <v>-2.3319999999999999</v>
      </c>
      <c r="H12" s="20">
        <v>-0.65400000000000003</v>
      </c>
      <c r="I12" s="20">
        <v>15.379</v>
      </c>
    </row>
    <row r="13" spans="1:10">
      <c r="A13" s="21">
        <v>1984</v>
      </c>
      <c r="B13" s="20">
        <v>3.2130000000000001</v>
      </c>
      <c r="C13" s="20">
        <v>46.441000000000003</v>
      </c>
      <c r="D13" s="20">
        <f t="shared" si="0"/>
        <v>8.4588617202643679</v>
      </c>
      <c r="E13" s="20">
        <v>1.8839999999999999</v>
      </c>
      <c r="F13" s="20">
        <v>7</v>
      </c>
      <c r="G13" s="20">
        <v>-0.71</v>
      </c>
      <c r="H13" s="20">
        <v>1.677</v>
      </c>
      <c r="I13" s="20">
        <v>15.18</v>
      </c>
    </row>
    <row r="14" spans="1:10">
      <c r="A14" s="21">
        <v>1985</v>
      </c>
      <c r="B14" s="20">
        <v>3.5369999999999999</v>
      </c>
      <c r="C14" s="20">
        <v>48.869</v>
      </c>
      <c r="D14" s="20">
        <f t="shared" si="0"/>
        <v>5.2281389289636255</v>
      </c>
      <c r="E14" s="20">
        <v>2.0019999999999998</v>
      </c>
      <c r="F14" s="20">
        <v>5.82</v>
      </c>
      <c r="G14" s="20">
        <v>-0.74099999999999999</v>
      </c>
      <c r="H14" s="20">
        <v>1.5820000000000001</v>
      </c>
      <c r="I14" s="20">
        <v>15.837</v>
      </c>
    </row>
    <row r="15" spans="1:10">
      <c r="A15" s="21">
        <v>1986</v>
      </c>
      <c r="B15" s="20">
        <v>2.726</v>
      </c>
      <c r="C15" s="20">
        <v>51.207999999999998</v>
      </c>
      <c r="D15" s="20">
        <f t="shared" si="0"/>
        <v>4.7862653215740014</v>
      </c>
      <c r="E15" s="20">
        <v>2.0859999999999999</v>
      </c>
      <c r="F15" s="20">
        <v>2.9</v>
      </c>
      <c r="G15" s="20">
        <v>-0.19500000000000001</v>
      </c>
      <c r="H15" s="20">
        <v>2.1829999999999998</v>
      </c>
      <c r="I15" s="20">
        <v>16.443000000000001</v>
      </c>
    </row>
    <row r="16" spans="1:10">
      <c r="A16" s="21">
        <v>1987</v>
      </c>
      <c r="B16" s="20">
        <v>3.5590000000000002</v>
      </c>
      <c r="C16" s="20">
        <v>53.396999999999998</v>
      </c>
      <c r="D16" s="20">
        <f t="shared" si="0"/>
        <v>4.2747226995781915</v>
      </c>
      <c r="E16" s="20">
        <v>4.8449999999999998</v>
      </c>
      <c r="F16" s="20">
        <v>4.0819999999999999</v>
      </c>
      <c r="G16" s="20">
        <v>-2.867</v>
      </c>
      <c r="H16" s="20">
        <v>-0.28699999999999998</v>
      </c>
      <c r="I16" s="20">
        <v>17.649000000000001</v>
      </c>
    </row>
    <row r="17" spans="1:9">
      <c r="A17" s="21">
        <v>1988</v>
      </c>
      <c r="B17" s="20">
        <v>5.2110000000000003</v>
      </c>
      <c r="C17" s="20">
        <v>57.497</v>
      </c>
      <c r="D17" s="20">
        <f t="shared" si="0"/>
        <v>7.6783339888008717</v>
      </c>
      <c r="E17" s="20">
        <v>8.0120000000000005</v>
      </c>
      <c r="F17" s="20">
        <v>5.1349999999999998</v>
      </c>
      <c r="G17" s="20">
        <v>-0.39700000000000002</v>
      </c>
      <c r="H17" s="20">
        <v>3.871</v>
      </c>
      <c r="I17" s="20">
        <v>16.535</v>
      </c>
    </row>
    <row r="18" spans="1:9">
      <c r="A18" s="21">
        <v>1989</v>
      </c>
      <c r="B18" s="20">
        <v>5.0869999999999997</v>
      </c>
      <c r="C18" s="20">
        <v>61.253999999999998</v>
      </c>
      <c r="D18" s="20">
        <f t="shared" si="0"/>
        <v>6.5342539610762271</v>
      </c>
      <c r="E18" s="20">
        <v>10.272</v>
      </c>
      <c r="F18" s="20">
        <v>6.5720000000000001</v>
      </c>
      <c r="G18" s="20">
        <v>-0.26200000000000001</v>
      </c>
      <c r="H18" s="20">
        <v>5.7649999999999997</v>
      </c>
      <c r="I18" s="20">
        <v>14.269</v>
      </c>
    </row>
    <row r="19" spans="1:9">
      <c r="A19" s="21">
        <v>1990</v>
      </c>
      <c r="B19" s="20">
        <v>0.21099999999999999</v>
      </c>
      <c r="C19" s="20">
        <v>64.703000000000003</v>
      </c>
      <c r="D19" s="20">
        <f t="shared" si="0"/>
        <v>5.6306526920690985</v>
      </c>
      <c r="E19" s="20">
        <v>7.6509999999999998</v>
      </c>
      <c r="F19" s="20">
        <v>4.9569999999999999</v>
      </c>
      <c r="G19" s="20">
        <v>2.4180000000000001</v>
      </c>
      <c r="H19" s="20">
        <v>4.7480000000000002</v>
      </c>
      <c r="I19" s="20">
        <v>13.856</v>
      </c>
    </row>
    <row r="20" spans="1:9">
      <c r="A20" s="21">
        <v>1991</v>
      </c>
      <c r="B20" s="20">
        <v>-5.8860000000000001</v>
      </c>
      <c r="C20" s="20">
        <v>65.680999999999997</v>
      </c>
      <c r="D20" s="20">
        <f t="shared" si="0"/>
        <v>1.5115218768835978</v>
      </c>
      <c r="E20" s="20">
        <v>-0.39700000000000002</v>
      </c>
      <c r="F20" s="20">
        <v>4.5449999999999999</v>
      </c>
      <c r="G20" s="20">
        <v>-0.39400000000000002</v>
      </c>
      <c r="H20" s="20">
        <v>-1.718</v>
      </c>
      <c r="I20" s="20">
        <v>21.893999999999998</v>
      </c>
    </row>
    <row r="21" spans="1:9">
      <c r="A21" s="21">
        <v>1992</v>
      </c>
      <c r="B21" s="20">
        <v>-3.2949999999999999</v>
      </c>
      <c r="C21" s="20">
        <v>66.263999999999996</v>
      </c>
      <c r="D21" s="20">
        <f t="shared" si="0"/>
        <v>0.88762351364930259</v>
      </c>
      <c r="E21" s="20">
        <v>-5.1029999999999998</v>
      </c>
      <c r="F21" s="20">
        <v>3.254</v>
      </c>
      <c r="G21" s="20">
        <v>-1.7969999999999999</v>
      </c>
      <c r="H21" s="20">
        <v>-6.8659999999999997</v>
      </c>
      <c r="I21" s="20">
        <v>39.287999999999997</v>
      </c>
    </row>
    <row r="22" spans="1:9">
      <c r="A22" s="21">
        <v>1993</v>
      </c>
      <c r="B22" s="20">
        <v>-0.66200000000000003</v>
      </c>
      <c r="C22" s="20">
        <v>67.433999999999997</v>
      </c>
      <c r="D22" s="20">
        <f t="shared" si="0"/>
        <v>1.7656646142701946</v>
      </c>
      <c r="E22" s="20">
        <v>-7.1239999999999997</v>
      </c>
      <c r="F22" s="20">
        <v>3.3260000000000001</v>
      </c>
      <c r="G22" s="20">
        <v>-2.7879999999999998</v>
      </c>
      <c r="H22" s="20">
        <v>-8.5239999999999991</v>
      </c>
      <c r="I22" s="20">
        <v>54.134</v>
      </c>
    </row>
    <row r="23" spans="1:9">
      <c r="A23" s="21">
        <v>1994</v>
      </c>
      <c r="B23" s="20">
        <v>3.964</v>
      </c>
      <c r="C23" s="20">
        <v>68.677999999999997</v>
      </c>
      <c r="D23" s="20">
        <f t="shared" si="0"/>
        <v>1.8447667348815135</v>
      </c>
      <c r="E23" s="20">
        <v>-5.2229999999999999</v>
      </c>
      <c r="F23" s="20">
        <v>1.6140000000000001</v>
      </c>
      <c r="G23" s="20">
        <v>-2.6440000000000001</v>
      </c>
      <c r="H23" s="20">
        <v>-5.4169999999999998</v>
      </c>
      <c r="I23" s="20">
        <v>56.13</v>
      </c>
    </row>
    <row r="24" spans="1:9">
      <c r="A24" s="21">
        <v>1995</v>
      </c>
      <c r="B24" s="20">
        <v>4.2169999999999996</v>
      </c>
      <c r="C24" s="20">
        <v>71.563000000000002</v>
      </c>
      <c r="D24" s="20">
        <f t="shared" si="0"/>
        <v>4.2007629808672435</v>
      </c>
      <c r="E24" s="20">
        <v>-3.6629999999999998</v>
      </c>
      <c r="F24" s="20">
        <v>0.39800000000000002</v>
      </c>
      <c r="G24" s="20">
        <v>-3.222</v>
      </c>
      <c r="H24" s="20">
        <v>-5.1980000000000004</v>
      </c>
      <c r="I24" s="20">
        <v>55.151000000000003</v>
      </c>
    </row>
    <row r="25" spans="1:9">
      <c r="A25" s="21">
        <v>1996</v>
      </c>
      <c r="B25" s="20">
        <v>3.6669999999999998</v>
      </c>
      <c r="C25" s="20">
        <v>71.507000000000005</v>
      </c>
      <c r="D25" s="20">
        <f t="shared" si="0"/>
        <v>-7.8252728365213006E-2</v>
      </c>
      <c r="E25" s="20">
        <v>-3.097</v>
      </c>
      <c r="F25" s="20">
        <v>1.0629999999999999</v>
      </c>
      <c r="G25" s="20">
        <v>-1.1000000000000001</v>
      </c>
      <c r="H25" s="20">
        <v>-2.016</v>
      </c>
      <c r="I25" s="20">
        <v>55.305999999999997</v>
      </c>
    </row>
    <row r="26" spans="1:9">
      <c r="A26" s="21">
        <v>1997</v>
      </c>
      <c r="B26" s="20">
        <v>6.3339999999999996</v>
      </c>
      <c r="C26" s="20">
        <v>72.994</v>
      </c>
      <c r="D26" s="20">
        <f t="shared" si="0"/>
        <v>2.0795166906736329</v>
      </c>
      <c r="E26" s="20">
        <v>-0.48399999999999999</v>
      </c>
      <c r="F26" s="20">
        <v>1.2170000000000001</v>
      </c>
      <c r="G26" s="20">
        <v>-0.98299999999999998</v>
      </c>
      <c r="H26" s="20">
        <v>0.39600000000000002</v>
      </c>
      <c r="I26" s="20">
        <v>52.215000000000003</v>
      </c>
    </row>
    <row r="27" spans="1:9">
      <c r="A27" s="21">
        <v>1998</v>
      </c>
      <c r="B27" s="20">
        <v>5.4569999999999999</v>
      </c>
      <c r="C27" s="20">
        <v>75.256</v>
      </c>
      <c r="D27" s="20">
        <f t="shared" si="0"/>
        <v>3.0988848398498514</v>
      </c>
      <c r="E27" s="20">
        <v>1.024</v>
      </c>
      <c r="F27" s="20">
        <v>1.349</v>
      </c>
      <c r="G27" s="20">
        <v>0.90700000000000003</v>
      </c>
      <c r="H27" s="20">
        <v>3.0630000000000002</v>
      </c>
      <c r="I27" s="20">
        <v>46.826999999999998</v>
      </c>
    </row>
    <row r="28" spans="1:9">
      <c r="A28" s="21">
        <v>1999</v>
      </c>
      <c r="B28" s="20">
        <v>4.38</v>
      </c>
      <c r="C28" s="20">
        <v>75.953000000000003</v>
      </c>
      <c r="D28" s="20">
        <f t="shared" si="0"/>
        <v>0.92617199957478835</v>
      </c>
      <c r="E28" s="20">
        <v>1.4490000000000001</v>
      </c>
      <c r="F28" s="20">
        <v>1.31</v>
      </c>
      <c r="G28" s="20">
        <v>0.60399999999999998</v>
      </c>
      <c r="H28" s="20">
        <v>2.964</v>
      </c>
      <c r="I28" s="20">
        <v>44.011000000000003</v>
      </c>
    </row>
    <row r="29" spans="1:9">
      <c r="A29" s="21">
        <v>2000</v>
      </c>
      <c r="B29" s="20">
        <v>5.7729999999999997</v>
      </c>
      <c r="C29" s="20">
        <v>77.197999999999993</v>
      </c>
      <c r="D29" s="20">
        <f t="shared" si="0"/>
        <v>1.6391715929587907</v>
      </c>
      <c r="E29" s="20">
        <v>3.2469999999999999</v>
      </c>
      <c r="F29" s="20">
        <v>2.952</v>
      </c>
      <c r="G29" s="20">
        <v>4.9889999999999999</v>
      </c>
      <c r="H29" s="20">
        <v>7.6159999999999997</v>
      </c>
      <c r="I29" s="20">
        <v>42.43</v>
      </c>
    </row>
    <row r="30" spans="1:9">
      <c r="A30" s="21">
        <v>2001</v>
      </c>
      <c r="B30" s="20">
        <v>2.609</v>
      </c>
      <c r="C30" s="20">
        <v>79.748000000000005</v>
      </c>
      <c r="D30" s="20">
        <f t="shared" si="0"/>
        <v>3.3031943832741932</v>
      </c>
      <c r="E30" s="20">
        <v>2.1440000000000001</v>
      </c>
      <c r="F30" s="20">
        <v>2.665</v>
      </c>
      <c r="G30" s="20">
        <v>3.6760000000000002</v>
      </c>
      <c r="H30" s="20">
        <v>5.3550000000000004</v>
      </c>
      <c r="I30" s="20">
        <v>40.892000000000003</v>
      </c>
    </row>
    <row r="31" spans="1:9">
      <c r="A31" s="21">
        <v>2002</v>
      </c>
      <c r="B31" s="20">
        <v>1.7070000000000001</v>
      </c>
      <c r="C31" s="20">
        <v>80.501000000000005</v>
      </c>
      <c r="D31" s="20">
        <f t="shared" si="0"/>
        <v>0.94422430656568201</v>
      </c>
      <c r="E31" s="20">
        <v>0.53800000000000003</v>
      </c>
      <c r="F31" s="20">
        <v>2.0070000000000001</v>
      </c>
      <c r="G31" s="20">
        <v>3.585</v>
      </c>
      <c r="H31" s="20">
        <v>3.9649999999999999</v>
      </c>
      <c r="I31" s="20">
        <v>40.116</v>
      </c>
    </row>
    <row r="32" spans="1:9">
      <c r="A32" s="21">
        <v>2003</v>
      </c>
      <c r="B32" s="20">
        <v>2.004</v>
      </c>
      <c r="C32" s="20">
        <v>80.653999999999996</v>
      </c>
      <c r="D32" s="20">
        <f t="shared" si="0"/>
        <v>0.19005975081053847</v>
      </c>
      <c r="E32" s="20">
        <v>-0.504</v>
      </c>
      <c r="F32" s="20">
        <v>1.29</v>
      </c>
      <c r="G32" s="20">
        <v>2.5190000000000001</v>
      </c>
      <c r="H32" s="20">
        <v>2.2650000000000001</v>
      </c>
      <c r="I32" s="20">
        <v>42.688000000000002</v>
      </c>
    </row>
    <row r="33" spans="1:9">
      <c r="A33" s="21">
        <v>2004</v>
      </c>
      <c r="B33" s="20">
        <v>3.992</v>
      </c>
      <c r="C33" s="20">
        <v>81.14</v>
      </c>
      <c r="D33" s="20">
        <f t="shared" si="0"/>
        <v>0.60257395789422008</v>
      </c>
      <c r="E33" s="20">
        <v>0.623</v>
      </c>
      <c r="F33" s="20">
        <v>0.14699999999999999</v>
      </c>
      <c r="G33" s="20">
        <v>1.839</v>
      </c>
      <c r="H33" s="20">
        <v>2.085</v>
      </c>
      <c r="I33" s="20">
        <v>42.572000000000003</v>
      </c>
    </row>
    <row r="34" spans="1:9">
      <c r="A34" s="21">
        <v>2005</v>
      </c>
      <c r="B34" s="20">
        <v>2.78</v>
      </c>
      <c r="C34" s="20">
        <v>81.894000000000005</v>
      </c>
      <c r="D34" s="20">
        <f t="shared" si="0"/>
        <v>0.92925807246734637</v>
      </c>
      <c r="E34" s="20">
        <v>0.89600000000000002</v>
      </c>
      <c r="F34" s="20">
        <v>0.77400000000000002</v>
      </c>
      <c r="G34" s="20">
        <v>2.1240000000000001</v>
      </c>
      <c r="H34" s="20">
        <v>2.544</v>
      </c>
      <c r="I34" s="20">
        <v>39.865000000000002</v>
      </c>
    </row>
    <row r="35" spans="1:9">
      <c r="A35" s="21">
        <v>2006</v>
      </c>
      <c r="B35" s="20">
        <v>4.0270000000000001</v>
      </c>
      <c r="C35" s="20">
        <v>82.647999999999996</v>
      </c>
      <c r="D35" s="20">
        <f t="shared" si="0"/>
        <v>0.92070237135808564</v>
      </c>
      <c r="E35" s="20">
        <v>2.7850000000000001</v>
      </c>
      <c r="F35" s="20">
        <v>1.2749999999999999</v>
      </c>
      <c r="G35" s="20">
        <v>2.4790000000000001</v>
      </c>
      <c r="H35" s="20">
        <v>3.7280000000000002</v>
      </c>
      <c r="I35" s="20">
        <v>37.997</v>
      </c>
    </row>
    <row r="36" spans="1:9">
      <c r="A36" s="21">
        <v>2007</v>
      </c>
      <c r="B36" s="20">
        <v>5.2990000000000004</v>
      </c>
      <c r="C36" s="20">
        <v>84.923000000000002</v>
      </c>
      <c r="D36" s="20">
        <f t="shared" si="0"/>
        <v>2.7526376923821578</v>
      </c>
      <c r="E36" s="20">
        <v>6.173</v>
      </c>
      <c r="F36" s="20">
        <v>1.583</v>
      </c>
      <c r="G36" s="20">
        <v>2.0270000000000001</v>
      </c>
      <c r="H36" s="20">
        <v>4.7770000000000001</v>
      </c>
      <c r="I36" s="20">
        <v>33.904000000000003</v>
      </c>
    </row>
    <row r="37" spans="1:9">
      <c r="A37" s="21">
        <v>2008</v>
      </c>
      <c r="B37" s="20">
        <v>0.78400000000000003</v>
      </c>
      <c r="C37" s="20">
        <v>87.503</v>
      </c>
      <c r="D37" s="20">
        <f t="shared" si="0"/>
        <v>3.0380462301143369</v>
      </c>
      <c r="E37" s="20">
        <v>5.444</v>
      </c>
      <c r="F37" s="20">
        <v>3.9159999999999999</v>
      </c>
      <c r="G37" s="20">
        <v>1.29</v>
      </c>
      <c r="H37" s="20">
        <v>3.649</v>
      </c>
      <c r="I37" s="20">
        <v>32.561</v>
      </c>
    </row>
    <row r="38" spans="1:9">
      <c r="A38" s="21">
        <v>2009</v>
      </c>
      <c r="B38" s="20">
        <v>-8.0739999999999998</v>
      </c>
      <c r="C38" s="20">
        <v>89.055000000000007</v>
      </c>
      <c r="D38" s="20">
        <f t="shared" si="0"/>
        <v>1.7736534747380166</v>
      </c>
      <c r="E38" s="20">
        <v>-3.7959999999999998</v>
      </c>
      <c r="F38" s="20">
        <v>1.6339999999999999</v>
      </c>
      <c r="G38" s="20">
        <v>-0.36099999999999999</v>
      </c>
      <c r="H38" s="20">
        <v>-2.8519999999999999</v>
      </c>
      <c r="I38" s="20">
        <v>41.530999999999999</v>
      </c>
    </row>
    <row r="39" spans="1:9">
      <c r="A39" s="21">
        <v>2010</v>
      </c>
      <c r="B39" s="20">
        <v>3.1859999999999999</v>
      </c>
      <c r="C39" s="20">
        <v>89.343000000000004</v>
      </c>
      <c r="D39" s="20">
        <f t="shared" si="0"/>
        <v>0.32339565437089068</v>
      </c>
      <c r="E39" s="20">
        <v>-1.3029999999999999</v>
      </c>
      <c r="F39" s="20">
        <v>1.6859999999999999</v>
      </c>
      <c r="G39" s="20">
        <v>-1.73</v>
      </c>
      <c r="H39" s="20">
        <v>-2.4700000000000002</v>
      </c>
      <c r="I39" s="20">
        <v>50.113999999999997</v>
      </c>
    </row>
    <row r="40" spans="1:9">
      <c r="A40" s="21">
        <v>2011</v>
      </c>
      <c r="B40" s="20">
        <v>2.5470000000000002</v>
      </c>
      <c r="C40" s="20">
        <v>91.686999999999998</v>
      </c>
      <c r="D40" s="20">
        <f t="shared" si="0"/>
        <v>2.6235967003570444</v>
      </c>
      <c r="E40" s="20">
        <v>0.64</v>
      </c>
      <c r="F40" s="20">
        <v>3.3239999999999998</v>
      </c>
      <c r="G40" s="20">
        <v>-1.367</v>
      </c>
      <c r="H40" s="20">
        <v>-0.997</v>
      </c>
      <c r="I40" s="20">
        <v>51.933999999999997</v>
      </c>
    </row>
    <row r="41" spans="1:9">
      <c r="A41" s="21">
        <v>2012</v>
      </c>
      <c r="B41" s="20">
        <v>-1.397</v>
      </c>
      <c r="C41" s="20">
        <v>94.412999999999997</v>
      </c>
      <c r="D41" s="20">
        <f t="shared" si="0"/>
        <v>2.9731586811652679</v>
      </c>
      <c r="E41" s="20">
        <v>-1.24</v>
      </c>
      <c r="F41" s="20">
        <v>3.1619999999999999</v>
      </c>
      <c r="G41" s="20">
        <v>-1.4930000000000001</v>
      </c>
      <c r="H41" s="20">
        <v>-1.944</v>
      </c>
      <c r="I41" s="20">
        <v>56.698999999999998</v>
      </c>
    </row>
    <row r="42" spans="1:9">
      <c r="A42" s="21">
        <v>2013</v>
      </c>
      <c r="B42" s="20">
        <v>-0.90200000000000002</v>
      </c>
      <c r="C42" s="20">
        <v>96.828999999999994</v>
      </c>
      <c r="D42" s="20">
        <f t="shared" si="0"/>
        <v>2.5589696334191232</v>
      </c>
      <c r="E42" s="20">
        <v>-2.7730000000000001</v>
      </c>
      <c r="F42" s="20">
        <v>2.2160000000000002</v>
      </c>
      <c r="G42" s="20">
        <v>-0.85499999999999998</v>
      </c>
      <c r="H42" s="20">
        <v>-2.4239999999999999</v>
      </c>
      <c r="I42" s="20">
        <v>59.621000000000002</v>
      </c>
    </row>
    <row r="43" spans="1:9">
      <c r="A43" s="21">
        <v>2014</v>
      </c>
      <c r="B43" s="20">
        <v>-0.36499999999999999</v>
      </c>
      <c r="C43" s="20">
        <v>98.409000000000006</v>
      </c>
      <c r="D43" s="20">
        <f t="shared" si="0"/>
        <v>1.6317425564655348</v>
      </c>
      <c r="E43" s="20">
        <v>-3.6930000000000001</v>
      </c>
      <c r="F43" s="20">
        <v>1.2090000000000001</v>
      </c>
      <c r="G43" s="20">
        <v>-0.64900000000000002</v>
      </c>
      <c r="H43" s="20">
        <v>-2.835</v>
      </c>
      <c r="I43" s="20">
        <v>64.456999999999994</v>
      </c>
    </row>
    <row r="44" spans="1:9">
      <c r="A44" s="21">
        <v>2015</v>
      </c>
      <c r="B44" s="20">
        <v>0.54400000000000004</v>
      </c>
      <c r="C44" s="20">
        <v>100</v>
      </c>
      <c r="D44" s="20">
        <f t="shared" si="0"/>
        <v>1.6167220477801765</v>
      </c>
      <c r="E44" s="20">
        <v>-3.7970000000000002</v>
      </c>
      <c r="F44" s="20">
        <v>-0.156</v>
      </c>
      <c r="G44" s="20">
        <v>0.13500000000000001</v>
      </c>
      <c r="H44" s="20">
        <v>-2.2850000000000001</v>
      </c>
      <c r="I44" s="20">
        <v>68.331999999999994</v>
      </c>
    </row>
    <row r="45" spans="1:9">
      <c r="A45" s="21">
        <v>2016</v>
      </c>
      <c r="B45" s="20">
        <v>2.8109999999999999</v>
      </c>
      <c r="C45" s="20">
        <v>100.087</v>
      </c>
      <c r="D45" s="20">
        <f t="shared" si="0"/>
        <v>8.7000000000003297E-2</v>
      </c>
      <c r="E45" s="20">
        <v>-1.841</v>
      </c>
      <c r="F45" s="20">
        <v>0.38900000000000001</v>
      </c>
      <c r="G45" s="20">
        <v>-0.36699999999999999</v>
      </c>
      <c r="H45" s="20">
        <v>-1.4159999999999999</v>
      </c>
      <c r="I45" s="20">
        <v>68.022999999999996</v>
      </c>
    </row>
    <row r="46" spans="1:9">
      <c r="A46" s="21">
        <v>2017</v>
      </c>
      <c r="B46" s="20">
        <v>3.1920000000000002</v>
      </c>
      <c r="C46" s="20">
        <v>100.907</v>
      </c>
      <c r="D46" s="20">
        <f t="shared" si="0"/>
        <v>0.81928722011849009</v>
      </c>
      <c r="E46" s="20">
        <v>0.315</v>
      </c>
      <c r="F46" s="20">
        <v>0.83899999999999997</v>
      </c>
      <c r="G46" s="20">
        <v>-0.93799999999999994</v>
      </c>
      <c r="H46" s="20">
        <v>-0.39500000000000002</v>
      </c>
      <c r="I46" s="20">
        <v>66.043000000000006</v>
      </c>
    </row>
    <row r="47" spans="1:9">
      <c r="A47" s="21">
        <v>2018</v>
      </c>
      <c r="B47" s="20">
        <v>1.1399999999999999</v>
      </c>
      <c r="C47" s="20">
        <v>102.92700000000001</v>
      </c>
      <c r="D47" s="20">
        <f t="shared" si="0"/>
        <v>2.0018432814373734</v>
      </c>
      <c r="E47" s="20">
        <v>0.38500000000000001</v>
      </c>
      <c r="F47" s="20">
        <v>1.169</v>
      </c>
      <c r="G47" s="20">
        <v>-1.0469999999999999</v>
      </c>
      <c r="H47" s="20">
        <v>-0.69</v>
      </c>
      <c r="I47" s="20">
        <v>64.843000000000004</v>
      </c>
    </row>
    <row r="48" spans="1:9">
      <c r="A48" s="21">
        <v>2019</v>
      </c>
      <c r="B48" s="20">
        <v>1.224</v>
      </c>
      <c r="C48" s="20">
        <v>104.468</v>
      </c>
      <c r="D48" s="20">
        <f t="shared" si="0"/>
        <v>1.4971776113167552</v>
      </c>
      <c r="E48" s="20">
        <v>0.47899999999999998</v>
      </c>
      <c r="F48" s="20">
        <v>1.137</v>
      </c>
      <c r="G48" s="20">
        <v>-1.31</v>
      </c>
      <c r="H48" s="20">
        <v>-0.79500000000000004</v>
      </c>
      <c r="I48" s="20">
        <v>64.876999999999995</v>
      </c>
    </row>
    <row r="49" spans="1:9">
      <c r="A49" s="21">
        <v>2020</v>
      </c>
      <c r="B49" s="20">
        <v>-2.355</v>
      </c>
      <c r="C49" s="20">
        <v>106.176</v>
      </c>
      <c r="D49" s="20">
        <f t="shared" si="0"/>
        <v>1.6349504154382188</v>
      </c>
      <c r="E49" s="20">
        <v>-2.8490000000000002</v>
      </c>
      <c r="F49" s="20">
        <v>0.38300000000000001</v>
      </c>
      <c r="G49" s="20">
        <v>-3.4209999999999998</v>
      </c>
      <c r="H49" s="20">
        <v>-5.4640000000000004</v>
      </c>
      <c r="I49" s="20">
        <v>74.738</v>
      </c>
    </row>
    <row r="50" spans="1:9">
      <c r="A50" s="21">
        <v>2021</v>
      </c>
      <c r="B50" s="20">
        <v>3.17</v>
      </c>
      <c r="C50" s="20">
        <v>108.483</v>
      </c>
      <c r="D50" s="20">
        <f t="shared" si="0"/>
        <v>2.1728074141048843</v>
      </c>
      <c r="E50" s="20">
        <v>-0.70299999999999996</v>
      </c>
      <c r="F50" s="20">
        <v>2.0659999999999998</v>
      </c>
      <c r="G50" s="20">
        <v>-2.411</v>
      </c>
      <c r="H50" s="20">
        <v>-2.8380000000000001</v>
      </c>
      <c r="I50" s="20">
        <v>72.512</v>
      </c>
    </row>
    <row r="51" spans="1:9">
      <c r="A51" s="21">
        <v>2022</v>
      </c>
      <c r="B51" s="20">
        <v>1.605</v>
      </c>
      <c r="C51" s="20">
        <v>114.31399999999999</v>
      </c>
      <c r="D51" s="20">
        <f t="shared" si="0"/>
        <v>5.3750357198823675</v>
      </c>
      <c r="E51" s="20">
        <v>-0.10100000000000001</v>
      </c>
      <c r="F51" s="20">
        <v>7.1669999999999998</v>
      </c>
      <c r="G51" s="20">
        <v>-1.2090000000000001</v>
      </c>
      <c r="H51" s="20">
        <v>-0.90800000000000003</v>
      </c>
      <c r="I51" s="20">
        <v>72.495000000000005</v>
      </c>
    </row>
    <row r="52" spans="1:9">
      <c r="A52" s="102">
        <v>2023</v>
      </c>
      <c r="B52" s="103">
        <v>-0.129</v>
      </c>
      <c r="C52" s="103">
        <v>119.673</v>
      </c>
      <c r="D52" s="103">
        <f t="shared" si="0"/>
        <v>4.6879647287296473</v>
      </c>
      <c r="E52" s="103">
        <v>-1.28</v>
      </c>
      <c r="F52" s="103">
        <v>4.47</v>
      </c>
      <c r="G52" s="103">
        <v>-1.704</v>
      </c>
      <c r="H52" s="103">
        <v>-2.6179999999999999</v>
      </c>
      <c r="I52" s="103">
        <v>73.634</v>
      </c>
    </row>
    <row r="53" spans="1:9">
      <c r="A53" s="102">
        <v>2024</v>
      </c>
      <c r="B53" s="103">
        <v>1.0489999999999999</v>
      </c>
      <c r="C53" s="103">
        <v>121.922</v>
      </c>
      <c r="D53" s="103">
        <f t="shared" si="0"/>
        <v>1.8792877257192475</v>
      </c>
      <c r="E53" s="103">
        <v>-1.153</v>
      </c>
      <c r="F53" s="103">
        <v>1.853</v>
      </c>
      <c r="G53" s="103">
        <v>-1.871</v>
      </c>
      <c r="H53" s="103">
        <v>-2.097</v>
      </c>
      <c r="I53" s="103">
        <v>76.495000000000005</v>
      </c>
    </row>
    <row r="54" spans="1:9">
      <c r="A54" s="102">
        <v>2025</v>
      </c>
      <c r="B54" s="103">
        <v>1.345</v>
      </c>
      <c r="C54" s="103">
        <v>124.203</v>
      </c>
      <c r="D54" s="103">
        <f t="shared" si="0"/>
        <v>1.8708682600351092</v>
      </c>
      <c r="E54" s="103" t="s">
        <v>138</v>
      </c>
      <c r="F54" s="103">
        <v>2</v>
      </c>
      <c r="G54" s="103">
        <v>-2.302</v>
      </c>
      <c r="H54" s="103">
        <v>-2.113</v>
      </c>
      <c r="I54" s="103">
        <v>78.980999999999995</v>
      </c>
    </row>
    <row r="55" spans="1:9">
      <c r="A55" s="102">
        <v>2026</v>
      </c>
      <c r="B55" s="103">
        <v>1.5609999999999999</v>
      </c>
      <c r="C55" s="103">
        <v>126.636</v>
      </c>
      <c r="D55" s="103">
        <f t="shared" si="0"/>
        <v>1.9588898818869049</v>
      </c>
      <c r="E55" s="103" t="s">
        <v>138</v>
      </c>
      <c r="F55" s="103">
        <v>2</v>
      </c>
      <c r="G55" s="103">
        <v>-1.738</v>
      </c>
      <c r="H55" s="103">
        <v>-1.589</v>
      </c>
      <c r="I55" s="103">
        <v>80.194999999999993</v>
      </c>
    </row>
    <row r="56" spans="1:9">
      <c r="A56" s="102">
        <v>2027</v>
      </c>
      <c r="B56" s="103">
        <v>1.6140000000000001</v>
      </c>
      <c r="C56" s="103">
        <v>129.238</v>
      </c>
      <c r="D56" s="103">
        <f t="shared" si="0"/>
        <v>2.054707981932471</v>
      </c>
      <c r="E56" s="103" t="s">
        <v>138</v>
      </c>
      <c r="F56" s="103">
        <v>2</v>
      </c>
      <c r="G56" s="103">
        <v>-1.238</v>
      </c>
      <c r="H56" s="103">
        <v>-1.1259999999999999</v>
      </c>
      <c r="I56" s="103">
        <v>80.435000000000002</v>
      </c>
    </row>
    <row r="57" spans="1:9">
      <c r="A57" s="102">
        <v>2028</v>
      </c>
      <c r="B57" s="103">
        <v>1.6240000000000001</v>
      </c>
      <c r="C57" s="103">
        <v>131.93899999999999</v>
      </c>
      <c r="D57" s="103">
        <f t="shared" si="0"/>
        <v>2.0899425865457477</v>
      </c>
      <c r="E57" s="103" t="s">
        <v>138</v>
      </c>
      <c r="F57" s="103">
        <v>2</v>
      </c>
      <c r="G57" s="103">
        <v>-1.0660000000000001</v>
      </c>
      <c r="H57" s="103">
        <v>-1.01</v>
      </c>
      <c r="I57" s="103">
        <v>80.295000000000002</v>
      </c>
    </row>
    <row r="59" spans="1:9">
      <c r="A59" s="21" t="s">
        <v>128</v>
      </c>
      <c r="B59">
        <v>2022</v>
      </c>
      <c r="C59">
        <v>2022</v>
      </c>
      <c r="E59">
        <v>2022</v>
      </c>
      <c r="F59">
        <v>2022</v>
      </c>
      <c r="G59">
        <v>2022</v>
      </c>
      <c r="H59">
        <v>2022</v>
      </c>
      <c r="I59">
        <v>2022</v>
      </c>
    </row>
    <row r="60" spans="1:9">
      <c r="A60" t="s">
        <v>148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A195-3697-48DD-9F6D-61D67F1637A8}">
  <dimension ref="A1:E19"/>
  <sheetViews>
    <sheetView topLeftCell="A12" workbookViewId="0">
      <selection activeCell="E27" sqref="E27"/>
    </sheetView>
  </sheetViews>
  <sheetFormatPr defaultRowHeight="14.4"/>
  <cols>
    <col min="1" max="1" width="25.88671875" customWidth="1"/>
    <col min="2" max="2" width="20" customWidth="1"/>
    <col min="3" max="3" width="31.109375" customWidth="1"/>
    <col min="4" max="4" width="13.33203125" customWidth="1"/>
    <col min="5" max="5" width="61.44140625" customWidth="1"/>
  </cols>
  <sheetData>
    <row r="1" spans="1:5" ht="24" customHeight="1" thickBot="1">
      <c r="A1" s="67" t="s">
        <v>103</v>
      </c>
      <c r="B1" s="67" t="s">
        <v>101</v>
      </c>
      <c r="C1" s="67" t="s">
        <v>102</v>
      </c>
      <c r="D1" s="67" t="s">
        <v>116</v>
      </c>
      <c r="E1" s="67" t="s">
        <v>104</v>
      </c>
    </row>
    <row r="2" spans="1:5" ht="18" customHeight="1">
      <c r="A2" s="64" t="s">
        <v>75</v>
      </c>
      <c r="B2" s="65" t="s">
        <v>2</v>
      </c>
      <c r="C2" s="64" t="s">
        <v>76</v>
      </c>
      <c r="D2" s="64" t="s">
        <v>117</v>
      </c>
      <c r="E2" s="66" t="s">
        <v>77</v>
      </c>
    </row>
    <row r="3" spans="1:5" ht="18" customHeight="1">
      <c r="A3" s="62"/>
      <c r="B3" s="46" t="s">
        <v>3</v>
      </c>
      <c r="C3" s="62" t="s">
        <v>78</v>
      </c>
      <c r="D3" s="64" t="s">
        <v>117</v>
      </c>
      <c r="E3" s="63" t="s">
        <v>79</v>
      </c>
    </row>
    <row r="4" spans="1:5" ht="18" customHeight="1">
      <c r="A4" s="62"/>
      <c r="B4" s="46" t="s">
        <v>4</v>
      </c>
      <c r="C4" s="62" t="s">
        <v>80</v>
      </c>
      <c r="D4" s="64" t="s">
        <v>117</v>
      </c>
      <c r="E4" s="63" t="s">
        <v>81</v>
      </c>
    </row>
    <row r="5" spans="1:5" ht="18" customHeight="1">
      <c r="A5" s="62"/>
      <c r="B5" s="46" t="s">
        <v>5</v>
      </c>
      <c r="C5" s="62" t="s">
        <v>82</v>
      </c>
      <c r="D5" s="62" t="s">
        <v>118</v>
      </c>
      <c r="E5" s="63" t="s">
        <v>83</v>
      </c>
    </row>
    <row r="6" spans="1:5" ht="18" customHeight="1">
      <c r="A6" s="62"/>
      <c r="B6" s="46" t="s">
        <v>6</v>
      </c>
      <c r="C6" s="62" t="s">
        <v>84</v>
      </c>
      <c r="D6" s="62" t="s">
        <v>118</v>
      </c>
      <c r="E6" s="63" t="s">
        <v>85</v>
      </c>
    </row>
    <row r="7" spans="1:5" ht="18" customHeight="1">
      <c r="A7" s="62"/>
      <c r="B7" s="46" t="s">
        <v>7</v>
      </c>
      <c r="C7" s="62" t="s">
        <v>86</v>
      </c>
      <c r="D7" s="62" t="s">
        <v>119</v>
      </c>
      <c r="E7" s="63" t="s">
        <v>87</v>
      </c>
    </row>
    <row r="8" spans="1:5" ht="18" customHeight="1">
      <c r="A8" s="62"/>
      <c r="B8" s="46" t="s">
        <v>8</v>
      </c>
      <c r="C8" s="62" t="s">
        <v>121</v>
      </c>
      <c r="D8" s="62" t="s">
        <v>119</v>
      </c>
      <c r="E8" s="63" t="s">
        <v>89</v>
      </c>
    </row>
    <row r="9" spans="1:5" ht="18" customHeight="1">
      <c r="A9" s="62"/>
      <c r="B9" s="46" t="s">
        <v>115</v>
      </c>
      <c r="C9" s="62" t="s">
        <v>88</v>
      </c>
      <c r="D9" s="64" t="s">
        <v>117</v>
      </c>
      <c r="E9" s="63"/>
    </row>
    <row r="10" spans="1:5" ht="18" customHeight="1">
      <c r="A10" s="62"/>
      <c r="B10" s="46" t="s">
        <v>9</v>
      </c>
      <c r="C10" s="62" t="s">
        <v>90</v>
      </c>
      <c r="D10" s="62" t="s">
        <v>118</v>
      </c>
      <c r="E10" s="63" t="s">
        <v>91</v>
      </c>
    </row>
    <row r="11" spans="1:5" ht="18" customHeight="1">
      <c r="A11" s="62"/>
      <c r="B11" s="46" t="s">
        <v>20</v>
      </c>
      <c r="C11" s="62" t="s">
        <v>120</v>
      </c>
      <c r="D11" s="62" t="s">
        <v>119</v>
      </c>
      <c r="E11" s="63" t="s">
        <v>93</v>
      </c>
    </row>
    <row r="12" spans="1:5" ht="18" customHeight="1">
      <c r="A12" s="62"/>
      <c r="B12" s="46" t="s">
        <v>114</v>
      </c>
      <c r="C12" s="62" t="s">
        <v>92</v>
      </c>
      <c r="D12" s="64" t="s">
        <v>117</v>
      </c>
      <c r="E12" s="63"/>
    </row>
    <row r="13" spans="1:5" ht="18" customHeight="1">
      <c r="A13" s="62" t="s">
        <v>94</v>
      </c>
      <c r="B13" s="46" t="s">
        <v>4</v>
      </c>
      <c r="C13" s="62" t="s">
        <v>80</v>
      </c>
      <c r="D13" s="62"/>
      <c r="E13" s="63" t="s">
        <v>95</v>
      </c>
    </row>
    <row r="14" spans="1:5" ht="18" customHeight="1">
      <c r="A14" s="62"/>
      <c r="B14" s="46" t="s">
        <v>96</v>
      </c>
      <c r="C14" s="62" t="s">
        <v>78</v>
      </c>
      <c r="D14" s="62"/>
      <c r="E14" s="63" t="s">
        <v>97</v>
      </c>
    </row>
    <row r="15" spans="1:5" ht="18" customHeight="1">
      <c r="A15" s="62"/>
      <c r="B15" s="46" t="s">
        <v>98</v>
      </c>
      <c r="C15" s="62" t="s">
        <v>76</v>
      </c>
      <c r="D15" s="62"/>
      <c r="E15" s="63" t="s">
        <v>99</v>
      </c>
    </row>
    <row r="16" spans="1:5" ht="18" customHeight="1">
      <c r="A16" s="62"/>
      <c r="B16" s="46" t="s">
        <v>5</v>
      </c>
      <c r="C16" s="62" t="s">
        <v>82</v>
      </c>
      <c r="D16" s="62"/>
      <c r="E16" s="63" t="s">
        <v>100</v>
      </c>
    </row>
    <row r="17" spans="1:5" ht="54.75" customHeight="1">
      <c r="A17" s="62" t="s">
        <v>110</v>
      </c>
      <c r="B17" s="46" t="s">
        <v>105</v>
      </c>
      <c r="C17" s="62" t="s">
        <v>106</v>
      </c>
      <c r="D17" s="62"/>
      <c r="E17" s="79" t="s">
        <v>109</v>
      </c>
    </row>
    <row r="18" spans="1:5" ht="46.5" customHeight="1">
      <c r="B18" s="46" t="s">
        <v>107</v>
      </c>
      <c r="C18" s="62" t="s">
        <v>108</v>
      </c>
      <c r="D18" s="62"/>
      <c r="E18" s="62"/>
    </row>
    <row r="19" spans="1:5" ht="28.8">
      <c r="A19" s="62"/>
      <c r="B19" s="46" t="s">
        <v>73</v>
      </c>
      <c r="C19" s="62" t="s">
        <v>74</v>
      </c>
      <c r="D19" s="62"/>
      <c r="E19" s="63" t="s">
        <v>111</v>
      </c>
    </row>
  </sheetData>
  <hyperlinks>
    <hyperlink ref="E2" r:id="rId1" display="AMECO database, AMECO6, CODE &quot;{country_key}.1.0.0.0.UVGD&quot;" xr:uid="{CEE08A16-2AE1-41A2-BFD6-353FC18CAB5E}"/>
    <hyperlink ref="E3:E11" r:id="rId2" display="AMECO database, AMECO6, CODE &quot;{country_key}.1.1.0.0.OVGD&quot;" xr:uid="{CAAB2101-FC9E-48CF-907A-DA7EFD4B30B7}"/>
    <hyperlink ref="E13" r:id="rId3" display="Output gap working group, EUCAM Spring 2023 results, available via circabc.europa.eu" xr:uid="{9EBD2958-7D75-4D77-935B-52281F8F785A}"/>
    <hyperlink ref="E14" r:id="rId4" display="Output gap working group, EUCAM Spring 2023 results, available via circabc.europa.eu" xr:uid="{B2425DD5-2E00-461A-A7B8-CE712C9D10EC}"/>
    <hyperlink ref="E15" r:id="rId5" display="Output gap working group, EUCAM Spring 2023 results, available via circabc.europa.eu" xr:uid="{3AF18A60-5D08-476F-AA5C-68DC2BC78CF2}"/>
    <hyperlink ref="E16" r:id="rId6" display="Output gap working group, EUCAM Spring 2023 results, available via circabc.europa.eu" xr:uid="{F89DB278-CA26-4159-A5DE-640DCC208812}"/>
    <hyperlink ref="E17" r:id="rId7" xr:uid="{A9E55104-C874-4087-948E-5E3EE128FA4F}"/>
    <hyperlink ref="E19" r:id="rId8" xr:uid="{6CDAF74F-DA9C-4408-8D32-66E327F496D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l X t i V 1 / 0 z p G l A A A A 9 g A A A B I A H A B D b 2 5 m a W c v U G F j a 2 F n Z S 5 4 b W w g o h g A K K A U A A A A A A A A A A A A A A A A A A A A A A A A A A A A h Y 9 N C s I w G E S v U r J v / t x I + Z o u B E G w I A j i N q R p G 2 x T a V L T u 7 n w S F 7 B i l b d u Z w 3 b z F z v 9 4 g G 9 s m u u j e m c 6 m i G G K I m 1 V V x h b p W j w Z b x E m Y C d V C d Z 6 W i S r U t G V 6 S o 9 v 6 c E B J C w G G B u 7 4 i n F J G j v l 2 r 2 r d S v S R z X 8 5 N t Z 5 a Z V G A g 6 v M Y J j x i n m n G M K Z I a Q G / s V + L T 3 2 f 5 A W A 2 N H 3 o t S h O v N 0 D m C O T 9 Q T w A U E s D B B Q A A g A I A J V 7 Y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e 2 J X 9 / r a L o 0 B A A C x B w A A E w A c A E Z v c m 1 1 b G F z L 1 N l Y 3 R p b 2 4 x L m 0 g o h g A K K A U A A A A A A A A A A A A A A A A A A A A A A A A A A A A 7 V T R S l t B E H 0 P 5 B + W 9 e U G N h c S 1 I L F B 5 u 0 V F A I J B W k 6 c M k d 1 r X u 3 f n s j M b c x H / x j / x x 1 x N R S F p 6 K u S f V n 2 z G H 2 n O E w j H O x 5 N V 4 d f c + t 1 v t F l 9 B w E K N H M k Q B E 6 K a 3 W s H E q 7 p d I 5 e 7 i / K j A h A 1 7 k Q 5 r H C r 1 k 3 6 z D f E B e 0 o M z P T i a / m A M P K 0 R J e Y l c m k 9 + u m Q b r w j K H i K s V v g T L o c W c B 6 m F l n p e m C B 9 e w 5 W 6 V w P 8 j v d G Z y 1 J 0 x 3 w y W p u v S w l w A S 4 i 5 6 d / P A U 0 v f 5 B v 2 N W N v b 0 p U P v U R p R J G x L E p 1 M T W C W j I w C V S T 4 H a F I J r K V Z a N + / s V P n B v P w U H g Y w k R f 7 3 2 P I 9 R U C Q q a Z q 6 t q 8 d J w E 8 / 6 Z Q D c j F y k + a G j n b p M H c 3 u p F J L b a q F M v h / v 5 E / f O q A S j K 4 F j k p J q k l A l u J T n U o A y D R 7 R u a c x q x p D 5 G u A C t a Y W 0 r e V i 8 N Z q W o 9 N c i b i O V F J J i Y F q X g w D b G t 1 1 2 i 3 r / z W 0 T S E 8 o x s M 4 9 G X d 5 H E F 7 G 7 O H 6 0 O O 7 p t 1 s x 6 3 f 0 u w j k b j V + l C w + A l B L A Q I t A B Q A A g A I A J V 7 Y l d f 9 M 6 R p Q A A A P Y A A A A S A A A A A A A A A A A A A A A A A A A A A A B D b 2 5 m a W c v U G F j a 2 F n Z S 5 4 b W x Q S w E C L Q A U A A I A C A C V e 2 J X D 8 r p q 6 Q A A A D p A A A A E w A A A A A A A A A A A A A A A A D x A A A A W 0 N v b n R l b n R f V H l w Z X N d L n h t b F B L A Q I t A B Q A A g A I A J V 7 Y l f 3 + t o u j Q E A A L E H A A A T A A A A A A A A A A A A A A A A A O I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j A A A A A A A A l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b 3 R E Y X R h Q W R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J U M T M 6 M T c 6 M D k u N T A 3 M D U 2 O F o i I C 8 + P E V u d H J 5 I F R 5 c G U 9 I k Z p b G x D b 2 x 1 b W 5 U e X B l c y I g V m F s d W U 9 I n N B d 1 l H Q m d Z R 0 J n P T 0 i I C 8 + P E V u d H J 5 I F R 5 c G U 9 I k Z p b G x D b 2 x 1 b W 5 O Y W 1 l c y I g V m F s d W U 9 I n N b J n F 1 b 3 Q 7 d n V v c 2 k m c X V v d D s s J n F 1 b 3 Q 7 d m V s a 2 F z d W h k Z S Z x d W 9 0 O y w m c X V v d D t y Y W t l b n R l Z W x s a W 5 l b i B w Z X J 1 c 2 p h Y W 1 h J n F 1 b 3 Q 7 L C Z x d W 9 0 O 3 B l c n V z a m F h b W E m c X V v d D s s J n F 1 b 3 Q 7 b m l t Z W x s a W 5 l b i B i a 3 Q g a 2 F z d n U m c X V v d D s s J n F 1 b 3 Q 7 b m l t Z W x s a W 5 l b i B r b 3 J r b 3 R h c 2 8 m c X V v d D s s J n F 1 b 3 Q 7 c m V h Y W x p b m V u I G J r d C B r Y X N 2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b 3 R E Y X R h Q W R q L 0 F 1 d G 9 S Z W 1 v d m V k Q 2 9 s d W 1 u c z E u e 3 Z 1 b 3 N p L D B 9 J n F 1 b 3 Q 7 L C Z x d W 9 0 O 1 N l Y 3 R p b 2 4 x L 1 B s b 3 R E Y X R h Q W R q L 0 F 1 d G 9 S Z W 1 v d m V k Q 2 9 s d W 1 u c z E u e 3 Z l b G t h c 3 V o Z G U s M X 0 m c X V v d D s s J n F 1 b 3 Q 7 U 2 V j d G l v b j E v U G x v d E R h d G F B Z G o v Q X V 0 b 1 J l b W 9 2 Z W R D b 2 x 1 b W 5 z M S 5 7 c m F r Z W 5 0 Z W V s b G l u Z W 4 g c G V y d X N q Y W F t Y S w y f S Z x d W 9 0 O y w m c X V v d D t T Z W N 0 a W 9 u M S 9 Q b G 9 0 R G F 0 Y U F k a i 9 B d X R v U m V t b 3 Z l Z E N v b H V t b n M x L n t w Z X J 1 c 2 p h Y W 1 h L D N 9 J n F 1 b 3 Q 7 L C Z x d W 9 0 O 1 N l Y 3 R p b 2 4 x L 1 B s b 3 R E Y X R h Q W R q L 0 F 1 d G 9 S Z W 1 v d m V k Q 2 9 s d W 1 u c z E u e 2 5 p b W V s b G l u Z W 4 g Y m t 0 I G t h c 3 Z 1 L D R 9 J n F 1 b 3 Q 7 L C Z x d W 9 0 O 1 N l Y 3 R p b 2 4 x L 1 B s b 3 R E Y X R h Q W R q L 0 F 1 d G 9 S Z W 1 v d m V k Q 2 9 s d W 1 u c z E u e 2 5 p b W V s b G l u Z W 4 g a 2 9 y a 2 9 0 Y X N v L D V 9 J n F 1 b 3 Q 7 L C Z x d W 9 0 O 1 N l Y 3 R p b 2 4 x L 1 B s b 3 R E Y X R h Q W R q L 0 F 1 d G 9 S Z W 1 v d m V k Q 2 9 s d W 1 u c z E u e 3 J l Y W F s a W 5 l b i B i a 3 Q g a 2 F z d n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x v d E R h d G F B Z G o v Q X V 0 b 1 J l b W 9 2 Z W R D b 2 x 1 b W 5 z M S 5 7 d n V v c 2 k s M H 0 m c X V v d D s s J n F 1 b 3 Q 7 U 2 V j d G l v b j E v U G x v d E R h d G F B Z G o v Q X V 0 b 1 J l b W 9 2 Z W R D b 2 x 1 b W 5 z M S 5 7 d m V s a 2 F z d W h k Z S w x f S Z x d W 9 0 O y w m c X V v d D t T Z W N 0 a W 9 u M S 9 Q b G 9 0 R G F 0 Y U F k a i 9 B d X R v U m V t b 3 Z l Z E N v b H V t b n M x L n t y Y W t l b n R l Z W x s a W 5 l b i B w Z X J 1 c 2 p h Y W 1 h L D J 9 J n F 1 b 3 Q 7 L C Z x d W 9 0 O 1 N l Y 3 R p b 2 4 x L 1 B s b 3 R E Y X R h Q W R q L 0 F 1 d G 9 S Z W 1 v d m V k Q 2 9 s d W 1 u c z E u e 3 B l c n V z a m F h b W E s M 3 0 m c X V v d D s s J n F 1 b 3 Q 7 U 2 V j d G l v b j E v U G x v d E R h d G F B Z G o v Q X V 0 b 1 J l b W 9 2 Z W R D b 2 x 1 b W 5 z M S 5 7 b m l t Z W x s a W 5 l b i B i a 3 Q g a 2 F z d n U s N H 0 m c X V v d D s s J n F 1 b 3 Q 7 U 2 V j d G l v b j E v U G x v d E R h d G F B Z G o v Q X V 0 b 1 J l b W 9 2 Z W R D b 2 x 1 b W 5 z M S 5 7 b m l t Z W x s a W 5 l b i B r b 3 J r b 3 R h c 2 8 s N X 0 m c X V v d D s s J n F 1 b 3 Q 7 U 2 V j d G l v b j E v U G x v d E R h d G F B Z G o v Q X V 0 b 1 J l b W 9 2 Z W R D b 2 x 1 b W 5 z M S 5 7 c m V h Y W x p b m V u I G J r d C B r Y X N 2 d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v d E R h d G F B Z G o v T C V D M y V B N G h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b 3 R E Y X R h Q W R q L 1 l s Z W 5 u Z X R 5 d C U y M G 9 0 c 2 l r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9 0 R G F 0 Y U F k a i 9 N d X V 0 Z X R 0 d S U y M H R 5 e X B w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b 3 R E Y X R h T G 9 3 Z X J T U E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M l Q x M z o x N z o y M i 4 x N T c w M z g w W i I g L z 4 8 R W 5 0 c n k g V H l w Z T 0 i R m l s b E N v b H V t b l R 5 c G V z I i B W Y W x 1 Z T 0 i c 0 F 3 W U d C Z 1 l H Q m c 9 P S I g L z 4 8 R W 5 0 c n k g V H l w Z T 0 i R m l s b E N v b H V t b k 5 h b W V z I i B W Y W x 1 Z T 0 i c 1 s m c X V v d D t 2 d W 9 z a S Z x d W 9 0 O y w m c X V v d D t 2 Z W x r Y X N 1 a G R l J n F 1 b 3 Q 7 L C Z x d W 9 0 O 3 J h a 2 V u d G V l b G x p b m V u I H B l c n V z a m F h b W E m c X V v d D s s J n F 1 b 3 Q 7 c G V y d X N q Y W F t Y S Z x d W 9 0 O y w m c X V v d D t u a W 1 l b G x p b m V u I G J r d C B r Y X N 2 d S Z x d W 9 0 O y w m c X V v d D t u a W 1 l b G x p b m V u I G t v c m t v d G F z b y Z x d W 9 0 O y w m c X V v d D t y Z W F h b G l u Z W 4 g Y m t 0 I G t h c 3 Z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v d E R h d G F M b 3 d l c l N Q Q i 9 B d X R v U m V t b 3 Z l Z E N v b H V t b n M x L n t 2 d W 9 z a S w w f S Z x d W 9 0 O y w m c X V v d D t T Z W N 0 a W 9 u M S 9 Q b G 9 0 R G F 0 Y U x v d 2 V y U 1 B C L 0 F 1 d G 9 S Z W 1 v d m V k Q 2 9 s d W 1 u c z E u e 3 Z l b G t h c 3 V o Z G U s M X 0 m c X V v d D s s J n F 1 b 3 Q 7 U 2 V j d G l v b j E v U G x v d E R h d G F M b 3 d l c l N Q Q i 9 B d X R v U m V t b 3 Z l Z E N v b H V t b n M x L n t y Y W t l b n R l Z W x s a W 5 l b i B w Z X J 1 c 2 p h Y W 1 h L D J 9 J n F 1 b 3 Q 7 L C Z x d W 9 0 O 1 N l Y 3 R p b 2 4 x L 1 B s b 3 R E Y X R h T G 9 3 Z X J T U E I v Q X V 0 b 1 J l b W 9 2 Z W R D b 2 x 1 b W 5 z M S 5 7 c G V y d X N q Y W F t Y S w z f S Z x d W 9 0 O y w m c X V v d D t T Z W N 0 a W 9 u M S 9 Q b G 9 0 R G F 0 Y U x v d 2 V y U 1 B C L 0 F 1 d G 9 S Z W 1 v d m V k Q 2 9 s d W 1 u c z E u e 2 5 p b W V s b G l u Z W 4 g Y m t 0 I G t h c 3 Z 1 L D R 9 J n F 1 b 3 Q 7 L C Z x d W 9 0 O 1 N l Y 3 R p b 2 4 x L 1 B s b 3 R E Y X R h T G 9 3 Z X J T U E I v Q X V 0 b 1 J l b W 9 2 Z W R D b 2 x 1 b W 5 z M S 5 7 b m l t Z W x s a W 5 l b i B r b 3 J r b 3 R h c 2 8 s N X 0 m c X V v d D s s J n F 1 b 3 Q 7 U 2 V j d G l v b j E v U G x v d E R h d G F M b 3 d l c l N Q Q i 9 B d X R v U m V t b 3 Z l Z E N v b H V t b n M x L n t y Z W F h b G l u Z W 4 g Y m t 0 I G t h c 3 Z 1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s b 3 R E Y X R h T G 9 3 Z X J T U E I v Q X V 0 b 1 J l b W 9 2 Z W R D b 2 x 1 b W 5 z M S 5 7 d n V v c 2 k s M H 0 m c X V v d D s s J n F 1 b 3 Q 7 U 2 V j d G l v b j E v U G x v d E R h d G F M b 3 d l c l N Q Q i 9 B d X R v U m V t b 3 Z l Z E N v b H V t b n M x L n t 2 Z W x r Y X N 1 a G R l L D F 9 J n F 1 b 3 Q 7 L C Z x d W 9 0 O 1 N l Y 3 R p b 2 4 x L 1 B s b 3 R E Y X R h T G 9 3 Z X J T U E I v Q X V 0 b 1 J l b W 9 2 Z W R D b 2 x 1 b W 5 z M S 5 7 c m F r Z W 5 0 Z W V s b G l u Z W 4 g c G V y d X N q Y W F t Y S w y f S Z x d W 9 0 O y w m c X V v d D t T Z W N 0 a W 9 u M S 9 Q b G 9 0 R G F 0 Y U x v d 2 V y U 1 B C L 0 F 1 d G 9 S Z W 1 v d m V k Q 2 9 s d W 1 u c z E u e 3 B l c n V z a m F h b W E s M 3 0 m c X V v d D s s J n F 1 b 3 Q 7 U 2 V j d G l v b j E v U G x v d E R h d G F M b 3 d l c l N Q Q i 9 B d X R v U m V t b 3 Z l Z E N v b H V t b n M x L n t u a W 1 l b G x p b m V u I G J r d C B r Y X N 2 d S w 0 f S Z x d W 9 0 O y w m c X V v d D t T Z W N 0 a W 9 u M S 9 Q b G 9 0 R G F 0 Y U x v d 2 V y U 1 B C L 0 F 1 d G 9 S Z W 1 v d m V k Q 2 9 s d W 1 u c z E u e 2 5 p b W V s b G l u Z W 4 g a 2 9 y a 2 9 0 Y X N v L D V 9 J n F 1 b 3 Q 7 L C Z x d W 9 0 O 1 N l Y 3 R p b 2 4 x L 1 B s b 3 R E Y X R h T G 9 3 Z X J T U E I v Q X V 0 b 1 J l b W 9 2 Z W R D b 2 x 1 b W 5 z M S 5 7 c m V h Y W x p b m V u I G J r d C B r Y X N 2 d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v d E R h d G F M b 3 d l c l N Q Q i 9 M J U M z J U E 0 a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v d E R h d G F M b 3 d l c l N Q Q i 9 Z b G V u b m V 0 e X Q l M j B v d H N p a 2 9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v d E R h d G F M b 3 d l c l N Q Q i 9 N d X V 0 Z X R 0 d S U y M H R 5 e X B w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b 3 R E Y X R h Q W R q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J U M T M 6 M j c 6 M T I u N T U 3 N z k z M V o i I C 8 + P E V u d H J 5 I F R 5 c G U 9 I k Z p b G x D b 2 x 1 b W 5 U e X B l c y I g V m F s d W U 9 I n N B d 1 l H Q m d Z R 0 J n P T 0 i I C 8 + P E V u d H J 5 I F R 5 c G U 9 I k Z p b G x D b 2 x 1 b W 5 O Y W 1 l c y I g V m F s d W U 9 I n N b J n F 1 b 3 Q 7 d n V v c 2 k m c X V v d D s s J n F 1 b 3 Q 7 d m V s a 2 F z d W h k Z S Z x d W 9 0 O y w m c X V v d D t y Y W t l b n R l Z W x s a W 5 l b i B w Z X J 1 c 2 p h Y W 1 h J n F 1 b 3 Q 7 L C Z x d W 9 0 O 3 B l c n V z a m F h b W E m c X V v d D s s J n F 1 b 3 Q 7 b m l t Z W x s a W 5 l b i B i a 3 Q g a 2 F z d n U m c X V v d D s s J n F 1 b 3 Q 7 b m l t Z W x s a W 5 l b i B r b 3 J r b 3 R h c 2 8 m c X V v d D s s J n F 1 b 3 Q 7 c m V h Y W x p b m V u I G J r d C B r Y X N 2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b 3 R E Y X R h Q W R q I C g y K S 9 B d X R v U m V t b 3 Z l Z E N v b H V t b n M x L n t 2 d W 9 z a S w w f S Z x d W 9 0 O y w m c X V v d D t T Z W N 0 a W 9 u M S 9 Q b G 9 0 R G F 0 Y U F k a i A o M i k v Q X V 0 b 1 J l b W 9 2 Z W R D b 2 x 1 b W 5 z M S 5 7 d m V s a 2 F z d W h k Z S w x f S Z x d W 9 0 O y w m c X V v d D t T Z W N 0 a W 9 u M S 9 Q b G 9 0 R G F 0 Y U F k a i A o M i k v Q X V 0 b 1 J l b W 9 2 Z W R D b 2 x 1 b W 5 z M S 5 7 c m F r Z W 5 0 Z W V s b G l u Z W 4 g c G V y d X N q Y W F t Y S w y f S Z x d W 9 0 O y w m c X V v d D t T Z W N 0 a W 9 u M S 9 Q b G 9 0 R G F 0 Y U F k a i A o M i k v Q X V 0 b 1 J l b W 9 2 Z W R D b 2 x 1 b W 5 z M S 5 7 c G V y d X N q Y W F t Y S w z f S Z x d W 9 0 O y w m c X V v d D t T Z W N 0 a W 9 u M S 9 Q b G 9 0 R G F 0 Y U F k a i A o M i k v Q X V 0 b 1 J l b W 9 2 Z W R D b 2 x 1 b W 5 z M S 5 7 b m l t Z W x s a W 5 l b i B i a 3 Q g a 2 F z d n U s N H 0 m c X V v d D s s J n F 1 b 3 Q 7 U 2 V j d G l v b j E v U G x v d E R h d G F B Z G o g K D I p L 0 F 1 d G 9 S Z W 1 v d m V k Q 2 9 s d W 1 u c z E u e 2 5 p b W V s b G l u Z W 4 g a 2 9 y a 2 9 0 Y X N v L D V 9 J n F 1 b 3 Q 7 L C Z x d W 9 0 O 1 N l Y 3 R p b 2 4 x L 1 B s b 3 R E Y X R h Q W R q I C g y K S 9 B d X R v U m V t b 3 Z l Z E N v b H V t b n M x L n t y Z W F h b G l u Z W 4 g Y m t 0 I G t h c 3 Z 1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s b 3 R E Y X R h Q W R q I C g y K S 9 B d X R v U m V t b 3 Z l Z E N v b H V t b n M x L n t 2 d W 9 z a S w w f S Z x d W 9 0 O y w m c X V v d D t T Z W N 0 a W 9 u M S 9 Q b G 9 0 R G F 0 Y U F k a i A o M i k v Q X V 0 b 1 J l b W 9 2 Z W R D b 2 x 1 b W 5 z M S 5 7 d m V s a 2 F z d W h k Z S w x f S Z x d W 9 0 O y w m c X V v d D t T Z W N 0 a W 9 u M S 9 Q b G 9 0 R G F 0 Y U F k a i A o M i k v Q X V 0 b 1 J l b W 9 2 Z W R D b 2 x 1 b W 5 z M S 5 7 c m F r Z W 5 0 Z W V s b G l u Z W 4 g c G V y d X N q Y W F t Y S w y f S Z x d W 9 0 O y w m c X V v d D t T Z W N 0 a W 9 u M S 9 Q b G 9 0 R G F 0 Y U F k a i A o M i k v Q X V 0 b 1 J l b W 9 2 Z W R D b 2 x 1 b W 5 z M S 5 7 c G V y d X N q Y W F t Y S w z f S Z x d W 9 0 O y w m c X V v d D t T Z W N 0 a W 9 u M S 9 Q b G 9 0 R G F 0 Y U F k a i A o M i k v Q X V 0 b 1 J l b W 9 2 Z W R D b 2 x 1 b W 5 z M S 5 7 b m l t Z W x s a W 5 l b i B i a 3 Q g a 2 F z d n U s N H 0 m c X V v d D s s J n F 1 b 3 Q 7 U 2 V j d G l v b j E v U G x v d E R h d G F B Z G o g K D I p L 0 F 1 d G 9 S Z W 1 v d m V k Q 2 9 s d W 1 u c z E u e 2 5 p b W V s b G l u Z W 4 g a 2 9 y a 2 9 0 Y X N v L D V 9 J n F 1 b 3 Q 7 L C Z x d W 9 0 O 1 N l Y 3 R p b 2 4 x L 1 B s b 3 R E Y X R h Q W R q I C g y K S 9 B d X R v U m V t b 3 Z l Z E N v b H V t b n M x L n t y Z W F h b G l u Z W 4 g Y m t 0 I G t h c 3 Z 1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9 0 R G F 0 Y U F k a i U y M C g y K S 9 M J U M z J U E 0 a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v d E R h d G F B Z G o l M j A o M i k v W W x l b m 5 l d H l 0 J T I w b 3 R z a W t v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b 3 R E Y X R h Q W R q J T I w K D I p L 0 1 1 d X R l d H R 1 J T I w d H l 5 c H B p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H q J c E J V b B E h 7 3 g x / 0 h M M 8 A A A A A A g A A A A A A A 2 Y A A M A A A A A Q A A A A W x 1 2 5 7 F L H M g Q p A Z D B A 2 D j A A A A A A E g A A A o A A A A B A A A A B e j f k U p t b o O j 3 v D m 6 7 k + w 7 U A A A A F y 1 + R M D K I v h h O w Z U W B G a d 5 W B O H c S H 5 W p Q 5 K k k v w I 3 7 V E e T J v e B v N g p 2 2 R M 3 5 / w 4 i 2 B S I c F d 2 + G 2 j 1 l 8 i d 2 K r u w H 4 A C b 3 e c d 0 1 W / l r s R g N 2 E F A A A A F n U v d I o Y b X N R L k I f e A E G e g i u K Y + < / D a t a M a s h u p > 
</file>

<file path=customXml/itemProps1.xml><?xml version="1.0" encoding="utf-8"?>
<ds:datastoreItem xmlns:ds="http://schemas.openxmlformats.org/officeDocument/2006/customXml" ds:itemID="{B0742660-3972-4F97-878C-073D602716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10</vt:i4>
      </vt:variant>
    </vt:vector>
  </HeadingPairs>
  <TitlesOfParts>
    <vt:vector size="10" baseType="lpstr">
      <vt:lpstr>Taul1</vt:lpstr>
      <vt:lpstr>T+5</vt:lpstr>
      <vt:lpstr>COM</vt:lpstr>
      <vt:lpstr>STOCH</vt:lpstr>
      <vt:lpstr>OECD</vt:lpstr>
      <vt:lpstr>BBG</vt:lpstr>
      <vt:lpstr>ECB</vt:lpstr>
      <vt:lpstr>IMF</vt:lpstr>
      <vt:lpstr>DataSources</vt:lpstr>
      <vt:lpstr>taulukko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Keskinen Peetu (VTV)</dc:creator>
  <cp:lastModifiedBy>Keskinen Peetu (VTV)</cp:lastModifiedBy>
  <dcterms:created xsi:type="dcterms:W3CDTF">2023-10-11T16:41:03Z</dcterms:created>
  <dcterms:modified xsi:type="dcterms:W3CDTF">2024-04-09T13:00:52Z</dcterms:modified>
</cp:coreProperties>
</file>