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2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_rels/chart11.xml.rels" ContentType="application/vnd.openxmlformats-package.relationships+xml"/>
  <Override PartName="/xl/charts/_rels/chart8.xml.rels" ContentType="application/vnd.openxmlformats-package.relationships+xml"/>
  <Override PartName="/xl/charts/_rels/chart7.xml.rels" ContentType="application/vnd.openxmlformats-package.relationship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omments5.xml" ContentType="application/vnd.openxmlformats-officedocument.spreadsheetml.comments+xml"/>
  <Override PartName="/xl/comments2.xml" ContentType="application/vnd.openxmlformats-officedocument.spreadsheetml.comments+xml"/>
  <Override PartName="/xl/drawings/_rels/drawing4.xml.rels" ContentType="application/vnd.openxmlformats-package.relationships+xml"/>
  <Override PartName="/xl/drawings/_rels/drawing2.xml.rels" ContentType="application/vnd.openxmlformats-package.relationships+xml"/>
  <Override PartName="/xl/drawings/_rels/drawing7.xml.rels" ContentType="application/vnd.openxmlformats-package.relationships+xml"/>
  <Override PartName="/xl/drawings/drawing25.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26.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28.xml" ContentType="application/vnd.openxmlformats-officedocument.drawing+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ml.chartshapes+xml"/>
  <Override PartName="/xl/drawings/drawing10.xml" ContentType="application/vnd.openxmlformats-officedocument.drawing+xml"/>
  <Override PartName="/xl/drawings/drawing27.xml" ContentType="application/vnd.openxmlformats-officedocument.drawing+xml"/>
  <Override PartName="/xl/drawings/drawing1.xml" ContentType="application/vnd.openxmlformats-officedocument.drawing+xml"/>
  <Override PartName="/xl/drawings/drawing8.xml" ContentType="application/vnd.openxmlformats-officedocument.drawingml.chartshapes+xml"/>
  <Override PartName="/xl/drawings/drawing13.xml" ContentType="application/vnd.openxmlformats-officedocument.drawing+xml"/>
  <Override PartName="/xl/drawings/drawing9.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vmlDrawing1.vml" ContentType="application/vnd.openxmlformats-officedocument.vmlDrawing"/>
  <Override PartName="/xl/drawings/drawing18.xml" ContentType="application/vnd.openxmlformats-officedocument.drawing+xml"/>
  <Override PartName="/xl/drawings/drawing20.xml" ContentType="application/vnd.openxmlformats-officedocument.drawing+xml"/>
  <Override PartName="/xl/drawings/vmlDrawing2.vml" ContentType="application/vnd.openxmlformats-officedocument.vmlDrawing"/>
  <Override PartName="/xl/drawings/drawing19.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chantillon" sheetId="1" state="visible" r:id="rId2"/>
    <sheet name="Criteres" sheetId="2" state="visible" r:id="rId3"/>
    <sheet name="Resultats-diag-rapide" sheetId="3" state="visible" r:id="rId4"/>
    <sheet name="Resultats" sheetId="4" state="visible" r:id="rId5"/>
    <sheet name="Synthese" sheetId="5" state="visible" r:id="rId6"/>
    <sheet name="BaseDeCalcul" sheetId="6" state="visible" r:id="rId7"/>
    <sheet name="P01" sheetId="7" state="visible" r:id="rId8"/>
    <sheet name="P02" sheetId="8" state="visible" r:id="rId9"/>
    <sheet name="P03" sheetId="9" state="visible" r:id="rId10"/>
    <sheet name="P04" sheetId="10" state="visible" r:id="rId11"/>
    <sheet name="P05" sheetId="11" state="visible" r:id="rId12"/>
    <sheet name="P06" sheetId="12" state="visible" r:id="rId13"/>
    <sheet name="P07" sheetId="13" state="visible" r:id="rId14"/>
    <sheet name="P08" sheetId="14" state="visible" r:id="rId15"/>
    <sheet name="P09" sheetId="15" state="visible" r:id="rId16"/>
    <sheet name="P10" sheetId="16" state="visible" r:id="rId17"/>
    <sheet name="P11" sheetId="17" state="visible" r:id="rId18"/>
    <sheet name="P12" sheetId="18" state="visible" r:id="rId19"/>
    <sheet name="P13" sheetId="19" state="visible" r:id="rId20"/>
    <sheet name="P14" sheetId="20" state="visible" r:id="rId21"/>
    <sheet name="P15" sheetId="21" state="visible" r:id="rId22"/>
    <sheet name="P16" sheetId="22" state="visible" r:id="rId23"/>
    <sheet name="P17" sheetId="23" state="hidden" r:id="rId24"/>
    <sheet name="P18" sheetId="24" state="hidden" r:id="rId25"/>
    <sheet name="P19" sheetId="25" state="hidden" r:id="rId26"/>
    <sheet name="P20" sheetId="26" state="hidden" r:id="rId27"/>
  </sheets>
  <definedNames>
    <definedName function="false" hidden="true" localSheetId="5" name="_xlnm._FilterDatabase" vbProcedure="false">BaseDeCalcul!$D$9:$R$9</definedName>
    <definedName function="false" hidden="true" localSheetId="1" name="_xlnm._FilterDatabase" vbProcedure="false">Criteres!$B$3:$E$140</definedName>
    <definedName function="false" hidden="true" localSheetId="6" name="_xlnm._FilterDatabase" vbProcedure="false">P01!$A$3:$H$140</definedName>
    <definedName function="false" hidden="true" localSheetId="7" name="_xlnm._FilterDatabase" vbProcedure="false">P02!$A$3:$H$140</definedName>
    <definedName function="false" hidden="true" localSheetId="8" name="_xlnm._FilterDatabase" vbProcedure="false">P03!$A$3:$H$140</definedName>
    <definedName function="false" hidden="true" localSheetId="9" name="_xlnm._FilterDatabase" vbProcedure="false">P04!$A$3:$H$140</definedName>
    <definedName function="false" hidden="true" localSheetId="10" name="_xlnm._FilterDatabase" vbProcedure="false">P05!$A$3:$H$140</definedName>
    <definedName function="false" hidden="true" localSheetId="11" name="_xlnm._FilterDatabase" vbProcedure="false">P06!$A$3:$H$140</definedName>
    <definedName function="false" hidden="true" localSheetId="12" name="_xlnm._FilterDatabase" vbProcedure="false">P07!$A$3:$H$140</definedName>
    <definedName function="false" hidden="true" localSheetId="13" name="_xlnm._FilterDatabase" vbProcedure="false">P08!$A$3:$H$140</definedName>
    <definedName function="false" hidden="true" localSheetId="14" name="_xlnm._FilterDatabase" vbProcedure="false">P09!$A$3:$H$140</definedName>
    <definedName function="false" hidden="true" localSheetId="15" name="_xlnm._FilterDatabase" vbProcedure="false">P10!$A$3:$H$140</definedName>
    <definedName function="false" hidden="false" localSheetId="16" name="_xlnm.Print_Titles" vbProcedure="false">P11!$3:$3</definedName>
    <definedName function="false" hidden="true" localSheetId="16" name="_xlnm._FilterDatabase" vbProcedure="false">P11!$A$3:$H$140</definedName>
    <definedName function="false" hidden="false" localSheetId="17" name="_xlnm.Print_Titles" vbProcedure="false">P12!$3:$3</definedName>
    <definedName function="false" hidden="true" localSheetId="17" name="_xlnm._FilterDatabase" vbProcedure="false">P12!$A$3:$H$140</definedName>
    <definedName function="false" hidden="false" localSheetId="18" name="_xlnm.Print_Titles" vbProcedure="false">P13!$3:$3</definedName>
    <definedName function="false" hidden="true" localSheetId="18" name="_xlnm._FilterDatabase" vbProcedure="false">P13!$A$3:$H$140</definedName>
    <definedName function="false" hidden="false" localSheetId="19" name="_xlnm.Print_Titles" vbProcedure="false">P14!$3:$3</definedName>
    <definedName function="false" hidden="true" localSheetId="19" name="_xlnm._FilterDatabase" vbProcedure="false">P14!$A$3:$H$140</definedName>
    <definedName function="false" hidden="false" localSheetId="20" name="_xlnm.Print_Titles" vbProcedure="false">P15!$3:$3</definedName>
    <definedName function="false" hidden="true" localSheetId="20" name="_xlnm._FilterDatabase" vbProcedure="false">P15!$A$3:$H$140</definedName>
    <definedName function="false" hidden="false" localSheetId="21" name="_xlnm.Print_Titles" vbProcedure="false">P16!$3:$3</definedName>
    <definedName function="false" hidden="true" localSheetId="21" name="_xlnm._FilterDatabase" vbProcedure="false">P16!$A$3:$H$140</definedName>
    <definedName function="false" hidden="true" localSheetId="22" name="_xlnm._FilterDatabase" vbProcedure="false">P17!$A$3:$H$140</definedName>
    <definedName function="false" hidden="true" localSheetId="23" name="_xlnm._FilterDatabase" vbProcedure="false">P18!$A$3:$H$140</definedName>
    <definedName function="false" hidden="true" localSheetId="24" name="_xlnm._FilterDatabase" vbProcedure="false">P19!$A$3:$H$140</definedName>
    <definedName function="false" hidden="true" localSheetId="25" name="_xlnm._FilterDatabase" vbProcedure="false">P20!$A$3:$H$140</definedName>
    <definedName function="false" hidden="true" localSheetId="4" name="_xlnm._FilterDatabase" vbProcedure="false">Synthese!$A$3:$AA$5</definedName>
    <definedName function="false" hidden="false" name="ColonneSelection" vbProcedure="false">#REF!</definedName>
    <definedName function="false" hidden="false" name="CRefEdit" vbProcedure="false">#REF!</definedName>
    <definedName function="false" hidden="false" name="Ctrl" vbProcedure="false">#REF!</definedName>
    <definedName function="false" hidden="false" name="LigneRefCellule" vbProcedure="false">#REF!</definedName>
    <definedName function="false" hidden="false" name="LigneSelection" vbProcedure="false">#REF!</definedName>
    <definedName function="false" hidden="false" name="MenuCopier" vbProcedure="false">"Rectangle 73"</definedName>
    <definedName function="false" hidden="false" name="Mode" vbProcedure="false">#REF!</definedName>
    <definedName function="false" hidden="false" name="SchemaSelection" vbProcedure="false">#REF!</definedName>
    <definedName function="false" hidden="false" name="SetLivraison" vbProcedure="false">#REF!</definedName>
    <definedName function="false" hidden="false" name="TableauResultats" vbProcedure="false">Resultats!$A$3:$C$14</definedName>
    <definedName function="false" hidden="false" name="WEchantillon" vbProcedure="false">#REF!</definedName>
    <definedName function="false" hidden="false" name="WMoyennePage" vbProcedure="false">#REF!</definedName>
    <definedName function="false" hidden="false" name="WordTabResultat" vbProcedure="false">#REF!</definedName>
    <definedName function="false" hidden="false" name="WResultThem"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MF</author>
  </authors>
  <commentList>
    <comment ref="B2" authorId="0">
      <text>
        <r>
          <rPr>
            <sz val="11"/>
            <color rgb="FF000000"/>
            <rFont val="Calibri"/>
            <family val="2"/>
            <charset val="1"/>
          </rPr>
          <t xml:space="preserve">Jean-Pierre Villain:
</t>
        </r>
        <r>
          <rPr>
            <sz val="9"/>
            <color rgb="FF000000"/>
            <rFont val="Tahoma"/>
            <family val="2"/>
            <charset val="1"/>
          </rPr>
          <t xml:space="preserve">Valeur de contrôle, ne pas effacer ou modifier la celule B2</t>
        </r>
      </text>
    </comment>
  </commentList>
</comments>
</file>

<file path=xl/comments5.xml><?xml version="1.0" encoding="utf-8"?>
<comments xmlns="http://schemas.openxmlformats.org/spreadsheetml/2006/main" xmlns:xdr="http://schemas.openxmlformats.org/drawingml/2006/spreadsheetDrawing">
  <authors>
    <author>MF</author>
  </authors>
  <commentList>
    <comment ref="B2" authorId="0">
      <text>
        <r>
          <rPr>
            <sz val="11"/>
            <color rgb="FF000000"/>
            <rFont val="Calibri"/>
            <family val="2"/>
            <charset val="1"/>
          </rPr>
          <t xml:space="preserve">Jean-Pierre Villain:
</t>
        </r>
        <r>
          <rPr>
            <sz val="9"/>
            <color rgb="FF000000"/>
            <rFont val="Tahoma"/>
            <family val="2"/>
            <charset val="1"/>
          </rPr>
          <t xml:space="preserve">Valeur de contrôle, ne pas supprimer ou modifier cette cellule</t>
        </r>
      </text>
    </comment>
  </commentList>
</comments>
</file>

<file path=xl/sharedStrings.xml><?xml version="1.0" encoding="utf-8"?>
<sst xmlns="http://schemas.openxmlformats.org/spreadsheetml/2006/main" count="3926" uniqueCount="526">
  <si>
    <t xml:space="preserve">RGAA 4 – GRILLE D'ÉVALUATION</t>
  </si>
  <si>
    <t xml:space="preserve">Échantillon évalué</t>
  </si>
  <si>
    <t xml:space="preserve">Type d'audit : </t>
  </si>
  <si>
    <t xml:space="preserve">Audit RGAA 4</t>
  </si>
  <si>
    <t xml:space="preserve">Date : </t>
  </si>
  <si>
    <t xml:space="preserve">Auditeur : </t>
  </si>
  <si>
    <t xml:space="preserve">Flore Vannier</t>
  </si>
  <si>
    <t xml:space="preserve">Contexte : </t>
  </si>
  <si>
    <t xml:space="preserve">Site : </t>
  </si>
  <si>
    <t xml:space="preserve">demarches-simplifiees.fr</t>
  </si>
  <si>
    <t xml:space="preserve">Niveau évalué : </t>
  </si>
  <si>
    <t xml:space="preserve">AA</t>
  </si>
  <si>
    <t xml:space="preserve">N° page</t>
  </si>
  <si>
    <t xml:space="preserve">Titre de la page</t>
  </si>
  <si>
    <t xml:space="preserve">URL</t>
  </si>
  <si>
    <t xml:space="preserve">Commentaire</t>
  </si>
  <si>
    <t xml:space="preserve">P01</t>
  </si>
  <si>
    <t xml:space="preserve">Accueil</t>
  </si>
  <si>
    <t xml:space="preserve">https://www.demarches-simplifiees.fr/</t>
  </si>
  <si>
    <t xml:space="preserve">Page obligatoire</t>
  </si>
  <si>
    <t xml:space="preserve">P02</t>
  </si>
  <si>
    <t xml:space="preserve">Contact</t>
  </si>
  <si>
    <t xml:space="preserve">https://www.demarches-simplifiees.fr/contact </t>
  </si>
  <si>
    <t xml:space="preserve">P03</t>
  </si>
  <si>
    <t xml:space="preserve">https://doc.demarches-simplifiees.fr/mentions-legales</t>
  </si>
  <si>
    <t xml:space="preserve">P04</t>
  </si>
  <si>
    <t xml:space="preserve">https://doc.demarches-simplifiees.fr/declaration-daccessibilite</t>
  </si>
  <si>
    <t xml:space="preserve">P05</t>
  </si>
  <si>
    <t xml:space="preserve">Authentification</t>
  </si>
  <si>
    <t xml:space="preserve">https://www.demarches-simplifiees.fr/users/sign_in </t>
  </si>
  <si>
    <t xml:space="preserve">P06</t>
  </si>
  <si>
    <t xml:space="preserve">Résultats de recherche usager</t>
  </si>
  <si>
    <t xml:space="preserve">https://www.demarches-simplifiees.fr/dossiers</t>
  </si>
  <si>
    <t xml:space="preserve">P07</t>
  </si>
  <si>
    <t xml:space="preserve">https://faq.demarches-simplifiees.fr/</t>
  </si>
  <si>
    <t xml:space="preserve">P08</t>
  </si>
  <si>
    <t xml:space="preserve">https://faq.demarches-simplifiees.fr/collection/17-usager-depot-dun-dossier</t>
  </si>
  <si>
    <t xml:space="preserve">P09</t>
  </si>
  <si>
    <t xml:space="preserve">https://doc.demarches-simplifiees.fr/presentation</t>
  </si>
  <si>
    <t xml:space="preserve">P10</t>
  </si>
  <si>
    <t xml:space="preserve">https://doc.demarches-simplifiees.fr/demarrage</t>
  </si>
  <si>
    <t xml:space="preserve">P11</t>
  </si>
  <si>
    <t xml:space="preserve">https://doc.demarches-simplifiees.fr/</t>
  </si>
  <si>
    <t xml:space="preserve">P12</t>
  </si>
  <si>
    <t xml:space="preserve">Création dossier</t>
  </si>
  <si>
    <t xml:space="preserve">https://www.demarches-simplifiees.fr/dossiers/5121423/identite</t>
  </si>
  <si>
    <t xml:space="preserve">P13</t>
  </si>
  <si>
    <t xml:space="preserve">Création dossier P02</t>
  </si>
  <si>
    <t xml:space="preserve">https://www.demarches-simplifiees.fr/dossiers/5121423/brouillon</t>
  </si>
  <si>
    <t xml:space="preserve">P14</t>
  </si>
  <si>
    <t xml:space="preserve">Résumé</t>
  </si>
  <si>
    <t xml:space="preserve">https://www.demarches-simplifiees.fr/dossiers/5121423</t>
  </si>
  <si>
    <t xml:space="preserve">P15</t>
  </si>
  <si>
    <t xml:space="preserve">Demande</t>
  </si>
  <si>
    <t xml:space="preserve">https://www.demarches-simplifiees.fr/dossiers/5121423/demande </t>
  </si>
  <si>
    <t xml:space="preserve">P16</t>
  </si>
  <si>
    <t xml:space="preserve">Messagerie</t>
  </si>
  <si>
    <t xml:space="preserve">https://www.demarches-simplifiees.fr/dossiers/5121423/messagerie </t>
  </si>
  <si>
    <t xml:space="preserve">P17</t>
  </si>
  <si>
    <t xml:space="preserve">P18</t>
  </si>
  <si>
    <t xml:space="preserve">P19</t>
  </si>
  <si>
    <t xml:space="preserve">P20</t>
  </si>
  <si>
    <t xml:space="preserve">O</t>
  </si>
  <si>
    <t xml:space="preserve">Thématiques</t>
  </si>
  <si>
    <t xml:space="preserve">Critère</t>
  </si>
  <si>
    <t xml:space="preserve">Niveau WCAG</t>
  </si>
  <si>
    <t xml:space="preserve">Recommandation</t>
  </si>
  <si>
    <t xml:space="preserve">Images</t>
  </si>
  <si>
    <t xml:space="preserve">1.1</t>
  </si>
  <si>
    <t xml:space="preserve">A</t>
  </si>
  <si>
    <t xml:space="preserve">Chaque image porteuse d'information a-t-elle une alternative textuelle ?</t>
  </si>
  <si>
    <t xml:space="preserve">1.2</t>
  </si>
  <si>
    <t xml:space="preserve">Chaque image de décoration est-elle correctement ignorée par les technologies d'assistance ?</t>
  </si>
  <si>
    <t xml:space="preserve">1.3</t>
  </si>
  <si>
    <t xml:space="preserve">Pour chaque image porteuse d'information ayant une alternative textuelle, cette alternative est-elle pertinente (hors cas particuliers) ?</t>
  </si>
  <si>
    <t xml:space="preserve">1.4</t>
  </si>
  <si>
    <t xml:space="preserve">Pour chaque image utilisée comme CAPTCHA ou comme image-test, ayant une alternative textuelle, cette alternative permet-elle d'identifier la nature et la fonction de l'image ?</t>
  </si>
  <si>
    <t xml:space="preserve">1.5</t>
  </si>
  <si>
    <t xml:space="preserve">Pour chaque image utilisée comme CAPTCHA, une solution d'accès alternatif au contenu ou à la fonction du CAPTCHA est-elle présente ?</t>
  </si>
  <si>
    <t xml:space="preserve">1.6</t>
  </si>
  <si>
    <t xml:space="preserve">Chaque image porteuse d'information a-t-elle, si nécessaire, une description détaillée ?</t>
  </si>
  <si>
    <t xml:space="preserve">1.7</t>
  </si>
  <si>
    <t xml:space="preserve">Pour chaque image porteuse d'information ayant une description détaillée, cette description est-elle pertinente ?</t>
  </si>
  <si>
    <t xml:space="preserve">1.8</t>
  </si>
  <si>
    <t xml:space="preserve">Chaque image texte porteuse d'information, en l'absence d'un mécanisme de remplacement, doit si possible être remplacée par du texte stylé. Cette règle est-elle respectée (hors cas particuliers) ?</t>
  </si>
  <si>
    <t xml:space="preserve">1.9</t>
  </si>
  <si>
    <t xml:space="preserve">Chaque légende d'image est-elle, si nécessaire, correctement reliée à l'image correspondante ?</t>
  </si>
  <si>
    <t xml:space="preserve">1.10</t>
  </si>
  <si>
    <t xml:space="preserve">AAA</t>
  </si>
  <si>
    <t xml:space="preserve">Chaque image texte porteuse d'information, doit si possible être remplacée par du texte stylé. Cette règle est-elle respectée (hors cas particuliers) ?</t>
  </si>
  <si>
    <t xml:space="preserve">Cadres</t>
  </si>
  <si>
    <t xml:space="preserve">2.1</t>
  </si>
  <si>
    <t xml:space="preserve">Chaque cadre a-t-il un titre de cadre ?</t>
  </si>
  <si>
    <t xml:space="preserve">2.2</t>
  </si>
  <si>
    <t xml:space="preserve">Pour chaque cadre ayant un titre de cadre, ce titre de cadre est-il pertinent ?</t>
  </si>
  <si>
    <t xml:space="preserve">Couleurs</t>
  </si>
  <si>
    <t xml:space="preserve">3.1</t>
  </si>
  <si>
    <t xml:space="preserve">Dans chaque page web, l'information ne doit pas être donnée uniquement par la couleur. Cette règle est-elle respectée ?</t>
  </si>
  <si>
    <t xml:space="preserve">3.2</t>
  </si>
  <si>
    <t xml:space="preserve">Dans chaque page web, le contraste entre la couleur du texte et la couleur de son arrière-plan est-il suffisamment élevé (hors cas particuliers) ?</t>
  </si>
  <si>
    <t xml:space="preserve">3.3</t>
  </si>
  <si>
    <t xml:space="preserve">Dans chaque page web, les couleurs utilisées dans les composants d'interface ou les éléments graphiques porteurs d'informations sont-elles suffisamment contrastées (hors cas particuliers ) ?</t>
  </si>
  <si>
    <t xml:space="preserve">3.4</t>
  </si>
  <si>
    <t xml:space="preserve">Dans chaque page Web, le contraste entre la couleur du texte et la couleur de son arrière-plan est-il amélioré (hors cas particuliers) ?</t>
  </si>
  <si>
    <t xml:space="preserve">Multimédia</t>
  </si>
  <si>
    <t xml:space="preserve">4.1</t>
  </si>
  <si>
    <t xml:space="preserve">Chaque média temporel pré-enregistré a-t-il, si nécessaire, une transcription textuelle ou une audiodescription (hors cas particuliers) ?</t>
  </si>
  <si>
    <t xml:space="preserve">4.2</t>
  </si>
  <si>
    <t xml:space="preserve">Pour chaque média temporel pré-enregistré ayant une transcription textuelle ou une audiodescription synchronisée, celles-ci sont-elles pertinentes (hors cas particuliers) ?</t>
  </si>
  <si>
    <t xml:space="preserve">4.3</t>
  </si>
  <si>
    <t xml:space="preserve">Chaque média temporel synchronisé pré-enregistré a-t-il, si nécessaire, des sous-titres synchronisés (hors cas particuliers) ?</t>
  </si>
  <si>
    <t xml:space="preserve">4.4</t>
  </si>
  <si>
    <t xml:space="preserve">Pour chaque média temporel synchronisé pré-enregistré ayant des sous-titres synchronisés, ces sous-titres sont-ils pertinents ?</t>
  </si>
  <si>
    <t xml:space="preserve">4.5</t>
  </si>
  <si>
    <t xml:space="preserve">Chaque média temporel pré-enregistré a-t-il, si nécessaire, une audiodescription synchronisée (hors cas particuliers) ?</t>
  </si>
  <si>
    <t xml:space="preserve">4.6</t>
  </si>
  <si>
    <t xml:space="preserve">Pour chaque média temporel pré-enregistré ayant une audiodescription synchronisée, celle-ci est-elle pertinente ?</t>
  </si>
  <si>
    <t xml:space="preserve">4.7</t>
  </si>
  <si>
    <t xml:space="preserve">Chaque média temporel est-il clairement identifiable (hors cas particuliers) ?</t>
  </si>
  <si>
    <t xml:space="preserve">4.8</t>
  </si>
  <si>
    <t xml:space="preserve">Chaque média non temporel a-t-il, si nécessaire, une alternative (hors cas particuliers) ?</t>
  </si>
  <si>
    <t xml:space="preserve">4.9</t>
  </si>
  <si>
    <t xml:space="preserve">Pour chaque média non temporel ayant une alternative, cette alternative est-elle pertinente ?</t>
  </si>
  <si>
    <t xml:space="preserve">4.10</t>
  </si>
  <si>
    <t xml:space="preserve">Chaque son déclenché automatiquement est-il contrôlable par l'utilisateur ?</t>
  </si>
  <si>
    <t xml:space="preserve">4.11</t>
  </si>
  <si>
    <t xml:space="preserve">La consultation de chaque média temporel est-elle, si nécessaire, contrôlable par le clavier et tout dispositif de pointage ?</t>
  </si>
  <si>
    <t xml:space="preserve">4.12</t>
  </si>
  <si>
    <t xml:space="preserve">La consultation de chaque média non temporel est-elle contrôlable par le clavier et tout dispositif de pointage ?</t>
  </si>
  <si>
    <t xml:space="preserve">4.13</t>
  </si>
  <si>
    <t xml:space="preserve">Chaque média temporel et non temporel est-il compatible avec les technologies d'assistance (hors cas particuliers) ?</t>
  </si>
  <si>
    <t xml:space="preserve">4.14</t>
  </si>
  <si>
    <t xml:space="preserve">Chaque média temporel pré-enregistré a-t-il, si nécessaire, une interprétation en langue des signes (hors cas particuliers) ?</t>
  </si>
  <si>
    <t xml:space="preserve">4.15</t>
  </si>
  <si>
    <t xml:space="preserve">Pour chaque média temporel pré-enregistré ayant une interprétation en langue des signes, celle-ci est-elle pertinente ?</t>
  </si>
  <si>
    <t xml:space="preserve">4.16</t>
  </si>
  <si>
    <t xml:space="preserve">Chaque média temporel pré-enregistré a-t-il, si nécessaire, une audiodescription étendue synchronisée (hors cas particuliers) ?</t>
  </si>
  <si>
    <t xml:space="preserve">4.17</t>
  </si>
  <si>
    <t xml:space="preserve">Pour chaque média temporel pré-enregistré ayant une audiodescription étendue synchronisée, celle-ci est-elle pertinente ?</t>
  </si>
  <si>
    <t xml:space="preserve">4.18</t>
  </si>
  <si>
    <t xml:space="preserve">Chaque média temporel synchronisé ou seulement vidéo a-t-il, si nécessaire, une transcription textuelle (hors cas particuliers) ?</t>
  </si>
  <si>
    <t xml:space="preserve">4.19</t>
  </si>
  <si>
    <t xml:space="preserve">Pour chaque média temporel synchronisé ou seulement vidéo, ayant une transcription textuelle, celle-ci est-elle pertinente ?</t>
  </si>
  <si>
    <t xml:space="preserve">4.20</t>
  </si>
  <si>
    <t xml:space="preserve">Pour chaque média temporel seulement audio pré-enregistré, les dialogues sont-ils suffisamment audibles (hors cas particuliers) ?</t>
  </si>
  <si>
    <t xml:space="preserve">Tableaux</t>
  </si>
  <si>
    <t xml:space="preserve">5.1</t>
  </si>
  <si>
    <t xml:space="preserve">Chaque tableau de données complexe a-t-il un résumé ?</t>
  </si>
  <si>
    <t xml:space="preserve">5.2</t>
  </si>
  <si>
    <t xml:space="preserve">Pour chaque tableau de données complexe ayant un résumé, celui-ci est-il pertinent ?</t>
  </si>
  <si>
    <t xml:space="preserve">5.3</t>
  </si>
  <si>
    <t xml:space="preserve">Pour chaque tableau de mise en forme, le contenu linéarisé reste-t-il compréhensible (hors cas particuliers) ?</t>
  </si>
  <si>
    <t xml:space="preserve">5.4</t>
  </si>
  <si>
    <t xml:space="preserve">Pour chaque tableau de données ayant un titre, le titre est-il correctement associé au tableau de données ?</t>
  </si>
  <si>
    <t xml:space="preserve">5.5</t>
  </si>
  <si>
    <t xml:space="preserve">Pour chaque tableau de données ayant un titre, celui-ci est-il pertinent ?</t>
  </si>
  <si>
    <t xml:space="preserve">5.6</t>
  </si>
  <si>
    <t xml:space="preserve">Pour chaque tableau de données, chaque en-tête de colonnes et chaque en-tête de lignes sont-ils correctement déclarés ?</t>
  </si>
  <si>
    <t xml:space="preserve">5.7</t>
  </si>
  <si>
    <t xml:space="preserve">Pour chaque tableau de données, la technique appropriée permettant d'associer chaque cellule avec ses en-têtes est-elle utilisée (hors cas particuliers) ?</t>
  </si>
  <si>
    <t xml:space="preserve">5.8</t>
  </si>
  <si>
    <t xml:space="preserve">Chaque tableau de mise en forme ne doit pas utiliser d'éléments propres aux tableaux de données. Cette règle est-elle respectée ?</t>
  </si>
  <si>
    <t xml:space="preserve">Liens</t>
  </si>
  <si>
    <t xml:space="preserve">6.1</t>
  </si>
  <si>
    <t xml:space="preserve">Chaque lien est-il explicite (hors cas particuliers) ?</t>
  </si>
  <si>
    <t xml:space="preserve">6.2</t>
  </si>
  <si>
    <t xml:space="preserve">Dans chaque page web, chaque lien, à l'exception des ancres, a-t-il un intitulé ?</t>
  </si>
  <si>
    <t xml:space="preserve">6.3</t>
  </si>
  <si>
    <t xml:space="preserve">Chaque intitulé de lien seul est-il explicite hors contexte (hors cas particuliers) ?</t>
  </si>
  <si>
    <t xml:space="preserve">Script</t>
  </si>
  <si>
    <t xml:space="preserve">7.1</t>
  </si>
  <si>
    <t xml:space="preserve">Chaque script est-il, si nécessaire, compatible avec les technologies d'assistance ?</t>
  </si>
  <si>
    <t xml:space="preserve">7.2</t>
  </si>
  <si>
    <t xml:space="preserve">Pour chaque script ayant une alternative, cette alternative est-elle pertinente ?</t>
  </si>
  <si>
    <t xml:space="preserve">7.3</t>
  </si>
  <si>
    <t xml:space="preserve">Chaque script est-il contrôlable par le clavier et par tout dispositif de pointage (hors cas particuliers) ?</t>
  </si>
  <si>
    <t xml:space="preserve">7.4</t>
  </si>
  <si>
    <t xml:space="preserve">Pour chaque script qui initie un changement de contexte, l'utilisateur est-il averti ou en a-t-il le contrôle ?</t>
  </si>
  <si>
    <t xml:space="preserve">7.5</t>
  </si>
  <si>
    <t xml:space="preserve">Dans chaque page web, les messages de statut sont-ils correctement restitués par les technologies d'assistance ?</t>
  </si>
  <si>
    <t xml:space="preserve">7.6</t>
  </si>
  <si>
    <t xml:space="preserve">Chaque script qui provoque une alerte non sollicitée est-il contrôlable par l'utilisateur (hors cas particuliers) ?</t>
  </si>
  <si>
    <t xml:space="preserve">Éléments obligatoires</t>
  </si>
  <si>
    <t xml:space="preserve">8.1</t>
  </si>
  <si>
    <t xml:space="preserve">Chaque page web est-elle définie par un type de document ?</t>
  </si>
  <si>
    <t xml:space="preserve">8.2</t>
  </si>
  <si>
    <t xml:space="preserve">Pour chaque page web, le code source généré est-il valide selon le type de document spécifié (hors cas particuliers) ?</t>
  </si>
  <si>
    <t xml:space="preserve">8.3</t>
  </si>
  <si>
    <t xml:space="preserve">Dans chaque page web, la langue par défaut est-elle présente ?</t>
  </si>
  <si>
    <t xml:space="preserve">8.4</t>
  </si>
  <si>
    <t xml:space="preserve">Pour chaque page web ayant une langue par défaut, le code de langue est-il pertinent ?</t>
  </si>
  <si>
    <t xml:space="preserve">8.5</t>
  </si>
  <si>
    <t xml:space="preserve">Chaque page web a-t-elle un titre de page ?</t>
  </si>
  <si>
    <t xml:space="preserve">8.6</t>
  </si>
  <si>
    <t xml:space="preserve">Pour chaque page web ayant un titre de page, ce titre est-il pertinent ?</t>
  </si>
  <si>
    <t xml:space="preserve">8.7</t>
  </si>
  <si>
    <t xml:space="preserve">Dans chaque page web, chaque changement de langue est-il indiqué dans le code source (hors cas particuliers) ?</t>
  </si>
  <si>
    <t xml:space="preserve">8.8</t>
  </si>
  <si>
    <t xml:space="preserve">Dans chaque page web, le code de langue de chaque changement de langue est-il valide et pertinent ?</t>
  </si>
  <si>
    <t xml:space="preserve">8.9</t>
  </si>
  <si>
    <t xml:space="preserve">Dans chaque page web, les balises ne doivent pas être utilisées uniquement à des fins de présentation. Cette règle est-elle respectée ?</t>
  </si>
  <si>
    <t xml:space="preserve">8.10</t>
  </si>
  <si>
    <t xml:space="preserve">Dans chaque page web, les changements du sens de lecture sont-ils signalés ?</t>
  </si>
  <si>
    <t xml:space="preserve">Structuration</t>
  </si>
  <si>
    <t xml:space="preserve">9.1</t>
  </si>
  <si>
    <t xml:space="preserve">Dans chaque page web, l'information est-elle structurée par l'utilisation appropriée de titres ?</t>
  </si>
  <si>
    <t xml:space="preserve">9.2</t>
  </si>
  <si>
    <t xml:space="preserve">Dans chaque page web, la structure du document est-elle cohérente (hors cas particuliers) ?</t>
  </si>
  <si>
    <t xml:space="preserve">9.3</t>
  </si>
  <si>
    <t xml:space="preserve">Dans chaque page web, chaque liste est-elle correctement structurée ?</t>
  </si>
  <si>
    <t xml:space="preserve">9.4</t>
  </si>
  <si>
    <t xml:space="preserve">Dans chaque page web, chaque citation est-elle correctement indiquée ?</t>
  </si>
  <si>
    <t xml:space="preserve">9.5</t>
  </si>
  <si>
    <t xml:space="preserve">Dans chaque page Web, la première occurrence de chaque abréviation permet-elle d'en connaître la signification ?</t>
  </si>
  <si>
    <t xml:space="preserve">9.6</t>
  </si>
  <si>
    <t xml:space="preserve">Dans chaque page Web, la signification de chaque abréviation est-elle pertinente ?</t>
  </si>
  <si>
    <t xml:space="preserve">Présentation</t>
  </si>
  <si>
    <t xml:space="preserve">10.1</t>
  </si>
  <si>
    <t xml:space="preserve">Dans le site web, des feuilles de styles sont-elles utilisées pour contrôler la présentation de l'information ?</t>
  </si>
  <si>
    <t xml:space="preserve">10.2</t>
  </si>
  <si>
    <t xml:space="preserve">Dans chaque page web, le contenu visible reste-t-il présent lorsque les feuilles de styles sont désactivées ?</t>
  </si>
  <si>
    <t xml:space="preserve">10.3</t>
  </si>
  <si>
    <t xml:space="preserve">Dans chaque page web, l'information reste-t-elle compréhensible lorsque les feuilles de styles sont désactivées ?</t>
  </si>
  <si>
    <t xml:space="preserve">10.4</t>
  </si>
  <si>
    <t xml:space="preserve">Dans chaque page web, le texte reste-t-il lisible lorsque la taille des caractères est augmentée jusqu'à 200%, au moins (hors cas particuliers) ?</t>
  </si>
  <si>
    <t xml:space="preserve">10.5</t>
  </si>
  <si>
    <t xml:space="preserve">Dans chaque page web, les déclarations CSS de couleurs de fond d'élément et de police sont-elles correctement utilisées ?</t>
  </si>
  <si>
    <t xml:space="preserve">10.6</t>
  </si>
  <si>
    <t xml:space="preserve">Dans chaque page web, chaque lien dont la nature n'est pas évidente est-il visible par rapport au texte environnant ?</t>
  </si>
  <si>
    <t xml:space="preserve">10.7</t>
  </si>
  <si>
    <t xml:space="preserve">Dans chaque page web, pour chaque élément recevant le focus, la prise de focus est-elle visible ?</t>
  </si>
  <si>
    <t xml:space="preserve">10.8</t>
  </si>
  <si>
    <t xml:space="preserve">Pour chaque page web, les contenus cachés ont-ils vocation à être ignorés par les technologies d'assistance ?</t>
  </si>
  <si>
    <t xml:space="preserve">10.9</t>
  </si>
  <si>
    <t xml:space="preserve">Dans chaque page web, l'information ne doit pas être donnée uniquement par la forme, taille ou position. Cette règle est-elle respectée ?</t>
  </si>
  <si>
    <t xml:space="preserve">10.10</t>
  </si>
  <si>
    <t xml:space="preserve">Dans chaque page web, l'information ne doit pas être donnée par la forme, taille ou position uniquement. Cette règle est-elle implémentée de façon pertinente ?</t>
  </si>
  <si>
    <t xml:space="preserve">10.11</t>
  </si>
  <si>
    <t xml:space="preserve">Pour chaque page web, les contenus peuvent-ils être présentés sans avoir recours à la fois à un défilement vertical pour une fenêtre ayant une hauteur de 256px ou une largeur de 320px (hors cas particulier s ) ?</t>
  </si>
  <si>
    <t xml:space="preserve">10.12</t>
  </si>
  <si>
    <t xml:space="preserve">Dans chaque page web, les propriétés d'espacement du texte peuvent-elles être redéfinies par l'utilisateur sans perte de contenu ou de fonctionnalité (hors cas particuliers) ?</t>
  </si>
  <si>
    <t xml:space="preserve">10.13</t>
  </si>
  <si>
    <t xml:space="preserve">Dans chaque page web, les contenus additionnels apparaissant à la prise de focus ou au survol d'un composant d'interface sont-ils contrôlables par l'utilisateur (hors cas particuliers ) ?</t>
  </si>
  <si>
    <t xml:space="preserve">10.14</t>
  </si>
  <si>
    <t xml:space="preserve">Dans chaque page web, les contenus additionnels apparaissant via les styles CSS uniquement peuvent-ils être rendus visibles au clavier et par tout dispositif de pointage ?</t>
  </si>
  <si>
    <t xml:space="preserve">10.15</t>
  </si>
  <si>
    <t xml:space="preserve">Dans chaque page Web, le choix de la couleur de fond et de police du texte est-il contrôlable par l'utilisateur ?</t>
  </si>
  <si>
    <t xml:space="preserve">10.16</t>
  </si>
  <si>
    <t xml:space="preserve">Pour chaque page Web, le texte ne doit pas être justifié. Cette règle est-elle respectée ?</t>
  </si>
  <si>
    <t xml:space="preserve">10.17</t>
  </si>
  <si>
    <t xml:space="preserve">Pour chaque page Web, en affichage plein écran et avec une taille de police à 200%, chaque bloc de texte reste-t-il lisible sans l'utilisation de la barre de défilement horizontal ?</t>
  </si>
  <si>
    <t xml:space="preserve">10.18</t>
  </si>
  <si>
    <t xml:space="preserve">Pour chaque page Web, les blocs de texte ont-ils une largeur inférieure ou égale à 80 caractères (hors cas particuliers) ?</t>
  </si>
  <si>
    <t xml:space="preserve">10.19</t>
  </si>
  <si>
    <t xml:space="preserve">Pour chaque page Web, l'espace entre les lignes et les paragraphes est-il suffisant ?</t>
  </si>
  <si>
    <t xml:space="preserve">Formulaires</t>
  </si>
  <si>
    <t xml:space="preserve">11.1</t>
  </si>
  <si>
    <t xml:space="preserve">Chaque champ de formulaire a-t-il une étiquette ?</t>
  </si>
  <si>
    <t xml:space="preserve">11.2</t>
  </si>
  <si>
    <t xml:space="preserve">Chaque étiquette associée à un champ de formulaire est-elle pertinente (hors cas particuliers) ?</t>
  </si>
  <si>
    <t xml:space="preserve">11.3</t>
  </si>
  <si>
    <t xml:space="preserve">Dans chaque formulaire, chaque étiquette associée à un champ de formulaire ayant la même fonction et répété plusieurs fois dans une même page ou dans un ensemble de pages est-elle cohérente ?</t>
  </si>
  <si>
    <t xml:space="preserve">11.4</t>
  </si>
  <si>
    <t xml:space="preserve">Dans chaque formulaire, chaque étiquette de champ et son champ associé sont-ils accolés (hors cas particuliers) ?</t>
  </si>
  <si>
    <t xml:space="preserve">11.5</t>
  </si>
  <si>
    <t xml:space="preserve">Dans chaque formulaire, les champs de même nature sont-ils regroupés, si nécessaire ?</t>
  </si>
  <si>
    <t xml:space="preserve">11.6</t>
  </si>
  <si>
    <t xml:space="preserve">Dans chaque formulaire, chaque regroupement de champs de formulaire a-t-il une légende ?</t>
  </si>
  <si>
    <t xml:space="preserve">11.7</t>
  </si>
  <si>
    <t xml:space="preserve">Dans chaque formulaire, chaque légende associée à un regroupement de champs de même nature est-elle pertinente ?</t>
  </si>
  <si>
    <t xml:space="preserve">11.8</t>
  </si>
  <si>
    <t xml:space="preserve">Dans chaque formulaire, les items de même nature d'une liste de choix sont-ils regroupés de manière pertinente ?</t>
  </si>
  <si>
    <t xml:space="preserve">11.9</t>
  </si>
  <si>
    <t xml:space="preserve">Dans chaque formulaire, l'intitulé de chaque bouton est-il pertinent (hors cas particuliers) ?</t>
  </si>
  <si>
    <t xml:space="preserve">11.10</t>
  </si>
  <si>
    <t xml:space="preserve">Dans chaque formulaire, le contrôle de saisie est-il utilisé de manière pertinente (hors cas particuliers) ?</t>
  </si>
  <si>
    <t xml:space="preserve">11.11</t>
  </si>
  <si>
    <t xml:space="preserve">Dans chaque formulaire, le contrôle de saisie est-il accompagné, si nécessaire, de suggestions facilitant la correction des erreurs de saisie ?</t>
  </si>
  <si>
    <t xml:space="preserve">11.12</t>
  </si>
  <si>
    <t xml:space="preserve">Pour chaque formulaire qui modifie ou supprime des données, ou qui transmet des réponses à un test ou à un examen, ou dont la validation a des conséquences financières ou juridiques, la saisie des données vérifie-t-elle une de ces conditions ?</t>
  </si>
  <si>
    <t xml:space="preserve">11.13</t>
  </si>
  <si>
    <t xml:space="preserve">La finalité d'un champ de saisie peut-elle être déduite pour faciliter le remplissage automatique des champs avec les données de l'utilisateur ?</t>
  </si>
  <si>
    <t xml:space="preserve">11.14</t>
  </si>
  <si>
    <t xml:space="preserve">Pour chaque formulaire, toutes les données peuvent-elles être modifiées, mises à jour ou récupérées par l'utilisateur ?</t>
  </si>
  <si>
    <t xml:space="preserve">11.15</t>
  </si>
  <si>
    <t xml:space="preserve">Pour chaque formulaire, des aides à la saisie sont-elles présentes ?</t>
  </si>
  <si>
    <t xml:space="preserve">11.16</t>
  </si>
  <si>
    <t xml:space="preserve">Pour chaque formulaire, chaque aide à la saisie est-elle pertinente ?</t>
  </si>
  <si>
    <t xml:space="preserve">Navigation</t>
  </si>
  <si>
    <t xml:space="preserve">12.1</t>
  </si>
  <si>
    <t xml:space="preserve">Chaque ensemble de pages dispose-t-il de deux systèmes de navigation différents, au moins (hors cas particuliers) ?</t>
  </si>
  <si>
    <t xml:space="preserve">12.2</t>
  </si>
  <si>
    <t xml:space="preserve">Dans chaque ensemble de pages, le menu et les barres de navigation sont-ils toujours à la même place (hors cas particuliers) ?</t>
  </si>
  <si>
    <t xml:space="preserve">12.3</t>
  </si>
  <si>
    <t xml:space="preserve">La page « plan du site » est-elle pertinente ?</t>
  </si>
  <si>
    <t xml:space="preserve">12.4</t>
  </si>
  <si>
    <t xml:space="preserve">Dans chaque ensemble de pages, la page « plan du site » est-elle atteignable de manière identique ?</t>
  </si>
  <si>
    <t xml:space="preserve">12.5</t>
  </si>
  <si>
    <t xml:space="preserve">Dans chaque ensemble de pages, le moteur de recherche est-il atteignable de manière identique ?</t>
  </si>
  <si>
    <t xml:space="preserve">12.6</t>
  </si>
  <si>
    <t xml:space="preserve">Les zones de regroupement de contenus présentes dans plusieurs pages web (zones d'en-tête, de navigation principale, de contenu principal, de pied de page et de moteur de recherche) peuvent-elles être atteintes ou évitées ?</t>
  </si>
  <si>
    <t xml:space="preserve">12.7</t>
  </si>
  <si>
    <t xml:space="preserve">Dans chaque page web, un lien d'évitement ou d'accès rapide à la zone de contenu principal est-il présent (hors cas particuliers) ?</t>
  </si>
  <si>
    <t xml:space="preserve">12.8</t>
  </si>
  <si>
    <t xml:space="preserve">Dans chaque page web, l'ordre de tabulation est-il cohérent ?</t>
  </si>
  <si>
    <t xml:space="preserve">12.9</t>
  </si>
  <si>
    <t xml:space="preserve">Dans chaque page web, la navigation ne doit pas contenir de piège au clavier. Cette règle est-elle respectée ?</t>
  </si>
  <si>
    <t xml:space="preserve">12.10</t>
  </si>
  <si>
    <t xml:space="preserve">Dans chaque page web, les raccourcis clavier n'utilisant qu'une seule touche (lettre minuscule ou majuscule, ponctuation, chiffre ou symbole) sont-ils contrôlables par l’utilisateur ?</t>
  </si>
  <si>
    <t xml:space="preserve">12.11</t>
  </si>
  <si>
    <t xml:space="preserve">Dans chaque page web, les contenus additionnels apparaissant au survol, à la prise de focus ou à l'activation d'un composant d'interface sont-ils, si nécessaire, atteignables au clavier ?</t>
  </si>
  <si>
    <t xml:space="preserve">12.12</t>
  </si>
  <si>
    <t xml:space="preserve">Dans chaque page web, un fil d'Ariane est-il présent (hors cas particuliers) ?</t>
  </si>
  <si>
    <t xml:space="preserve">12.13</t>
  </si>
  <si>
    <t xml:space="preserve">Dans chaque page Web, le fil d'Ariane est-il pertinent ?</t>
  </si>
  <si>
    <t xml:space="preserve">12.14</t>
  </si>
  <si>
    <t xml:space="preserve">Dans chaque page Web, la page en cours de consultation est-elle indiquée dans le menu de navigation ?</t>
  </si>
  <si>
    <t xml:space="preserve">Consultation</t>
  </si>
  <si>
    <t xml:space="preserve">13.1</t>
  </si>
  <si>
    <t xml:space="preserve">Pour chaque page web, l'utilisateur a-t-il le contrôle de chaque limite de temps modifiant le contenu (hors cas particuliers) ?</t>
  </si>
  <si>
    <t xml:space="preserve">13.2</t>
  </si>
  <si>
    <t xml:space="preserve">Dans chaque page web, l'ouverture d'une nouvelle fenêtre ne doit pas être déclenchée sans action de l'utilisateur. Cette règle est-elle respectée ?</t>
  </si>
  <si>
    <t xml:space="preserve">13.3</t>
  </si>
  <si>
    <t xml:space="preserve">Dans chaque page web, chaque document bureautique en téléchargement possède-t-il, si nécessaire, une version accessible (hors cas particuliers) ?</t>
  </si>
  <si>
    <t xml:space="preserve">13.4</t>
  </si>
  <si>
    <t xml:space="preserve">Pour chaque document bureautique ayant une version accessible, cette version offre-t-elle la même information ?</t>
  </si>
  <si>
    <t xml:space="preserve">13.5</t>
  </si>
  <si>
    <t xml:space="preserve">Dans chaque page web, chaque contenu cryptique (art ASCII, émoticon, syntaxe cryptique) a-t-il une alternative ?</t>
  </si>
  <si>
    <t xml:space="preserve">13.6</t>
  </si>
  <si>
    <t xml:space="preserve">Dans chaque page web, pour chaque contenu cryptique (art ASCII, émoticon, syntaxe cryptique) ayant une alternative, cette alternative est-elle pertinente ?</t>
  </si>
  <si>
    <t xml:space="preserve">13.7</t>
  </si>
  <si>
    <t xml:space="preserve">Dans chaque page web, les changements brusques de luminosité ou les effets de flash sont-ils correctement utilisés ?</t>
  </si>
  <si>
    <t xml:space="preserve">13.8</t>
  </si>
  <si>
    <t xml:space="preserve">Dans chaque page web, chaque contenu en mouvement ou clignotant est-il contrôlable par l'utilisateur ?</t>
  </si>
  <si>
    <t xml:space="preserve">13.9</t>
  </si>
  <si>
    <t xml:space="preserve">Dans chaque page web, le contenu proposé est-il consultable quelle que soit l'orientation de l'écran (portait ou paysage) (hors cas particuliers) ?</t>
  </si>
  <si>
    <t xml:space="preserve">13.10</t>
  </si>
  <si>
    <t xml:space="preserve">Dans chaque page web, les fonctionnalités utilisables ou disponibles au moyen d'un geste complexe peuvent-elles être également disponibles au moyen d'un geste simple (hors cas particuliers) ?</t>
  </si>
  <si>
    <t xml:space="preserve">13.11</t>
  </si>
  <si>
    <t xml:space="preserve">Dans chaque page web, les actions déclenchées au moyen d'un dispositif de pointage sur un point unique de l'écran peuvent-elles faire l'objet d'une annulation (hors cas particuliers) ?</t>
  </si>
  <si>
    <t xml:space="preserve">13.12</t>
  </si>
  <si>
    <t xml:space="preserve">Dans chaque page web, les fonctionnalités qui impliquent un mouvement de l'appareil ou vers l'appareil peuvent-elles être satisfaites de manière alternative (hors cas particuliers) ?</t>
  </si>
  <si>
    <t xml:space="preserve">13.13</t>
  </si>
  <si>
    <t xml:space="preserve">Dans chaque page Web, une tâche ne doit pas requérir de limite de temps pour être réalisée, sauf si elle se déroule en temps réel ou si cette limite de temps est essentielle. Cette règle est-elle respectée ?</t>
  </si>
  <si>
    <t xml:space="preserve">13.14</t>
  </si>
  <si>
    <t xml:space="preserve">Dans chaque page Web, lors d'une interruption de session authentifiée, les données saisies par l'utilisateur sont-elles récupérées après réauthentification ?</t>
  </si>
  <si>
    <t xml:space="preserve">13.15</t>
  </si>
  <si>
    <t xml:space="preserve">Dans chaque page Web, les expressions inhabituelles, les expressions idiomatiques ou le jargon sont-ils explicités ?</t>
  </si>
  <si>
    <t xml:space="preserve">13.16</t>
  </si>
  <si>
    <t xml:space="preserve">Dans chaque page Web, pour chaque expression inhabituelle ou limitée, idiomatique ou de jargon ayant une définition, cette définition est-elle pertinente ?</t>
  </si>
  <si>
    <t xml:space="preserve">13.17</t>
  </si>
  <si>
    <t xml:space="preserve">Dans chaque page Web, pour chaque mot dont le sens ne peut être compris sans en connaître la prononciation, celle-ci est-elle indiquée ?</t>
  </si>
  <si>
    <t xml:space="preserve">13.18</t>
  </si>
  <si>
    <t xml:space="preserve">Dans chaque page Web, chaque texte qui nécessite un niveau de lecture plus avancé que le premier cycle de l'enseignement secondaire a-t-il une version alternative ?</t>
  </si>
  <si>
    <t xml:space="preserve">13.19</t>
  </si>
  <si>
    <t xml:space="preserve">Dans chaque page Web, les changements brusques de luminosité ou les effets de flash ont-ils une fréquence inférieure ou égale à 3 par seconde ?</t>
  </si>
  <si>
    <t xml:space="preserve">Résultats diagnostic rapide RGAA 4</t>
  </si>
  <si>
    <t xml:space="preserve">Conformité du diagnostic rapide</t>
  </si>
  <si>
    <t xml:space="preserve">Résultats par page</t>
  </si>
  <si>
    <t xml:space="preserve">C</t>
  </si>
  <si>
    <t xml:space="preserve">NC</t>
  </si>
  <si>
    <t xml:space="preserve">NA</t>
  </si>
  <si>
    <t xml:space="preserve">% C</t>
  </si>
  <si>
    <t xml:space="preserve">Moyenne</t>
  </si>
  <si>
    <t xml:space="preserve">Meilleure page</t>
  </si>
  <si>
    <t xml:space="preserve">Plus mauvaise page</t>
  </si>
  <si>
    <t xml:space="preserve">Note importante</t>
  </si>
  <si>
    <t xml:space="preserve">Les résultats affichés sont des résultats partiels établis sur un échantillon de page réduit et sur une liste de critère réduites.
Ils ne peuvent en aucun cas servir de base à une déclaration d'accessibilité ou à une quelconque communication qui serait basée sur ces résultats.</t>
  </si>
  <si>
    <t xml:space="preserve">Tableau de bord audit RGAA 4</t>
  </si>
  <si>
    <t xml:space="preserve">Conformité RGAA 4</t>
  </si>
  <si>
    <t xml:space="preserve">AA (Légal)</t>
  </si>
  <si>
    <t xml:space="preserve">Les résultats ci-dessus représentent le niveau de conformité global tel qu'il doit être reporté dans la déclaration de conformité.
Le niveau de référence est le niveau légal AA.
Pour qu'un site soit déclaré conforme au RGAA, ce niveau doit être de 100%.
Les autres données sont indicatives.</t>
  </si>
  <si>
    <t xml:space="preserve">Conformité pour chaque niveau</t>
  </si>
  <si>
    <t xml:space="preserve">Résultats par niveau</t>
  </si>
  <si>
    <t xml:space="preserve">Résultats : moyennes</t>
  </si>
  <si>
    <t xml:space="preserve">Calcul de la conformité</t>
  </si>
  <si>
    <r>
      <rPr>
        <sz val="11"/>
        <color rgb="FF0B1B34"/>
        <rFont val="Verdana"/>
        <family val="2"/>
        <charset val="1"/>
      </rPr>
      <t xml:space="preserve">La conformité globale (Tableau "</t>
    </r>
    <r>
      <rPr>
        <b val="true"/>
        <sz val="11"/>
        <color rgb="FF0B1B34"/>
        <rFont val="Verdana"/>
        <family val="2"/>
        <charset val="1"/>
      </rPr>
      <t xml:space="preserve">Conformité RGAA 4</t>
    </r>
    <r>
      <rPr>
        <sz val="11"/>
        <color rgb="FF0B1B34"/>
        <rFont val="Verdana"/>
        <family val="2"/>
        <charset val="1"/>
      </rPr>
      <t xml:space="preserve">") est calculée de la manière suivante : </t>
    </r>
    <r>
      <rPr>
        <b val="true"/>
        <sz val="11"/>
        <color rgb="FF0B1B34"/>
        <rFont val="Verdana"/>
        <family val="2"/>
        <charset val="1"/>
      </rPr>
      <t xml:space="preserve">C / (C+NC)</t>
    </r>
    <r>
      <rPr>
        <sz val="11"/>
        <color rgb="FF0B1B34"/>
        <rFont val="Verdana"/>
        <family val="2"/>
        <charset val="1"/>
      </rPr>
      <t xml:space="preserve"> où </t>
    </r>
    <r>
      <rPr>
        <b val="true"/>
        <sz val="11"/>
        <color rgb="FF0B1B34"/>
        <rFont val="Verdana"/>
        <family val="2"/>
        <charset val="1"/>
      </rPr>
      <t xml:space="preserve">C</t>
    </r>
    <r>
      <rPr>
        <sz val="11"/>
        <color rgb="FF0B1B34"/>
        <rFont val="Verdana"/>
        <family val="2"/>
        <charset val="1"/>
      </rPr>
      <t xml:space="preserve"> est le nombre de critères conformes et </t>
    </r>
    <r>
      <rPr>
        <b val="true"/>
        <sz val="11"/>
        <color rgb="FF0B1B34"/>
        <rFont val="Verdana"/>
        <family val="2"/>
        <charset val="1"/>
      </rPr>
      <t xml:space="preserve">NC</t>
    </r>
    <r>
      <rPr>
        <sz val="11"/>
        <color rgb="FF0B1B34"/>
        <rFont val="Verdana"/>
        <family val="2"/>
        <charset val="1"/>
      </rPr>
      <t xml:space="preserve"> le nombre de critères non conformes.
C'est ce nombre qui est la référence légale, il représente le</t>
    </r>
    <r>
      <rPr>
        <b val="true"/>
        <sz val="11"/>
        <color rgb="FF0B1B34"/>
        <rFont val="Verdana"/>
        <family val="2"/>
        <charset val="1"/>
      </rPr>
      <t xml:space="preserve"> taux de conformité de l'échantillon</t>
    </r>
    <r>
      <rPr>
        <sz val="11"/>
        <color rgb="FF0B1B34"/>
        <rFont val="Verdana"/>
        <family val="2"/>
        <charset val="1"/>
      </rPr>
      <t xml:space="preserve">.
Il est normal que le </t>
    </r>
    <r>
      <rPr>
        <b val="true"/>
        <sz val="11"/>
        <color rgb="FF0B1B34"/>
        <rFont val="Verdana"/>
        <family val="2"/>
        <charset val="1"/>
      </rPr>
      <t xml:space="preserve">taux de conformité global</t>
    </r>
    <r>
      <rPr>
        <sz val="11"/>
        <color rgb="FF0B1B34"/>
        <rFont val="Verdana"/>
        <family val="2"/>
        <charset val="1"/>
      </rPr>
      <t xml:space="preserve"> diffère sensiblement du </t>
    </r>
    <r>
      <rPr>
        <b val="true"/>
        <sz val="11"/>
        <color rgb="FF0B1B34"/>
        <rFont val="Verdana"/>
        <family val="2"/>
        <charset val="1"/>
      </rPr>
      <t xml:space="preserve">taux de conformité par page</t>
    </r>
    <r>
      <rPr>
        <sz val="11"/>
        <color rgb="FF0B1B34"/>
        <rFont val="Verdana"/>
        <family val="2"/>
        <charset val="1"/>
      </rPr>
      <t xml:space="preserve">.
En effet, un critère NC (non conforme) sur une page rend le critère non conforme sur l'ensemble de l'échantillon.
Pour qu'un site soit conforme (100% des critères applicables sont conformes au niveau AA) il est donc nécessaire que le taux de conformité par page soit égale à 100 %.
Un critère peut prendre 4 statuts différents : 
- C : CONFORME. Le critère est conforme pour l'ensemble des éléments de la page
- NC : NON CONFORME. Au moins un des éléments de la page concernée par le critère n'est pas conforme.
- NA : NON APPLICABLE. Aucun élément dans la page ne concerne le critère.
- NT : NON TESTÉ. Le critère n'est pas testé.</t>
    </r>
  </si>
  <si>
    <t xml:space="preserve">Synthèse</t>
  </si>
  <si>
    <t xml:space="preserve">Thématique</t>
  </si>
  <si>
    <t xml:space="preserve">Ordre</t>
  </si>
  <si>
    <t xml:space="preserve">Intitulé</t>
  </si>
  <si>
    <t xml:space="preserve">Nvx</t>
  </si>
  <si>
    <t xml:space="preserve">Global</t>
  </si>
  <si>
    <t xml:space="preserve">Grille de calcul des résultats</t>
  </si>
  <si>
    <t xml:space="preserve">Conformité par page</t>
  </si>
  <si>
    <t xml:space="preserve">% conformité par page</t>
  </si>
  <si>
    <t xml:space="preserve">total applicable par page</t>
  </si>
  <si>
    <t xml:space="preserve">Critères</t>
  </si>
  <si>
    <t xml:space="preserve">Niveau</t>
  </si>
  <si>
    <t xml:space="preserve">Result</t>
  </si>
  <si>
    <t xml:space="preserve">Statistiques</t>
  </si>
  <si>
    <t xml:space="preserve">Résultats</t>
  </si>
  <si>
    <t xml:space="preserve">Total App</t>
  </si>
  <si>
    <t xml:space="preserve">Total</t>
  </si>
  <si>
    <t xml:space="preserve">Conformité RGAA 3</t>
  </si>
  <si>
    <t xml:space="preserve">Graphique moyenne par page</t>
  </si>
  <si>
    <t xml:space="preserve">Graphique niveau légal AA</t>
  </si>
  <si>
    <t xml:space="preserve">Résultats par thématique</t>
  </si>
  <si>
    <t xml:space="preserve">En nombre</t>
  </si>
  <si>
    <t xml:space="preserve">Tot App</t>
  </si>
  <si>
    <t xml:space="preserve">En Pourcentage</t>
  </si>
  <si>
    <t xml:space="preserve">Page</t>
  </si>
  <si>
    <t xml:space="preserve">Url</t>
  </si>
  <si>
    <t xml:space="preserve">Statut</t>
  </si>
  <si>
    <t xml:space="preserve">Dérogation</t>
  </si>
  <si>
    <t xml:space="preserve">Modifications à apporter</t>
  </si>
  <si>
    <t xml:space="preserve">Commentaires en cas de dérogations</t>
  </si>
  <si>
    <t xml:space="preserve">Suivi des correctifs</t>
  </si>
  <si>
    <t xml:space="preserve">NT</t>
  </si>
  <si>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de retour à la page d'accueil + en version mobile
- Le lien DINUM
- Le lien beta.gouv.fr
- Les liens qui s'ouvrent dans un nouvel onglet
</t>
    </r>
    <r>
      <rPr>
        <b val="true"/>
        <sz val="8"/>
        <rFont val="Verdana"/>
        <family val="2"/>
        <charset val="1"/>
      </rPr>
      <t xml:space="preserve">Corrections :
</t>
    </r>
    <r>
      <rPr>
        <sz val="8"/>
        <rFont val="Verdana"/>
        <family val="2"/>
        <charset val="1"/>
      </rPr>
      <t xml:space="preserve">- Pour le lien du retour à l'accueil, modifier le title pour qu'il reprenne le contenu visible, sur le modèle : "demarches-simplifiee.fr aller à la page d'accueil. Même chose pour la version mobile qui indique uniquement "d-s.fr"
- Même chose pour le lien DINUM, title="Direction Interministérielle au Numérique" et l'image lien. Reprendre "DINUM" dans le title du lien + supprimer "Logo" du aria-label. Le title et le aria-label doivent être similaires
- Avoir ""le site" de beta.gouv.fr" dans le title n'est pas utile, il est recommandé de le supprimer
- Pour les liens qui s'ouvrent dans un nouvel onglet, ajouter un title reprenant l'intitulé visible et y ajouter la mention "nouvel onglet" par exemple</t>
    </r>
  </si>
  <si>
    <r>
      <rPr>
        <b val="true"/>
        <sz val="8"/>
        <rFont val="Verdana"/>
        <family val="2"/>
        <charset val="1"/>
      </rPr>
      <t xml:space="preserve">Au moins un mot ou un passage de texte dont la langue est différente de la langue par défaut n'est pas identifié.
</t>
    </r>
    <r>
      <rPr>
        <sz val="8"/>
        <rFont val="Verdana"/>
        <family val="2"/>
        <charset val="1"/>
      </rPr>
      <t xml:space="preserve">
</t>
    </r>
    <r>
      <rPr>
        <b val="true"/>
        <sz val="8"/>
        <rFont val="Verdana"/>
        <family val="2"/>
        <charset val="1"/>
      </rPr>
      <t xml:space="preserve">Par exemple :
</t>
    </r>
    <r>
      <rPr>
        <sz val="8"/>
        <rFont val="Verdana"/>
        <family val="2"/>
        <charset val="1"/>
      </rPr>
      <t xml:space="preserve">- Le mot "newsletter"
</t>
    </r>
    <r>
      <rPr>
        <b val="true"/>
        <sz val="8"/>
        <rFont val="Verdana"/>
        <family val="2"/>
        <charset val="1"/>
      </rPr>
      <t xml:space="preserve">Corrections :
</t>
    </r>
    <r>
      <rPr>
        <sz val="8"/>
        <rFont val="Verdana"/>
        <family val="2"/>
        <charset val="1"/>
      </rPr>
      <t xml:space="preserve">- Pour chaque mot en langue étrangère, ajouter un attribut lang pour indiquer la langue des termes : 
&lt;span lang="en"&gt;newsletter&lt;/span&gt;</t>
    </r>
  </si>
  <si>
    <r>
      <rPr>
        <b val="true"/>
        <sz val="8"/>
        <rFont val="Verdana"/>
        <family val="2"/>
        <charset val="1"/>
      </rPr>
      <t xml:space="preserve">Au moins un lien en environnement de texte n'est pas visible par rapport au texte environnant.
</t>
    </r>
    <r>
      <rPr>
        <sz val="8"/>
        <rFont val="Verdana"/>
        <family val="2"/>
        <charset val="1"/>
      </rPr>
      <t xml:space="preserve">
</t>
    </r>
    <r>
      <rPr>
        <b val="true"/>
        <sz val="8"/>
        <rFont val="Verdana"/>
        <family val="2"/>
        <charset val="1"/>
      </rPr>
      <t xml:space="preserve">Par exemple :
</t>
    </r>
    <r>
      <rPr>
        <sz val="8"/>
        <rFont val="Verdana"/>
        <family val="2"/>
        <charset val="1"/>
      </rPr>
      <t xml:space="preserve">- La couleur du lien "DINUM" et "beta.gouv" a un rapport de contraste insuffisant par rapport à la couleur du texte environnant (aucune différence de contraste)
</t>
    </r>
    <r>
      <rPr>
        <b val="true"/>
        <sz val="8"/>
        <rFont val="Verdana"/>
        <family val="2"/>
        <charset val="1"/>
      </rPr>
      <t xml:space="preserve">Corrections :
</t>
    </r>
    <r>
      <rPr>
        <sz val="8"/>
        <rFont val="Verdana"/>
        <family val="2"/>
        <charset val="1"/>
      </rPr>
      <t xml:space="preserve">- Modifier la couleur de police du lien pour obtenir un rapport de contraste de 3 avec le texte environnant,
- OU associer une forme (icône, police différente, soulignement, graisse) permettant de le discerner du texte environnant sans la couleur.
- Ajouter un marqueur autre que la couleur (soulignement, changement de forme) pour signifier l'état au survol ou à la prise de focus de ces liens.</t>
    </r>
  </si>
  <si>
    <r>
      <rPr>
        <b val="true"/>
        <sz val="8"/>
        <rFont val="Verdana"/>
        <family val="2"/>
        <charset val="1"/>
      </rPr>
      <t xml:space="preserve">La prise de focus n'est pas visible pour tous les éléments de la page.
</t>
    </r>
    <r>
      <rPr>
        <sz val="8"/>
        <rFont val="Verdana"/>
        <family val="2"/>
        <charset val="1"/>
      </rPr>
      <t xml:space="preserve">
</t>
    </r>
    <r>
      <rPr>
        <b val="true"/>
        <sz val="8"/>
        <rFont val="Verdana"/>
        <family val="2"/>
        <charset val="1"/>
      </rPr>
      <t xml:space="preserve">Par exemple :
</t>
    </r>
    <r>
      <rPr>
        <sz val="8"/>
        <rFont val="Verdana"/>
        <family val="2"/>
        <charset val="1"/>
      </rPr>
      <t xml:space="preserve">- Les différents liens et boutons en bleu
</t>
    </r>
    <r>
      <rPr>
        <b val="true"/>
        <sz val="8"/>
        <rFont val="Verdana"/>
        <family val="2"/>
        <charset val="1"/>
      </rPr>
      <t xml:space="preserve">Corrections :
</t>
    </r>
    <r>
      <rPr>
        <sz val="8"/>
        <rFont val="Verdana"/>
        <family val="2"/>
        <charset val="1"/>
      </rPr>
      <t xml:space="preserve">- Définir un style du focus qui soit suffisamment contrasté (ratio minimum de 3:1 entre les couleurs du focus et les couleurs environnantes).
</t>
    </r>
  </si>
  <si>
    <r>
      <rPr>
        <b val="true"/>
        <sz val="8"/>
        <rFont val="Verdana"/>
        <family val="2"/>
        <charset val="1"/>
      </rPr>
      <t xml:space="preserve">Toutes les zones principales de la page ne peuvent pas être atteintes.
</t>
    </r>
    <r>
      <rPr>
        <u val="single"/>
        <sz val="8"/>
        <rFont val="Verdana"/>
        <family val="2"/>
        <charset val="1"/>
      </rPr>
      <t xml:space="preserve">
</t>
    </r>
    <r>
      <rPr>
        <b val="true"/>
        <sz val="8"/>
        <rFont val="Verdana"/>
        <family val="2"/>
        <charset val="1"/>
      </rPr>
      <t xml:space="preserve">Exemples et corrections :
</t>
    </r>
    <r>
      <rPr>
        <sz val="8"/>
        <rFont val="Verdana"/>
        <family val="2"/>
        <charset val="1"/>
      </rPr>
      <t xml:space="preserve">Ajouter les rôles suivants aux grandes zones de la page : 
 - role="main" pour le </t>
    </r>
    <r>
      <rPr>
        <b val="true"/>
        <sz val="8"/>
        <rFont val="Verdana"/>
        <family val="2"/>
        <charset val="1"/>
      </rPr>
      <t xml:space="preserve">contenu principal</t>
    </r>
    <r>
      <rPr>
        <sz val="8"/>
        <rFont val="Verdana"/>
        <family val="2"/>
        <charset val="1"/>
      </rPr>
      <t xml:space="preserve"> (sur la balise &lt;main&gt; pour les sites HTML5),</t>
    </r>
  </si>
  <si>
    <r>
      <rPr>
        <b val="true"/>
        <sz val="8"/>
        <rFont val="Verdana"/>
        <family val="2"/>
        <charset val="1"/>
      </rPr>
      <t xml:space="preserve">La page ne propose pas de lien d'accès rapide au rapide ou celui-ci n'est pas fonctionnel.
Par exemple :
</t>
    </r>
    <r>
      <rPr>
        <sz val="8"/>
        <rFont val="Verdana"/>
        <family val="2"/>
        <charset val="1"/>
      </rPr>
      <t xml:space="preserve">- Il manque un lien d'accès rapide au contenu principal.
</t>
    </r>
    <r>
      <rPr>
        <b val="true"/>
        <sz val="8"/>
        <rFont val="Verdana"/>
        <family val="2"/>
        <charset val="1"/>
      </rPr>
      <t xml:space="preserve">Corrections :
</t>
    </r>
    <r>
      <rPr>
        <sz val="8"/>
        <rFont val="Verdana"/>
        <family val="2"/>
        <charset val="1"/>
      </rPr>
      <t xml:space="preserve">- Proposer au moins un lien d'accès rapide à la zone de contenu principal.
- Insérer un attribut tabindex="-1" sur la zone de contenu principal pour assurer une reprise de tabulation cohérente.
- Laisser le lien d’accès rapide visible ou s'assurer qu'il est visible au moins à la prise de focus.
- S'assurer que le lien d'accès rapide est fonctionnel, c'est-à-dire que le focus est bien déplacé sur la zone ciblée.</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</si>
  <si>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les champs de recherche, #CCCCCC sur fond blanc (ratio de 1.6)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</si>
  <si>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Les boutons liés au champ "Votre question" devraient être des cases à cocher. Supprimer le motif de conception Aria Disclosure et implémenter des boutons radios (qui peuvent être stylisés), ou supprimer le dislosure et implémenter aria-pressed (mais pas recommandé)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</si>
  <si>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La page contient des erreurs de code HTML qui peuvent impacter l'accessibilité.
</t>
    </r>
    <r>
      <rPr>
        <sz val="8"/>
        <rFont val="Verdana"/>
        <family val="2"/>
        <charset val="1"/>
      </rPr>
      <t xml:space="preserve">
</t>
    </r>
    <r>
      <rPr>
        <b val="true"/>
        <sz val="8"/>
        <rFont val="Verdana"/>
        <family val="2"/>
        <charset val="1"/>
      </rPr>
      <t xml:space="preserve">Par exemple :
</t>
    </r>
    <r>
      <rPr>
        <sz val="8"/>
        <rFont val="Verdana"/>
        <family val="2"/>
        <charset val="1"/>
      </rPr>
      <t xml:space="preserve">- Quelques petites erreurs signalées
</t>
    </r>
    <r>
      <rPr>
        <b val="true"/>
        <sz val="8"/>
        <rFont val="Verdana"/>
        <family val="2"/>
        <charset val="1"/>
      </rPr>
      <t xml:space="preserve">Corrections :
</t>
    </r>
    <r>
      <rPr>
        <sz val="8"/>
        <rFont val="Verdana"/>
        <family val="2"/>
        <charset val="1"/>
      </rPr>
      <t xml:space="preserve">- Corriger les erreurs de code relatives à l'écriture des balises, l'imbrication des balises, l'écriture des attributs, la validité des valeurs d'attributs.</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</si>
  <si>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Le texte "Notre réponse" est uniquement structuré avec des &lt;div&gt;.
- On trouve des paragraphes (&lt;p&gt;) vides servant à créer des espacements. Par exemple dans le bloc "J'ai une idée d'amélioration dans votre site"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
- Supprimer les paragraphes vides et réaliser les mises en forme uniquement en CSS.</t>
    </r>
  </si>
  <si>
    <r>
      <rPr>
        <b val="true"/>
        <sz val="8"/>
        <rFont val="Verdana"/>
        <family val="2"/>
        <charset val="1"/>
      </rPr>
      <t xml:space="preserve">Au moins un contenu présenté sous forme de liste n'est pas structuré correctement.
</t>
    </r>
    <r>
      <rPr>
        <sz val="8"/>
        <rFont val="Verdana"/>
        <family val="2"/>
        <charset val="1"/>
      </rPr>
      <t xml:space="preserve">
</t>
    </r>
    <r>
      <rPr>
        <b val="true"/>
        <sz val="8"/>
        <rFont val="Verdana"/>
        <family val="2"/>
        <charset val="1"/>
      </rPr>
      <t xml:space="preserve">Par exemple :
</t>
    </r>
    <r>
      <rPr>
        <sz val="8"/>
        <rFont val="Verdana"/>
        <family val="2"/>
        <charset val="1"/>
      </rPr>
      <t xml:space="preserve">- Les listes &lt;dl&gt;&lt;dd&gt;
</t>
    </r>
    <r>
      <rPr>
        <b val="true"/>
        <sz val="8"/>
        <rFont val="Verdana"/>
        <family val="2"/>
        <charset val="1"/>
      </rPr>
      <t xml:space="preserve">Corrections :
</t>
    </r>
    <r>
      <rPr>
        <sz val="8"/>
        <rFont val="Verdana"/>
        <family val="2"/>
        <charset val="1"/>
      </rPr>
      <t xml:space="preserve">- La structure &lt;dl&gt;/&lt;dd&gt;/&lt;dt&gt; est réservée pour les listes de définition, utiliser la structure &lt;ul&gt;&lt;li&gt;
</t>
    </r>
  </si>
  <si>
    <r>
      <rPr>
        <b val="true"/>
        <sz val="8"/>
        <rFont val="Verdana"/>
        <family val="2"/>
        <charset val="1"/>
      </rPr>
      <t xml:space="preserve">Des champs de même nature ne sont pas regroupés.
Par exemple :
</t>
    </r>
    <r>
      <rPr>
        <sz val="8"/>
        <rFont val="Verdana"/>
        <family val="2"/>
        <charset val="1"/>
      </rPr>
      <t xml:space="preserve">- Les futurs boutons radio avec "Votre question" comme légende
</t>
    </r>
    <r>
      <rPr>
        <b val="true"/>
        <sz val="8"/>
        <rFont val="Verdana"/>
        <family val="2"/>
        <charset val="1"/>
      </rPr>
      <t xml:space="preserve">Corrections :
</t>
    </r>
    <r>
      <rPr>
        <sz val="8"/>
        <rFont val="Verdana"/>
        <family val="2"/>
        <charset val="1"/>
      </rPr>
      <t xml:space="preserve">- Utiliser l'élément &lt;fieldset&gt; pour regrouper les champs de même nature et l'élément &lt;legend&gt; pour donner un titre aux regroupements.
- ou utiliser le role="group" et la propriété aria-label=[titre du regroupement] ou aria-labelledby="[@id_titre]"</t>
    </r>
  </si>
  <si>
    <r>
      <rPr>
        <b val="true"/>
        <sz val="8"/>
        <rFont val="Verdana"/>
        <family val="2"/>
        <charset val="1"/>
      </rPr>
      <t xml:space="preserve">Le contrôle de saisie n'est pas pertinent.
Par exemple :
</t>
    </r>
    <r>
      <rPr>
        <sz val="8"/>
        <rFont val="Verdana"/>
        <family val="2"/>
        <charset val="1"/>
      </rPr>
      <t xml:space="preserve">- Il y a une indication de champ obligatoire sur l'étiquette "votre question" mais le formulaire peut s'envoyer même sans avoir cocher un bouton 
</t>
    </r>
    <r>
      <rPr>
        <b val="true"/>
        <sz val="8"/>
        <rFont val="Verdana"/>
        <family val="2"/>
        <charset val="1"/>
      </rPr>
      <t xml:space="preserve">Corrections :
</t>
    </r>
    <r>
      <rPr>
        <sz val="8"/>
        <rFont val="Verdana"/>
        <family val="2"/>
        <charset val="1"/>
      </rPr>
      <t xml:space="preserve">- Supprimer l'indication de champ obligatoire si ce champ n'est pas obligatoire ou empêcher l'envoi du formulaire si ce champ est bien obligatoire
</t>
    </r>
  </si>
  <si>
    <r>
      <rPr>
        <b val="true"/>
        <sz val="8"/>
        <color rgb="FF000000"/>
        <rFont val="Verdana"/>
        <family val="2"/>
        <charset val="1"/>
      </rPr>
      <t xml:space="preserve">Les champs qui attendent une donnée personnelle de l'utilisateur ne sont pas identifiés.
</t>
    </r>
    <r>
      <rPr>
        <u val="single"/>
        <sz val="8"/>
        <color rgb="FF000000"/>
        <rFont val="Verdana"/>
        <family val="2"/>
        <charset val="1"/>
      </rPr>
      <t xml:space="preserve">
</t>
    </r>
    <r>
      <rPr>
        <b val="true"/>
        <sz val="8"/>
        <color rgb="FF000000"/>
        <rFont val="Verdana"/>
        <family val="2"/>
        <charset val="1"/>
      </rPr>
      <t xml:space="preserve">Exemples et corrections :
</t>
    </r>
    <r>
      <rPr>
        <sz val="8"/>
        <color rgb="FF000000"/>
        <rFont val="Verdana"/>
        <family val="2"/>
        <charset val="1"/>
      </rPr>
      <t xml:space="preserve">
Implémenter un attribut autocomplete sur les champs suivants : 
- Le champ "Email" : autocomplete="email"
Liste des valeurs possibles : https://www.numerique.gouv.fr/publications/rgaa-accessibilite/methode/glossaire/#liste-des-valeurs-possibles-pour-l-attribut-autocomplete
</t>
    </r>
  </si>
  <si>
    <r>
      <rPr>
        <b val="true"/>
        <sz val="8"/>
        <rFont val="Verdana"/>
        <family val="2"/>
        <charset val="1"/>
      </rPr>
      <t xml:space="preserve">Au moins une image de décoration n'est pas correctement identifiée.
Par exemple : 
</t>
    </r>
    <r>
      <rPr>
        <sz val="8"/>
        <rFont val="Verdana"/>
        <family val="2"/>
        <charset val="1"/>
      </rPr>
      <t xml:space="preserve">- Les icônes
- L'image alt="Search Placeholder" dans la fenêtre du moteur de recherche
- Toutes les images img doivent avoir un attribut alt. Ce n'est pas le cas pour l'image qui indique le dernier utilisateur ayant rédigé à la mise à jour 
</t>
    </r>
    <r>
      <rPr>
        <b val="true"/>
        <sz val="8"/>
        <rFont val="Verdana"/>
        <family val="2"/>
        <charset val="1"/>
      </rPr>
      <t xml:space="preserve">
Corrections :
</t>
    </r>
    <r>
      <rPr>
        <sz val="8"/>
        <rFont val="Verdana"/>
        <family val="2"/>
        <charset val="1"/>
      </rPr>
      <t xml:space="preserve">- Ajouter une propriété aria-hidden="true" sur les polices icônes, les svg
- Supprimer l'alternative pour la laisser vide: alt=""
- Veiller à ce que toutes les images aient un attribut alt</t>
    </r>
  </si>
  <si>
    <r>
      <rPr>
        <b val="true"/>
        <sz val="8"/>
        <rFont val="Verdana"/>
        <family val="2"/>
        <charset val="1"/>
      </rPr>
      <t xml:space="preserve">Au moins une information donnée uniquement par la couleur n'a pas d'alternative.
Par exemple : 
</t>
    </r>
    <r>
      <rPr>
        <sz val="8"/>
        <rFont val="Verdana"/>
        <family val="2"/>
        <charset val="1"/>
      </rPr>
      <t xml:space="preserve">- L'indication de lien actif dans le menu de navigation
- L'indication de lien actif dans le sommaire
</t>
    </r>
    <r>
      <rPr>
        <b val="true"/>
        <sz val="8"/>
        <rFont val="Verdana"/>
        <family val="2"/>
        <charset val="1"/>
      </rPr>
      <t xml:space="preserve">
Corrections :
</t>
    </r>
    <r>
      <rPr>
        <sz val="8"/>
        <rFont val="Verdana"/>
        <family val="2"/>
        <charset val="1"/>
      </rPr>
      <t xml:space="preserve">- Pour l'indication de lien actif, ajouter une mise en forme  (mise en gras, changement de taille, inversion des contrastes, soulignement) et un attribut title sur le modèle "Mentions légales - page active", "Une prise en main simple - ancre active"
</t>
    </r>
  </si>
  <si>
    <r>
      <rPr>
        <b val="true"/>
        <sz val="8"/>
        <rFont val="Verdana"/>
        <family val="2"/>
        <charset val="1"/>
      </rPr>
      <t xml:space="preserve">Au moins une couleur de police n'est pas suffisamment contrastée.
Par exemple :
</t>
    </r>
    <r>
      <rPr>
        <sz val="8"/>
        <rFont val="Verdana"/>
        <family val="2"/>
        <charset val="1"/>
      </rPr>
      <t xml:space="preserve">- La couleur #9DAAB6 sur le fond #E6ECF1 (ratio : 2)
- La couleur #9DAAB6 sur le fond blanc (ratio : 2.3)
- La couleur #74818D sur le fond blanc (ratio : 4)
</t>
    </r>
    <r>
      <rPr>
        <b val="true"/>
        <sz val="8"/>
        <rFont val="Verdana"/>
        <family val="2"/>
        <charset val="1"/>
      </rPr>
      <t xml:space="preserve">
Corrections :
</t>
    </r>
    <r>
      <rPr>
        <sz val="8"/>
        <rFont val="Verdana"/>
        <family val="2"/>
        <charset val="1"/>
      </rPr>
      <t xml:space="preserve">- Contrôler tous les contrastes de textes (HTML, textes en images, textes incrustés) et vérifier qu'ils sont suffisants (4.5 en taille normale, 3 en taille agrandie).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</si>
  <si>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La couleur rgb(255, 209, 57) sur le fond blanc (ratio : 1.5)
- La couleur rgb(38, 203, 124) sur le fond blanc (ratio : 2:1)
- La couleur rgb(230, 236, 241) sur le fond blanc (ratio : 1.2)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</si>
  <si>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lien n'a pas d'intitulé.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image de retour à l'accueil n'a pas d'intitulé (même chose en version mobile)
- Les "liens-ancres" qui apparaissent au survol des titres n'ont pas d'intitulé
</t>
    </r>
    <r>
      <rPr>
        <b val="true"/>
        <sz val="8"/>
        <rFont val="Verdana"/>
        <family val="2"/>
        <charset val="1"/>
      </rPr>
      <t xml:space="preserve">Corrections : 
</t>
    </r>
    <r>
      <rPr>
        <sz val="8"/>
        <rFont val="Verdana"/>
        <family val="2"/>
        <charset val="1"/>
      </rPr>
      <t xml:space="preserve">- Pour le lien image, ajouter un alt="retour à l’accueil doc.demarches-simplifiees.fr " par exemple
- Pour les ancres, ajouter un role="img" sur l'icône svg et y ajouter une propriété aria-label</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</si>
  <si>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L'icône qui permet d'ouvrir les sous-menu doit être un boutons, avec un intitulé "sous menu" et doit implémenter le motif de conception aria Disclosure
- L'icône svg qui sert à supprimer la recherche n'est pas atteignable au clavier, elle doit être implémentée dans un élément &lt;button&gt;, même chose pour la flèche qui ferme le moteur de recherche
- Les boutons présents comme résultats de recherche ouvrent des pages. Ils devraient être des liens.
- Il y a un aria-label="" vide sur le champ de recherche
- La fenêtre du moteur de recherche devrait implémenter le motif de conception ARIA Dialog. 
- Même chose pour le menu burger en version mobile + le bouton doit avoir un intitulé "fermer le menu" par exemple
- Les éléments du bloc "Cette page vous a t-elle aidée ?" doivent être des boutons avec un intitulé pertinent
- En version mobile, le bouton qui ouvre le sommaire doit avoir un intitulé "Sommaire" par exemple + implémenter le motif de conception ARIA Disclosure
- Pour tous les éléments qui affichent et masquent du contenu, ajouter au clavier la possibilité de masquer les éléments affichés avec échap (exemple : les liens du sommaire qui s'affichent au clic du bouton en version mobile)
- Les éléments qui implémentent le role="button" doivent être activables par entrée et espace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</si>
  <si>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La page contient des erreurs de code HTML qui peuvent impacter l'accessibilité.
</t>
    </r>
    <r>
      <rPr>
        <sz val="8"/>
        <rFont val="Verdana"/>
        <family val="2"/>
        <charset val="1"/>
      </rPr>
      <t xml:space="preserve">
</t>
    </r>
    <r>
      <rPr>
        <b val="true"/>
        <sz val="8"/>
        <rFont val="Verdana"/>
        <family val="2"/>
        <charset val="1"/>
      </rPr>
      <t xml:space="preserve">Par exemple :
</t>
    </r>
    <r>
      <rPr>
        <sz val="8"/>
        <rFont val="Verdana"/>
        <family val="2"/>
        <charset val="1"/>
      </rPr>
      <t xml:space="preserve">- Des erreurs de code 
</t>
    </r>
    <r>
      <rPr>
        <b val="true"/>
        <sz val="8"/>
        <rFont val="Verdana"/>
        <family val="2"/>
        <charset val="1"/>
      </rPr>
      <t xml:space="preserve">Corrections :
</t>
    </r>
    <r>
      <rPr>
        <sz val="8"/>
        <rFont val="Verdana"/>
        <family val="2"/>
        <charset val="1"/>
      </rPr>
      <t xml:space="preserve">- Corriger les erreurs de code relatives à l'écriture des balises, l'imbrication des balises, l'écriture des attributs, la validité des valeurs d'attributs.</t>
    </r>
  </si>
  <si>
    <r>
      <rPr>
        <b val="true"/>
        <sz val="8"/>
        <rFont val="Verdana"/>
        <family val="2"/>
        <charset val="1"/>
      </rPr>
      <t xml:space="preserve">La langue par défaut n'est pas définie.
Correction :
</t>
    </r>
    <r>
      <rPr>
        <sz val="8"/>
        <rFont val="Verdana"/>
        <family val="2"/>
        <charset val="1"/>
      </rPr>
      <t xml:space="preserve">- Insérer une indication de langue par défaut (lang="fr") sur la balise &lt;html&gt;.</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</si>
  <si>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Le texte "Sommaire", "Dernière mise à jour il y a 1 an", "Cette page vous a t-elle aidée ?" est uniquement structuré avec des &lt;div&gt; et &lt;span&gt;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</si>
  <si>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"Sommaire" devrait être un titre
- Si l'utilisation des éléments titres html est problématique, il est possible de créer des titres avec les propriétés aria-level et role="heading" : &lt;div role="heading" aria-level="1"&gt;XXX&lt;/div&gt;</t>
    </r>
  </si>
  <si>
    <r>
      <rPr>
        <b val="true"/>
        <sz val="8"/>
        <rFont val="Verdana"/>
        <family val="2"/>
        <charset val="1"/>
      </rPr>
      <t xml:space="preserve">La structure du document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structure HTML5 est totalement absente.
</t>
    </r>
    <r>
      <rPr>
        <b val="true"/>
        <sz val="8"/>
        <rFont val="Verdana"/>
        <family val="2"/>
        <charset val="1"/>
      </rPr>
      <t xml:space="preserve">Corrections :
</t>
    </r>
    <r>
      <rPr>
        <sz val="8"/>
        <rFont val="Verdana"/>
        <family val="2"/>
        <charset val="1"/>
      </rPr>
      <t xml:space="preserve">Implémenter les éléments suivants : 
 - &lt;header role="banner"&gt; sur la zone d'en-tête ;
 - &lt;nav role="navigation"&gt; sur le menu de navigation avec une propriété aria-label pour différencier les navigations : aria-label="menu principal", aria-label="pagination" ;
 - &lt;main role="main"&gt; sur le contenu principal ;
 - &lt;footer role="contentinfo"&gt; sur le pied de page.
</t>
    </r>
  </si>
  <si>
    <r>
      <rPr>
        <b val="true"/>
        <sz val="8"/>
        <rFont val="Verdana"/>
        <family val="2"/>
        <charset val="1"/>
      </rPr>
      <t xml:space="preserve">Au moins un contenu présenté sous forme de liste n'est pas structuré correctement.
</t>
    </r>
    <r>
      <rPr>
        <sz val="8"/>
        <rFont val="Verdana"/>
        <family val="2"/>
        <charset val="1"/>
      </rPr>
      <t xml:space="preserve">
</t>
    </r>
    <r>
      <rPr>
        <b val="true"/>
        <sz val="8"/>
        <rFont val="Verdana"/>
        <family val="2"/>
        <charset val="1"/>
      </rPr>
      <t xml:space="preserve">Par exemple :
</t>
    </r>
    <r>
      <rPr>
        <sz val="8"/>
        <rFont val="Verdana"/>
        <family val="2"/>
        <charset val="1"/>
      </rPr>
      <t xml:space="preserve">- La suite de liens du menu de navigation et du sommaire
- Les résultats de recherche
</t>
    </r>
    <r>
      <rPr>
        <b val="true"/>
        <sz val="8"/>
        <rFont val="Verdana"/>
        <family val="2"/>
        <charset val="1"/>
      </rPr>
      <t xml:space="preserve">Corrections :
</t>
    </r>
    <r>
      <rPr>
        <sz val="8"/>
        <rFont val="Verdana"/>
        <family val="2"/>
        <charset val="1"/>
      </rPr>
      <t xml:space="preserve">- Utiliser un élément de liste &lt;ul&gt;/&lt;li&gt;.</t>
    </r>
  </si>
  <si>
    <r>
      <rPr>
        <b val="true"/>
        <sz val="8"/>
        <rFont val="Verdana"/>
        <family val="2"/>
        <charset val="1"/>
      </rPr>
      <t xml:space="preserve">La prise de focus n'est pas visible pour tous les éléments de la page.
</t>
    </r>
    <r>
      <rPr>
        <sz val="8"/>
        <rFont val="Verdana"/>
        <family val="2"/>
        <charset val="1"/>
      </rPr>
      <t xml:space="preserve">
</t>
    </r>
    <r>
      <rPr>
        <b val="true"/>
        <sz val="8"/>
        <rFont val="Verdana"/>
        <family val="2"/>
        <charset val="1"/>
      </rPr>
      <t xml:space="preserve">Par exemple :
</t>
    </r>
    <r>
      <rPr>
        <sz val="8"/>
        <rFont val="Verdana"/>
        <family val="2"/>
        <charset val="1"/>
      </rPr>
      <t xml:space="preserve">- Aucune indication du focus visible
</t>
    </r>
    <r>
      <rPr>
        <b val="true"/>
        <sz val="8"/>
        <rFont val="Verdana"/>
        <family val="2"/>
        <charset val="1"/>
      </rPr>
      <t xml:space="preserve">Corrections :
</t>
    </r>
    <r>
      <rPr>
        <sz val="8"/>
        <rFont val="Verdana"/>
        <family val="2"/>
        <charset val="1"/>
      </rPr>
      <t xml:space="preserve">- Supprimer toutes les directives (outline: none, outline-color, etc.) visant à dégrader ou supprimer l'indication visuelle de focus.
- OU surcharger ces directives pour rétablir l'indication visuelle du focus.
- OU définir un style du focus qui soit suffisamment contrasté (ratio minimum de 3:1 entre les couleurs du focus et les couleurs environnantes).
- Dans les cas des composants custom (cases à cocher ou boutons radios), où le composant interactif est positionné hors écran (pour appliquer une mise en forme particulière), il faut s'assurer de répercuter la visibilité de la prise de focus sur le composant visible (généralement le label). </t>
    </r>
  </si>
  <si>
    <r>
      <rPr>
        <b val="true"/>
        <sz val="8"/>
        <color rgb="FF000000"/>
        <rFont val="Verdana"/>
        <family val="2"/>
        <charset val="1"/>
      </rPr>
      <t xml:space="preserve">L'application de certaines propriétés d'espacement au texte provoque une perte d'information et de lisibilité.
Par exemple :
</t>
    </r>
    <r>
      <rPr>
        <sz val="8"/>
        <color rgb="FF000000"/>
        <rFont val="Verdana"/>
        <family val="2"/>
        <charset val="1"/>
      </rPr>
      <t xml:space="preserve">- Le contenu du bloc "Sommaire" n'est plus lisible (les liens sont coupés)
</t>
    </r>
    <r>
      <rPr>
        <b val="true"/>
        <sz val="8"/>
        <color rgb="FF000000"/>
        <rFont val="Verdana"/>
        <family val="2"/>
        <charset val="1"/>
      </rPr>
      <t xml:space="preserve">
Correction :
</t>
    </r>
    <r>
      <rPr>
        <sz val="8"/>
        <color rgb="FF000000"/>
        <rFont val="Verdana"/>
        <family val="2"/>
        <charset val="1"/>
      </rPr>
      <t xml:space="preserve">- Vérifier que le contenu reste lisible et compréhensible lorsque les propriétés d'espacement suivantes sont appliquées :
  - Interligne de 1,5 fois la taille de la police 
  - Interlettrage de 0,12 fois la taille de la police
  - Espacement entre les mots de 0,16 fois la taille de la police
  - Marge entre les paragraphes de 2 fois la taille de la police
- Tester avec le bookmarklet : https://codepen.io/stevef/full/YLMqbo
- Adapter les règles CSS pour que le texte reste lisible lorsque l'affichage est personnalisé. Éviter les propriétés qui contraignent l'affichage (overflow:hidden;height et width par exemple) et contrôler celles qui le perturbent (tel que le positionnement absolu).</t>
    </r>
  </si>
  <si>
    <r>
      <rPr>
        <b val="true"/>
        <sz val="8"/>
        <color rgb="FF000000"/>
        <rFont val="Verdana"/>
        <family val="2"/>
        <charset val="1"/>
      </rPr>
      <t xml:space="preserve">L'utilisateur ne peut pas contrôler les contenus additionnels apparaissant à la prise de focus ou au survol.
Par exemple :
</t>
    </r>
    <r>
      <rPr>
        <sz val="8"/>
        <color rgb="FF000000"/>
        <rFont val="Verdana"/>
        <family val="2"/>
        <charset val="1"/>
      </rPr>
      <t xml:space="preserve">- Le nom du contributeur qui arapparaît au survol ne peut jamais être masqué.
</t>
    </r>
    <r>
      <rPr>
        <b val="true"/>
        <sz val="8"/>
        <color rgb="FF000000"/>
        <rFont val="Verdana"/>
        <family val="2"/>
        <charset val="1"/>
      </rPr>
      <t xml:space="preserve">Correction :
</t>
    </r>
    <r>
      <rPr>
        <sz val="8"/>
        <color rgb="FF000000"/>
        <rFont val="Verdana"/>
        <family val="2"/>
        <charset val="1"/>
      </rPr>
      <t xml:space="preserve">Le contenu additionnel qui apparaît au survol ou à la prise de focus : 
 - doit pouvoir être survolé à la souris ; 
 - doit rester visible tant que la souris survole l'élément déclencheur ou que le focus est positionné dessus ; 
 - doit pouvoir être masqué sans que le focus ou la souris ne soit déplacé (par exemple par l'activation de la touche [ESCAPE]).</t>
    </r>
  </si>
  <si>
    <r>
      <rPr>
        <b val="true"/>
        <sz val="8"/>
        <color rgb="FF000000"/>
        <rFont val="Verdana"/>
        <family val="2"/>
        <charset val="1"/>
      </rPr>
      <t xml:space="preserve">Au moins un contenu additionnel rendu visible au survol (par CSS)  ne peut pas être rendu visible au clavier.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Les ancres sont visibles au survol, mais ne sont pas visibles à la prise de focus.
- Même chose pour le nom du contributeur qui est visible au survol, mais pas au clavier
</t>
    </r>
    <r>
      <rPr>
        <b val="true"/>
        <sz val="8"/>
        <color rgb="FF000000"/>
        <rFont val="Verdana"/>
        <family val="2"/>
        <charset val="1"/>
      </rPr>
      <t xml:space="preserve">Correction :
</t>
    </r>
    <r>
      <rPr>
        <sz val="8"/>
        <color rgb="FF000000"/>
        <rFont val="Verdana"/>
        <family val="2"/>
        <charset val="1"/>
      </rPr>
      <t xml:space="preserve">- Pour tous les contenus additionnels rendus visibles au survol (:hover), définir l'alternative :focus pour rendre ce contenu visible à la prise de focus.</t>
    </r>
  </si>
  <si>
    <r>
      <rPr>
        <b val="true"/>
        <sz val="8"/>
        <rFont val="Verdana"/>
        <family val="2"/>
        <charset val="1"/>
      </rPr>
      <t xml:space="preserve">Au moins un champ de formulaire ne possède pas d'étiquette, son étiquette n'est pas visible ou son étiquette n'est pas correctement liée.
Par exemple :
</t>
    </r>
    <r>
      <rPr>
        <sz val="8"/>
        <rFont val="Verdana"/>
        <family val="2"/>
        <charset val="1"/>
      </rPr>
      <t xml:space="preserve">- Le champ de recherche
</t>
    </r>
    <r>
      <rPr>
        <b val="true"/>
        <sz val="8"/>
        <rFont val="Verdana"/>
        <family val="2"/>
        <charset val="1"/>
      </rPr>
      <t xml:space="preserve">Corrections :
</t>
    </r>
    <r>
      <rPr>
        <sz val="8"/>
        <rFont val="Verdana"/>
        <family val="2"/>
        <charset val="1"/>
      </rPr>
      <t xml:space="preserve">- Pour le champ de recherche, ajouter l'attribut title sur le champ avec le contenu "Rechercher"</t>
    </r>
  </si>
  <si>
    <r>
      <rPr>
        <b val="true"/>
        <sz val="8"/>
        <rFont val="Verdana"/>
        <family val="2"/>
        <charset val="1"/>
      </rPr>
      <t xml:space="preserve">Des champs de même nature ne sont pas regroupés.
Par exemple :
</t>
    </r>
    <r>
      <rPr>
        <sz val="8"/>
        <rFont val="Verdana"/>
        <family val="2"/>
        <charset val="1"/>
      </rPr>
      <t xml:space="preserve">- Les boutons radios du bloc "Cette page vous a t-elle aidée ?", avec "Cette page vous a t-elle aidée ?" comme légende
</t>
    </r>
    <r>
      <rPr>
        <b val="true"/>
        <sz val="8"/>
        <rFont val="Verdana"/>
        <family val="2"/>
        <charset val="1"/>
      </rPr>
      <t xml:space="preserve">Corrections :
</t>
    </r>
    <r>
      <rPr>
        <sz val="8"/>
        <rFont val="Verdana"/>
        <family val="2"/>
        <charset val="1"/>
      </rPr>
      <t xml:space="preserve">- Utiliser l'élément &lt;fieldset&gt; pour regrouper les champs de même nature et l'élément &lt;legend&gt; pour donner un titre aux regroupements.
- ou utiliser le role="group" et la propriété aria-label=[titre du regroupement] ou aria-labelledby="[@id_titre]"</t>
    </r>
  </si>
  <si>
    <r>
      <rPr>
        <b val="true"/>
        <sz val="8"/>
        <rFont val="Verdana"/>
        <family val="2"/>
        <charset val="1"/>
      </rPr>
      <t xml:space="preserve">Toutes les zones principales de la page ne peuvent pas être atteintes.
</t>
    </r>
    <r>
      <rPr>
        <u val="single"/>
        <sz val="8"/>
        <rFont val="Verdana"/>
        <family val="2"/>
        <charset val="1"/>
      </rPr>
      <t xml:space="preserve">
</t>
    </r>
    <r>
      <rPr>
        <b val="true"/>
        <sz val="8"/>
        <rFont val="Verdana"/>
        <family val="2"/>
        <charset val="1"/>
      </rPr>
      <t xml:space="preserve">Exemples et corrections :
</t>
    </r>
    <r>
      <rPr>
        <sz val="8"/>
        <rFont val="Verdana"/>
        <family val="2"/>
        <charset val="1"/>
      </rPr>
      <t xml:space="preserve">Ajouter les rôles suivants aux grandes zones de la page :
 - role="banner" pour l'</t>
    </r>
    <r>
      <rPr>
        <b val="true"/>
        <sz val="8"/>
        <rFont val="Verdana"/>
        <family val="2"/>
        <charset val="1"/>
      </rPr>
      <t xml:space="preserve">en-tête principal</t>
    </r>
    <r>
      <rPr>
        <sz val="8"/>
        <rFont val="Verdana"/>
        <family val="2"/>
        <charset val="1"/>
      </rPr>
      <t xml:space="preserve"> du site (sur la balise &lt;header&gt; pour les sites HTML5), 
 - role="main" pour le </t>
    </r>
    <r>
      <rPr>
        <b val="true"/>
        <sz val="8"/>
        <rFont val="Verdana"/>
        <family val="2"/>
        <charset val="1"/>
      </rPr>
      <t xml:space="preserve">contenu principal</t>
    </r>
    <r>
      <rPr>
        <sz val="8"/>
        <rFont val="Verdana"/>
        <family val="2"/>
        <charset val="1"/>
      </rPr>
      <t xml:space="preserve"> (sur la balise &lt;main&gt; pour les sites HTML5),
 - role="navigation" sur le </t>
    </r>
    <r>
      <rPr>
        <b val="true"/>
        <sz val="8"/>
        <rFont val="Verdana"/>
        <family val="2"/>
        <charset val="1"/>
      </rPr>
      <t xml:space="preserve">menu principal</t>
    </r>
    <r>
      <rPr>
        <sz val="8"/>
        <rFont val="Verdana"/>
        <family val="2"/>
        <charset val="1"/>
      </rPr>
      <t xml:space="preserve">, les</t>
    </r>
    <r>
      <rPr>
        <b val="true"/>
        <sz val="8"/>
        <rFont val="Verdana"/>
        <family val="2"/>
        <charset val="1"/>
      </rPr>
      <t xml:space="preserve"> menus secondaires</t>
    </r>
    <r>
      <rPr>
        <sz val="8"/>
        <rFont val="Verdana"/>
        <family val="2"/>
        <charset val="1"/>
      </rPr>
      <t xml:space="preserve">, le</t>
    </r>
    <r>
      <rPr>
        <b val="true"/>
        <sz val="8"/>
        <rFont val="Verdana"/>
        <family val="2"/>
        <charset val="1"/>
      </rPr>
      <t xml:space="preserve"> fil d'Ariane</t>
    </r>
    <r>
      <rPr>
        <sz val="8"/>
        <rFont val="Verdana"/>
        <family val="2"/>
        <charset val="1"/>
      </rPr>
      <t xml:space="preserve">, les listes de liens de navigation dans une collection de pages (sur la ou les balises &lt;nav&gt; pour les sites HTML5), 
 - role="contentinfo" sur le </t>
    </r>
    <r>
      <rPr>
        <b val="true"/>
        <sz val="8"/>
        <rFont val="Verdana"/>
        <family val="2"/>
        <charset val="1"/>
      </rPr>
      <t xml:space="preserve">pied de page</t>
    </r>
    <r>
      <rPr>
        <sz val="8"/>
        <rFont val="Verdana"/>
        <family val="2"/>
        <charset val="1"/>
      </rPr>
      <t xml:space="preserve"> (sur la balise &lt;footer&gt; pour les sites HTML5), 
 - role="search" sur le conteneur du </t>
    </r>
    <r>
      <rPr>
        <b val="true"/>
        <sz val="8"/>
        <rFont val="Verdana"/>
        <family val="2"/>
        <charset val="1"/>
      </rPr>
      <t xml:space="preserve">moteur de recherche</t>
    </r>
    <r>
      <rPr>
        <sz val="8"/>
        <rFont val="Verdana"/>
        <family val="2"/>
        <charset val="1"/>
      </rPr>
      <t xml:space="preserve">.</t>
    </r>
  </si>
  <si>
    <r>
      <rPr>
        <b val="true"/>
        <sz val="8"/>
        <rFont val="Verdana"/>
        <family val="2"/>
        <charset val="1"/>
      </rPr>
      <t xml:space="preserve">L'ordre de tabulation dans la page n'est pas cohérent.
Par exemple :
</t>
    </r>
    <r>
      <rPr>
        <sz val="8"/>
        <rFont val="Verdana"/>
        <family val="2"/>
        <charset val="1"/>
      </rPr>
      <t xml:space="preserve">- Lorsqu'on navigue au clavier, on tabule dans le moteur de recherche, puis, à la tabulation suivante, on retourne en haut de page.
- En version mobile, on tabule dans les liens masqués du menu (généralités, présentation...)
- Les boutons du moteur de recherche et du menu de navigation ne sont pas atteignables au clavier en version mobile
</t>
    </r>
    <r>
      <rPr>
        <b val="true"/>
        <sz val="8"/>
        <rFont val="Verdana"/>
        <family val="2"/>
        <charset val="1"/>
      </rPr>
      <t xml:space="preserve">Corrections :
</t>
    </r>
    <r>
      <rPr>
        <sz val="8"/>
        <rFont val="Verdana"/>
        <family val="2"/>
        <charset val="1"/>
      </rPr>
      <t xml:space="preserve">- Vérifier que le parcours de la tabulation est cohérent dans la page. Cela sera corrigé lorsque cette fenêtre sera implémentée comme une fenêtre modale avec les comportements claviers attendus.
- Pour les boutons non atteignables, remplacer tabindex="-1" par tabindinx"0"
</t>
    </r>
  </si>
  <si>
    <r>
      <rPr>
        <b val="true"/>
        <sz val="8"/>
        <rFont val="Verdana"/>
        <family val="2"/>
        <charset val="1"/>
      </rPr>
      <t xml:space="preserve">Au moins une image de décoration n'est pas correctement identifiée.
Par exemple : 
</t>
    </r>
    <r>
      <rPr>
        <sz val="8"/>
        <rFont val="Verdana"/>
        <family val="2"/>
        <charset val="1"/>
      </rPr>
      <t xml:space="preserve">- L'image &lt;img&gt; "moins de papier"
</t>
    </r>
    <r>
      <rPr>
        <b val="true"/>
        <sz val="8"/>
        <rFont val="Verdana"/>
        <family val="2"/>
        <charset val="1"/>
      </rPr>
      <t xml:space="preserve">
Corrections :
</t>
    </r>
    <r>
      <rPr>
        <sz val="8"/>
        <rFont val="Verdana"/>
        <family val="2"/>
        <charset val="1"/>
      </rPr>
      <t xml:space="preserve">- Laisser le alt vide : alt=""
</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</si>
  <si>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Les champs de recherche, #CCCCCC sur fond #F7F8F7 (ratio de 1.5)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</si>
  <si>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Une fois connecté, le lien de retour à la page d'accueil doit indiquer plutôt « Aller à la liste des dossiers demarches-simplifiées.fr »
</t>
    </r>
    <r>
      <rPr>
        <b val="true"/>
        <sz val="8"/>
        <rFont val="Verdana"/>
        <family val="2"/>
        <charset val="1"/>
      </rPr>
      <t xml:space="preserve">Corrections :
</t>
    </r>
    <r>
      <rPr>
        <sz val="8"/>
        <rFont val="Verdana"/>
        <family val="2"/>
        <charset val="1"/>
      </rPr>
      <t xml:space="preserve">- Pour le lien de retour à l'accueil, modifier le title pour qu'il reprenne le contenu visible, sur le modèle : "Aller à la liste des dossiers demarches-simplifiées.fr"</t>
    </r>
  </si>
  <si>
    <r>
      <rPr>
        <b val="true"/>
        <sz val="8"/>
        <color rgb="FF000000"/>
        <rFont val="Verdana"/>
        <family val="2"/>
        <charset val="1"/>
      </rPr>
      <t xml:space="preserve">Au moins un message de statut n'est pas correctement restitué aux technologies d'assistance.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Le message qui indique "Courriel ou mot de passe incorrect. "
</t>
    </r>
    <r>
      <rPr>
        <b val="true"/>
        <sz val="8"/>
        <color rgb="FF000000"/>
        <rFont val="Verdana"/>
        <family val="2"/>
        <charset val="1"/>
      </rPr>
      <t xml:space="preserve">Corrections :
</t>
    </r>
    <r>
      <rPr>
        <sz val="8"/>
        <color rgb="FF000000"/>
        <rFont val="Verdana"/>
        <family val="2"/>
        <charset val="1"/>
      </rPr>
      <t xml:space="preserve">- Pour les messages qui présentent une suggestion ou avertissent d'une erreur, ajouter le role="alert".
</t>
    </r>
  </si>
  <si>
    <r>
      <rPr>
        <b val="true"/>
        <sz val="8"/>
        <rFont val="Verdana"/>
        <family val="2"/>
        <charset val="1"/>
      </rPr>
      <t xml:space="preserve">Le titre de la page n'est pas pertinent.
</t>
    </r>
    <r>
      <rPr>
        <sz val="8"/>
        <rFont val="Verdana"/>
        <family val="2"/>
        <charset val="1"/>
      </rPr>
      <t xml:space="preserve">
</t>
    </r>
    <r>
      <rPr>
        <b val="true"/>
        <sz val="8"/>
        <rFont val="Verdana"/>
        <family val="2"/>
        <charset val="1"/>
      </rPr>
      <t xml:space="preserve">Correction :
</t>
    </r>
    <r>
      <rPr>
        <sz val="8"/>
        <rFont val="Verdana"/>
        <family val="2"/>
        <charset val="1"/>
      </rPr>
      <t xml:space="preserve">- Modifier le titre de la page par exemple sur le modèle : &lt;title&gt;Se connecter - demarches-simplifiees.fr&lt;/title&gt;
</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</si>
  <si>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Les textes "OU" et "Courriel ou mot de passe incorrect."  sont uniquement structurés avec des &lt;div&gt;.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</si>
  <si>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Les textes "Cette démarche est gérée par :", "Poser une question sur votre dossier :", et "Conservation des données :" doivent être des titres de niveau 3
- Si l'utilisation des éléments titres html est problématique, il est possible de créer des titres avec les propriétés aria-level et role="heading" : &lt;div role="heading" aria-level="1"&gt;XXX&lt;/div&gt;</t>
    </r>
  </si>
  <si>
    <r>
      <rPr>
        <b val="true"/>
        <sz val="8"/>
        <rFont val="Verdana"/>
        <family val="2"/>
        <charset val="1"/>
      </rPr>
      <t xml:space="preserve">Le contrôle de saisie n'est pas pertinent.
Par exemple :
</t>
    </r>
    <r>
      <rPr>
        <sz val="8"/>
        <rFont val="Verdana"/>
        <family val="2"/>
        <charset val="1"/>
      </rPr>
      <t xml:space="preserve">- Les champs obligatoires ne sont pas identifiés.
</t>
    </r>
    <r>
      <rPr>
        <b val="true"/>
        <sz val="8"/>
        <rFont val="Verdana"/>
        <family val="2"/>
        <charset val="1"/>
      </rPr>
      <t xml:space="preserve">Corrections :
</t>
    </r>
    <r>
      <rPr>
        <sz val="8"/>
        <rFont val="Verdana"/>
        <family val="2"/>
        <charset val="1"/>
      </rPr>
      <t xml:space="preserve">- Identifier les champs obligatoires soit directement dans l'étiquette de champ, soit dans un passage de texte précédent le formulaire sur le modèle "tous les champs sont obligatoires", soit par un passage de texte relié par la relation aria-describedby="@id_mandatory" sur le champ. L'information doit être visible.</t>
    </r>
  </si>
  <si>
    <r>
      <rPr>
        <b val="true"/>
        <sz val="8"/>
        <rFont val="Verdana"/>
        <family val="2"/>
        <charset val="1"/>
      </rPr>
      <t xml:space="preserve">Les champs de saisie en erreur, qui attendent un format particulier, ne sont pas accompagnés d'un exemple réel de saisie.
Par exemple : 
</t>
    </r>
    <r>
      <rPr>
        <sz val="8"/>
        <rFont val="Verdana"/>
        <family val="2"/>
        <charset val="1"/>
      </rPr>
      <t xml:space="preserve">- Le champ email.
</t>
    </r>
    <r>
      <rPr>
        <b val="true"/>
        <sz val="8"/>
        <rFont val="Verdana"/>
        <family val="2"/>
        <charset val="1"/>
      </rPr>
      <t xml:space="preserve">Corrections :
</t>
    </r>
    <r>
      <rPr>
        <sz val="8"/>
        <rFont val="Verdana"/>
        <family val="2"/>
        <charset val="1"/>
      </rPr>
      <t xml:space="preserve">- Modifier et compléter le message d'erreur : "Veuillez saisir une adresse e-mail valide. Par exemple : john.doe@access42.net"
</t>
    </r>
  </si>
  <si>
    <r>
      <rPr>
        <b val="true"/>
        <sz val="8"/>
        <color rgb="FF000000"/>
        <rFont val="Verdana"/>
        <family val="2"/>
        <charset val="1"/>
      </rPr>
      <t xml:space="preserve">Les champs qui attendent une donnée personnelle de l'utilisateur ne sont pas identifiés.
</t>
    </r>
    <r>
      <rPr>
        <u val="single"/>
        <sz val="8"/>
        <color rgb="FF000000"/>
        <rFont val="Verdana"/>
        <family val="2"/>
        <charset val="1"/>
      </rPr>
      <t xml:space="preserve">
</t>
    </r>
    <r>
      <rPr>
        <b val="true"/>
        <sz val="8"/>
        <color rgb="FF000000"/>
        <rFont val="Verdana"/>
        <family val="2"/>
        <charset val="1"/>
      </rPr>
      <t xml:space="preserve">Exemples et corrections :
</t>
    </r>
    <r>
      <rPr>
        <sz val="8"/>
        <color rgb="FF000000"/>
        <rFont val="Verdana"/>
        <family val="2"/>
        <charset val="1"/>
      </rPr>
      <t xml:space="preserve">
Implémenter un attribut autocomplete sur les champs suivants : 
- Le champ "Email" : autocomplete="email" à la place d'autocomplete="username"
Liste des valeurs possibles : https://www.numerique.gouv.fr/publications/rgaa-accessibilite/methode/glossaire/#liste-des-valeurs-possibles-pour-l-attribut-autocomplete
</t>
    </r>
  </si>
  <si>
    <r>
      <rPr>
        <b val="true"/>
        <sz val="8"/>
        <rFont val="Verdana"/>
        <family val="2"/>
        <charset val="1"/>
      </rPr>
      <t xml:space="preserve">Au moins un titre de tableau de données n'est pas correctement associé.
</t>
    </r>
    <r>
      <rPr>
        <sz val="8"/>
        <rFont val="Verdana"/>
        <family val="2"/>
        <charset val="1"/>
      </rPr>
      <t xml:space="preserve">
</t>
    </r>
    <r>
      <rPr>
        <b val="true"/>
        <sz val="8"/>
        <rFont val="Verdana"/>
        <family val="2"/>
        <charset val="1"/>
      </rPr>
      <t xml:space="preserve">Par exemple :
</t>
    </r>
    <r>
      <rPr>
        <sz val="8"/>
        <rFont val="Verdana"/>
        <family val="2"/>
        <charset val="1"/>
      </rPr>
      <t xml:space="preserve">- Le titre du tableau des dossiers
</t>
    </r>
    <r>
      <rPr>
        <b val="true"/>
        <sz val="8"/>
        <rFont val="Verdana"/>
        <family val="2"/>
        <charset val="1"/>
      </rPr>
      <t xml:space="preserve">Corrections :
</t>
    </r>
    <r>
      <rPr>
        <sz val="8"/>
        <rFont val="Verdana"/>
        <family val="2"/>
        <charset val="1"/>
      </rPr>
      <t xml:space="preserve">- Ajouter un titre dans l'élément &lt;caption&gt; par exemple sur le modèle "mes dossiers". Si nécessaire, l'élément caption peut être positionné hors écran.</t>
    </r>
  </si>
  <si>
    <r>
      <rPr>
        <b val="true"/>
        <sz val="8"/>
        <rFont val="Verdana"/>
        <family val="2"/>
        <charset val="1"/>
      </rPr>
      <t xml:space="preserve">Les cellules de données ne sont pas correctement liées aux cellules d'en-tête pour au moins un tableau de données.
</t>
    </r>
    <r>
      <rPr>
        <sz val="8"/>
        <rFont val="Verdana"/>
        <family val="2"/>
        <charset val="1"/>
      </rPr>
      <t xml:space="preserve">
</t>
    </r>
    <r>
      <rPr>
        <b val="true"/>
        <sz val="8"/>
        <rFont val="Verdana"/>
        <family val="2"/>
        <charset val="1"/>
      </rPr>
      <t xml:space="preserve">Par exemple :
</t>
    </r>
    <r>
      <rPr>
        <sz val="8"/>
        <rFont val="Verdana"/>
        <family val="2"/>
        <charset val="1"/>
      </rPr>
      <t xml:space="preserve">- Les cellules du tableau des dossiers
</t>
    </r>
    <r>
      <rPr>
        <b val="true"/>
        <sz val="8"/>
        <rFont val="Verdana"/>
        <family val="2"/>
        <charset val="1"/>
      </rPr>
      <t xml:space="preserve">Corrections :
</t>
    </r>
    <r>
      <rPr>
        <sz val="8"/>
        <rFont val="Verdana"/>
        <family val="2"/>
        <charset val="1"/>
      </rPr>
      <t xml:space="preserve">-  Ajouter les attributs scope="col" sur les balises &lt;th&gt;.</t>
    </r>
  </si>
  <si>
    <r>
      <rPr>
        <b val="true"/>
        <sz val="8"/>
        <rFont val="Verdana"/>
        <family val="2"/>
        <charset val="1"/>
      </rPr>
      <t xml:space="preserve">Au moins un texte mis en couleur n'est pas associé à une couleur de fond et/ou au moins un texte associé à une couleur de fond n'est pas associé à une couleur de texte.
</t>
    </r>
    <r>
      <rPr>
        <sz val="8"/>
        <rFont val="Verdana"/>
        <family val="2"/>
        <charset val="1"/>
      </rPr>
      <t xml:space="preserve">
</t>
    </r>
    <r>
      <rPr>
        <b val="true"/>
        <sz val="8"/>
        <rFont val="Verdana"/>
        <family val="2"/>
        <charset val="1"/>
      </rPr>
      <t xml:space="preserve">Par exemple :
</t>
    </r>
    <r>
      <rPr>
        <sz val="8"/>
        <rFont val="Verdana"/>
        <family val="2"/>
        <charset val="1"/>
      </rPr>
      <t xml:space="preserve">- Le body a une couleur de police définie, mais ne possède pas de couleur de fond associée
</t>
    </r>
    <r>
      <rPr>
        <b val="true"/>
        <sz val="8"/>
        <rFont val="Verdana"/>
        <family val="2"/>
        <charset val="1"/>
      </rPr>
      <t xml:space="preserve">Corrections :
</t>
    </r>
    <r>
      <rPr>
        <sz val="8"/>
        <rFont val="Verdana"/>
        <family val="2"/>
        <charset val="1"/>
      </rPr>
      <t xml:space="preserve">- Définir une couleur de fond par défaut sur l'élément &lt;html&gt; : background:#fff</t>
    </r>
  </si>
  <si>
    <r>
      <rPr>
        <b val="true"/>
        <sz val="8"/>
        <color rgb="FF000000"/>
        <rFont val="Verdana"/>
        <family val="2"/>
        <charset val="1"/>
      </rPr>
      <t xml:space="preserve">Dans une fenêtre de 320px de large, le contenu n'est plus totalement lisible (le contenu est tronqué) ou il est nécessaire d'utiliser la barre de défilement horizontal.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Il est nécessaire d'utiliser la barre de défilement horizontale pour accéder à son compte et au bouton d'aide
</t>
    </r>
    <r>
      <rPr>
        <b val="true"/>
        <sz val="8"/>
        <color rgb="FF000000"/>
        <rFont val="Verdana"/>
        <family val="2"/>
        <charset val="1"/>
      </rPr>
      <t xml:space="preserve">Correction :
</t>
    </r>
    <r>
      <rPr>
        <sz val="8"/>
        <color rgb="FF000000"/>
        <rFont val="Verdana"/>
        <family val="2"/>
        <charset val="1"/>
      </rPr>
      <t xml:space="preserve">- Modifier les directives CSS, notamment veiller aux points de rupture CSS, afin que l'ensemble du contenu puisse être consulté dans une fenêtre de 320px et ce, sans avoir recours à la barre de défilement horizontal.</t>
    </r>
  </si>
  <si>
    <r>
      <rPr>
        <b val="true"/>
        <sz val="8"/>
        <rFont val="Verdana"/>
        <family val="2"/>
        <charset val="1"/>
      </rPr>
      <t xml:space="preserve">Au moins une information donnée uniquement par la couleur n'a pas d'alternative.
Par exemple : 
</t>
    </r>
    <r>
      <rPr>
        <sz val="8"/>
        <rFont val="Verdana"/>
        <family val="2"/>
        <charset val="1"/>
      </rPr>
      <t xml:space="preserve">- L'indication de lien actif Aide dans le menu de navigation
</t>
    </r>
    <r>
      <rPr>
        <b val="true"/>
        <sz val="8"/>
        <rFont val="Verdana"/>
        <family val="2"/>
        <charset val="1"/>
      </rPr>
      <t xml:space="preserve">
Corrections :
</t>
    </r>
    <r>
      <rPr>
        <sz val="8"/>
        <rFont val="Verdana"/>
        <family val="2"/>
        <charset val="1"/>
      </rPr>
      <t xml:space="preserve">- Pour l'indication de lien actif, ajouter une mise en forme  (mise en gras, changement de taille, inversion des contrastes, soulignement) et un attribut title sur le modèle "Aide - page active"
</t>
    </r>
  </si>
  <si>
    <r>
      <rPr>
        <b val="true"/>
        <sz val="8"/>
        <rFont val="Verdana"/>
        <family val="2"/>
        <charset val="1"/>
      </rPr>
      <t xml:space="preserve">Au moins une couleur de police n'est pas suffisamment contrastée.
Par exemple :
</t>
    </r>
    <r>
      <rPr>
        <sz val="8"/>
        <rFont val="Verdana"/>
        <family val="2"/>
        <charset val="1"/>
      </rPr>
      <t xml:space="preserve">- La couleur #b3b3b3 sur le fond blanc (ratio : 2.1)
- La couleur #9B9B9B sur le fond blanc (ratio : 2.8)
- La couleur #4393F3 sur le fond blanc (ratio : 3.13)
- La couleur de fond #4F92CA avec le texte blanc (ratio de 3.33)
</t>
    </r>
    <r>
      <rPr>
        <b val="true"/>
        <sz val="8"/>
        <rFont val="Verdana"/>
        <family val="2"/>
        <charset val="1"/>
      </rPr>
      <t xml:space="preserve">
Corrections :
</t>
    </r>
    <r>
      <rPr>
        <sz val="8"/>
        <rFont val="Verdana"/>
        <family val="2"/>
        <charset val="1"/>
      </rPr>
      <t xml:space="preserve">- Contrôler tous les contrastes de textes (HTML, textes en images, textes incrustés) et vérifier qu'ils sont suffisants (4.5 en taille normale, 3 en taille agrandie).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</si>
  <si>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La bordure du champ de recherche, couleur #CCC, ratio de 1.61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</si>
  <si>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lien-image alt="demarches-simplifiees.fr" qui renvoie à la page des dossiers
</t>
    </r>
    <r>
      <rPr>
        <b val="true"/>
        <sz val="8"/>
        <rFont val="Verdana"/>
        <family val="2"/>
        <charset val="1"/>
      </rPr>
      <t xml:space="preserve">Corrections :
</t>
    </r>
    <r>
      <rPr>
        <sz val="8"/>
        <rFont val="Verdana"/>
        <family val="2"/>
        <charset val="1"/>
      </rPr>
      <t xml:space="preserve">- Pour le lien-image, modifier l</t>
    </r>
    <r>
      <rPr>
        <u val="single"/>
        <sz val="8"/>
        <rFont val="Verdana"/>
        <family val="2"/>
        <charset val="1"/>
      </rPr>
      <t xml:space="preserve">'</t>
    </r>
    <r>
      <rPr>
        <sz val="8"/>
        <rFont val="Verdana"/>
        <family val="2"/>
        <charset val="1"/>
      </rPr>
      <t xml:space="preserve">attribut alt pour qu'il reprenne la destination du lien, par exemple "Mes dossiers demarches-simplifiees.fr". Même chose pour le lien du footer qui semble aller sur la même page</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</si>
  <si>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En version mobile, le bouton d'ouverture du menu a un intitulé non pertinent "Toggle Navigation" et il doit implémenter le motif de conception ARIA Disclosure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</si>
  <si>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Au moins un mot ou un passage de texte dont la langue est différente de la langue par défaut n'est pas identifié.
</t>
    </r>
    <r>
      <rPr>
        <sz val="8"/>
        <rFont val="Verdana"/>
        <family val="2"/>
        <charset val="1"/>
      </rPr>
      <t xml:space="preserve">
</t>
    </r>
    <r>
      <rPr>
        <b val="true"/>
        <sz val="8"/>
        <rFont val="Verdana"/>
        <family val="2"/>
        <charset val="1"/>
      </rPr>
      <t xml:space="preserve">Par exemple :
</t>
    </r>
    <r>
      <rPr>
        <sz val="8"/>
        <rFont val="Verdana"/>
        <family val="2"/>
        <charset val="1"/>
      </rPr>
      <t xml:space="preserve">- Le mot "Powered by Help Scout"
</t>
    </r>
    <r>
      <rPr>
        <b val="true"/>
        <sz val="8"/>
        <rFont val="Verdana"/>
        <family val="2"/>
        <charset val="1"/>
      </rPr>
      <t xml:space="preserve">Corrections :
</t>
    </r>
    <r>
      <rPr>
        <sz val="8"/>
        <rFont val="Verdana"/>
        <family val="2"/>
        <charset val="1"/>
      </rPr>
      <t xml:space="preserve">- Pour chaque mot en langue étrangère, ajouter un attribut lang pour indiquer la langue des termes : 
&lt;span lang="en"&gt;Powered by Help Scout&lt;/span&gt;</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</si>
  <si>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On trouve des paragraphes (&lt;p&gt;) vides servant à créer des espacements dans les blocs de résultats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
- Supprimer les paragraphes vides et réaliser les mises en forme uniquement en CSS.</t>
    </r>
  </si>
  <si>
    <r>
      <rPr>
        <b val="true"/>
        <sz val="8"/>
        <rFont val="Verdana"/>
        <family val="2"/>
        <charset val="1"/>
      </rPr>
      <t xml:space="preserve">La structure du document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Il manque l'élément &lt;main&gt;.
</t>
    </r>
    <r>
      <rPr>
        <b val="true"/>
        <sz val="8"/>
        <rFont val="Verdana"/>
        <family val="2"/>
        <charset val="1"/>
      </rPr>
      <t xml:space="preserve">Corrections :
</t>
    </r>
    <r>
      <rPr>
        <sz val="8"/>
        <rFont val="Verdana"/>
        <family val="2"/>
        <charset val="1"/>
      </rPr>
      <t xml:space="preserve">Implémenter les éléments suivants : 
 - &lt;header role="banner"&gt; sur la zone d'en-tête ;
 - &lt;nav role="navigation"&gt; sur le menu de navigation, le sous-menu, le fil d'Ariane, la pagination. Ajouter une propriété aria-label pour différencier les navigations : aria-label="menu principal", aria-label="pagination" ;
 - &lt;main role="main"&gt; sur le contenu principal ;
 - &lt;footer role="contentinfo"&gt; sur le pied de page.
</t>
    </r>
  </si>
  <si>
    <r>
      <rPr>
        <b val="true"/>
        <sz val="8"/>
        <rFont val="Verdana"/>
        <family val="2"/>
        <charset val="1"/>
      </rPr>
      <t xml:space="preserve">La prise de focus n'est pas visible pour tous les éléments de la page.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"Aide"
</t>
    </r>
    <r>
      <rPr>
        <b val="true"/>
        <sz val="8"/>
        <rFont val="Verdana"/>
        <family val="2"/>
        <charset val="1"/>
      </rPr>
      <t xml:space="preserve">Corrections :
</t>
    </r>
    <r>
      <rPr>
        <sz val="8"/>
        <rFont val="Verdana"/>
        <family val="2"/>
        <charset val="1"/>
      </rPr>
      <t xml:space="preserve">- Supprimer toutes les directives (outline: none, outline-color, etc.) visant à dégrader ou supprimer l'indication visuelle de focus.
- OU surcharger ces directives pour rétablir l'indication visuelle du focus.
- Dans les cas des composants custom (cases à cocher ou boutons radios), où le composant interactif est positionné hors écran (pour appliquer une mise en forme particulière), il faut s'assurer de répercuter la visibilité de la prise de focus sur le composant visible (généralement le label). </t>
    </r>
  </si>
  <si>
    <r>
      <rPr>
        <b val="true"/>
        <sz val="8"/>
        <color rgb="FF000000"/>
        <rFont val="Verdana"/>
        <family val="2"/>
        <charset val="1"/>
      </rPr>
      <t xml:space="preserve">Dans une fenêtre de 320px de large, le contenu n'est plus totalement lisible (le contenu est tronqué) ou il est nécessaire d'utiliser la barre de défilement horizontal.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Les contenus sont tronqués : l'icône du menu et le lien-image "demarches-simplifiees.fr" la loupe et le placeholder aussi
</t>
    </r>
    <r>
      <rPr>
        <b val="true"/>
        <sz val="8"/>
        <color rgb="FF000000"/>
        <rFont val="Verdana"/>
        <family val="2"/>
        <charset val="1"/>
      </rPr>
      <t xml:space="preserve">Correction :
</t>
    </r>
    <r>
      <rPr>
        <sz val="8"/>
        <color rgb="FF000000"/>
        <rFont val="Verdana"/>
        <family val="2"/>
        <charset val="1"/>
      </rPr>
      <t xml:space="preserve">- Modifier les directives CSS, notamment veiller aux points de rupture CSS, afin que l'ensemble du contenu puisse être consulté dans une fenêtre de 320px et ce, sans avoir recours à la barre de défilement horizontal.
- L'utilisation de tableau de présentation est incompatible avec le fait de consulter le contenu sans avoir recours au scroll horizontal. Les pages devraient être mises en forme avec CSS pour corriger ce problème.</t>
    </r>
  </si>
  <si>
    <r>
      <rPr>
        <b val="true"/>
        <sz val="8"/>
        <color rgb="FF000000"/>
        <rFont val="Verdana"/>
        <family val="2"/>
        <charset val="1"/>
      </rPr>
      <t xml:space="preserve">L'application de certaines propriétés d'espacement au texte provoque une perte d'information et de lisibilité.
Par exemple :
</t>
    </r>
    <r>
      <rPr>
        <sz val="8"/>
        <color rgb="FF000000"/>
        <rFont val="Verdana"/>
        <family val="2"/>
        <charset val="1"/>
      </rPr>
      <t xml:space="preserve">- Le lien-image et les liens du menu de navigation se chevauchent
</t>
    </r>
    <r>
      <rPr>
        <b val="true"/>
        <sz val="8"/>
        <color rgb="FF000000"/>
        <rFont val="Verdana"/>
        <family val="2"/>
        <charset val="1"/>
      </rPr>
      <t xml:space="preserve">
Correction :
</t>
    </r>
    <r>
      <rPr>
        <sz val="8"/>
        <color rgb="FF000000"/>
        <rFont val="Verdana"/>
        <family val="2"/>
        <charset val="1"/>
      </rPr>
      <t xml:space="preserve">- Vérifier que le contenu reste lisible et compréhensible lorsque les propriétés d'espacement suivantes sont appliquées :
  - Interligne de 1,5 fois la taille de la police 
  - Interlettrage de 0,12 fois la taille de la police
  - Espacement entre les mots de 0,16 fois la taille de la police
  - Marge entre les paragraphes de 2 fois la taille de la police
- Tester avec le bookmarklet : https://codepen.io/stevef/full/YLMqbo
- Adapter les règles CSS pour que le texte reste lisible lorsque l'affichage est personnalisé. Éviter les propriétés qui contraignent l'affichage (overflow:hidden;height et width par exemple) et contrôler celles qui le perturbent (tel que le positionnement absolu).</t>
    </r>
  </si>
  <si>
    <r>
      <rPr>
        <b val="true"/>
        <sz val="8"/>
        <rFont val="Verdana"/>
        <family val="2"/>
        <charset val="1"/>
      </rPr>
      <t xml:space="preserve">Au moins un champ de formulaire ne possède pas d'étiquette, son étiquette n'est pas visible ou son étiquette n'est pas correctement liée.
Par exemple :
</t>
    </r>
    <r>
      <rPr>
        <sz val="8"/>
        <rFont val="Verdana"/>
        <family val="2"/>
        <charset val="1"/>
      </rPr>
      <t xml:space="preserve">- Le champ de recherche
</t>
    </r>
    <r>
      <rPr>
        <b val="true"/>
        <sz val="8"/>
        <rFont val="Verdana"/>
        <family val="2"/>
        <charset val="1"/>
      </rPr>
      <t xml:space="preserve">Corrections :
</t>
    </r>
    <r>
      <rPr>
        <sz val="8"/>
        <rFont val="Verdana"/>
        <family val="2"/>
        <charset val="1"/>
      </rPr>
      <t xml:space="preserve">- S'il n'est pas possible d'ajouter un label, ajouter l'attribut title sur le champ avec le contenu du placeholder. 
La propriété aria-labelledby="Tapez les mots-clés de votre question" n'est pas conforme dans ce cas, car aria-labelledby s'utilise avec un id et pas une phrase</t>
    </r>
  </si>
  <si>
    <r>
      <rPr>
        <b val="true"/>
        <sz val="8"/>
        <rFont val="Verdana"/>
        <family val="2"/>
        <charset val="1"/>
      </rPr>
      <t xml:space="preserve">Au moins un intitulé de bouton de formulaire n'est pas suffisamment pertinent.
Par exemple :
</t>
    </r>
    <r>
      <rPr>
        <sz val="8"/>
        <rFont val="Verdana"/>
        <family val="2"/>
        <charset val="1"/>
      </rPr>
      <t xml:space="preserve">- Le bouton "Rechercher"
</t>
    </r>
    <r>
      <rPr>
        <b val="true"/>
        <sz val="8"/>
        <rFont val="Verdana"/>
        <family val="2"/>
        <charset val="1"/>
      </rPr>
      <t xml:space="preserve">Corrections :
</t>
    </r>
    <r>
      <rPr>
        <sz val="8"/>
        <rFont val="Verdana"/>
        <family val="2"/>
        <charset val="1"/>
      </rPr>
      <t xml:space="preserve">- Supprimer la propriété aria-labelledby qui est mal utilisée dans ce cas</t>
    </r>
  </si>
  <si>
    <r>
      <rPr>
        <b val="true"/>
        <sz val="8"/>
        <rFont val="Verdana"/>
        <family val="2"/>
        <charset val="1"/>
      </rPr>
      <t xml:space="preserve">L'ordre de tabulation dans la page n'est pas cohérent.
Par exemple :
</t>
    </r>
    <r>
      <rPr>
        <sz val="8"/>
        <rFont val="Verdana"/>
        <family val="2"/>
        <charset val="1"/>
      </rPr>
      <t xml:space="preserve">- En version mobile, lorsqu'on navigue au clavier, on tabule dans les éléments du menu qui sont visuellement masqués.
</t>
    </r>
    <r>
      <rPr>
        <b val="true"/>
        <sz val="8"/>
        <rFont val="Verdana"/>
        <family val="2"/>
        <charset val="1"/>
      </rPr>
      <t xml:space="preserve">Corrections :
</t>
    </r>
    <r>
      <rPr>
        <sz val="8"/>
        <rFont val="Verdana"/>
        <family val="2"/>
        <charset val="1"/>
      </rPr>
      <t xml:space="preserve">- Le parcours de la tabulation ne devrait pas atteindre des éléments visuellement cachés.
- Vérifier que le parcours de la tabulation est cohérent dans la page. 
</t>
    </r>
  </si>
  <si>
    <r>
      <rPr>
        <b val="true"/>
        <sz val="8"/>
        <rFont val="Verdana"/>
        <family val="2"/>
        <charset val="1"/>
      </rPr>
      <t xml:space="preserve">Au moins une information donnée uniquement par la couleur n'a pas d'alternative.
Par exemple : 
</t>
    </r>
    <r>
      <rPr>
        <sz val="8"/>
        <rFont val="Verdana"/>
        <family val="2"/>
        <charset val="1"/>
      </rPr>
      <t xml:space="preserve">- L'indication de lien actif "Usager (dépôt d'un dossier)" dans le menu de navigation
</t>
    </r>
    <r>
      <rPr>
        <b val="true"/>
        <sz val="8"/>
        <rFont val="Verdana"/>
        <family val="2"/>
        <charset val="1"/>
      </rPr>
      <t xml:space="preserve">
Corrections :
</t>
    </r>
    <r>
      <rPr>
        <sz val="8"/>
        <rFont val="Verdana"/>
        <family val="2"/>
        <charset val="1"/>
      </rPr>
      <t xml:space="preserve">- Pour l'indication de lien actif, ajouter une mise en forme  (mise en gras, changement de taille, inversion des contrastes, soulignement) et un attribut title sur le modèle "[Intitulé] - page active"
</t>
    </r>
  </si>
  <si>
    <r>
      <rPr>
        <b val="true"/>
        <sz val="8"/>
        <rFont val="Verdana"/>
        <family val="2"/>
        <charset val="1"/>
      </rPr>
      <t xml:space="preserve">Au moins une couleur de police n'est pas suffisamment contrastée.
Par exemple :
</t>
    </r>
    <r>
      <rPr>
        <sz val="8"/>
        <rFont val="Verdana"/>
        <family val="2"/>
        <charset val="1"/>
      </rPr>
      <t xml:space="preserve">- La couleur #858585 sur le fond blanc (ratio : 3.7)
</t>
    </r>
    <r>
      <rPr>
        <b val="true"/>
        <sz val="8"/>
        <rFont val="Verdana"/>
        <family val="2"/>
        <charset val="1"/>
      </rPr>
      <t xml:space="preserve">
Corrections :
</t>
    </r>
    <r>
      <rPr>
        <sz val="8"/>
        <rFont val="Verdana"/>
        <family val="2"/>
        <charset val="1"/>
      </rPr>
      <t xml:space="preserve">- Contrôler tous les contrastes de textes (HTML, textes en images, textes incrustés) et vérifier qu'ils sont suffisants (4.5 en taille normale, 3 en taille agrandie). 
- Pour les contrastes insuffisants, modifier les couleurs pour atteindre les minimums requis ou proposer à l'utilisateur un dispositif pour renforcer les contrastes (style switcher).</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</si>
  <si>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L'icône de la loupe du champ de recherche, #C6C6C6 sur fond blanc (ratio de 1.7)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</si>
  <si>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rFont val="Verdana"/>
        <family val="2"/>
        <charset val="1"/>
      </rPr>
      <t xml:space="preserve">La page contient des erreurs de code HTML qui peuvent impacter l'accessibilité.
</t>
    </r>
    <r>
      <rPr>
        <sz val="8"/>
        <rFont val="Verdana"/>
        <family val="2"/>
        <charset val="1"/>
      </rPr>
      <t xml:space="preserve">
</t>
    </r>
    <r>
      <rPr>
        <b val="true"/>
        <sz val="8"/>
        <rFont val="Verdana"/>
        <family val="2"/>
        <charset val="1"/>
      </rPr>
      <t xml:space="preserve">Par exemple :
</t>
    </r>
    <r>
      <rPr>
        <sz val="8"/>
        <rFont val="Verdana"/>
        <family val="2"/>
        <charset val="1"/>
      </rPr>
      <t xml:space="preserve">- Erreurs au niveau des scripts
</t>
    </r>
    <r>
      <rPr>
        <b val="true"/>
        <sz val="8"/>
        <rFont val="Verdana"/>
        <family val="2"/>
        <charset val="1"/>
      </rPr>
      <t xml:space="preserve">Corrections :
</t>
    </r>
    <r>
      <rPr>
        <sz val="8"/>
        <rFont val="Verdana"/>
        <family val="2"/>
        <charset val="1"/>
      </rPr>
      <t xml:space="preserve">- Corriger les erreurs de code relatives à l'écriture des balises, l'imbrication des balises, l'écriture des attributs, la validité des valeurs d'attributs.</t>
    </r>
  </si>
  <si>
    <r>
      <rPr>
        <b val="true"/>
        <sz val="8"/>
        <rFont val="Verdana"/>
        <family val="2"/>
        <charset val="1"/>
      </rPr>
      <t xml:space="preserve">La prise de focus n'est pas visible pour tous les éléments de la page.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du menu 
</t>
    </r>
    <r>
      <rPr>
        <b val="true"/>
        <sz val="8"/>
        <rFont val="Verdana"/>
        <family val="2"/>
        <charset val="1"/>
      </rPr>
      <t xml:space="preserve">Corrections :
</t>
    </r>
    <r>
      <rPr>
        <sz val="8"/>
        <rFont val="Verdana"/>
        <family val="2"/>
        <charset val="1"/>
      </rPr>
      <t xml:space="preserve">- Supprimer toutes les directives (outline: none, outline-color, etc.) visant à dégrader ou supprimer l'indication visuelle de focus.
- OU surcharger ces directives pour rétablir l'indication visuelle du focus.
- OU définir un style du focus qui soit suffisamment contrasté (ratio minimum de 3:1 entre les couleurs du focus et les couleurs environnantes).
- Dans les cas des composants custom (cases à cocher ou boutons radios), où le composant interactif est positionné hors écran (pour appliquer une mise en forme particulière), il faut s'assurer de répercuter la visibilité de la prise de focus sur le composant visible (généralement le label). </t>
    </r>
  </si>
  <si>
    <r>
      <rPr>
        <b val="true"/>
        <sz val="8"/>
        <rFont val="Verdana"/>
        <family val="2"/>
        <charset val="1"/>
      </rPr>
      <t xml:space="preserve">Au moins une étiquette de champ de formulaire n'est pas pertinente.
Par exemple :
</t>
    </r>
    <r>
      <rPr>
        <sz val="8"/>
        <rFont val="Verdana"/>
        <family val="2"/>
        <charset val="1"/>
      </rPr>
      <t xml:space="preserve">- Le champ de recherche
</t>
    </r>
    <r>
      <rPr>
        <b val="true"/>
        <sz val="8"/>
        <rFont val="Verdana"/>
        <family val="2"/>
        <charset val="1"/>
      </rPr>
      <t xml:space="preserve">Corrections :
</t>
    </r>
    <r>
      <rPr>
        <sz val="8"/>
        <rFont val="Verdana"/>
        <family val="2"/>
        <charset val="1"/>
      </rPr>
      <t xml:space="preserve">- Modifier le title "search-query" sur le modèle "Rechercher"</t>
    </r>
  </si>
  <si>
    <r>
      <rPr>
        <b val="true"/>
        <sz val="8"/>
        <rFont val="Verdana"/>
        <family val="2"/>
        <charset val="1"/>
      </rPr>
      <t xml:space="preserve">Au moins un intitulé de bouton de formulaire n'est pas suffisamment pertinent.
Par exemple :
</t>
    </r>
    <r>
      <rPr>
        <sz val="8"/>
        <rFont val="Verdana"/>
        <family val="2"/>
        <charset val="1"/>
      </rPr>
      <t xml:space="preserve">- Le bouton de recherche n'est pas pertinent : "Toggle Search". 
</t>
    </r>
    <r>
      <rPr>
        <b val="true"/>
        <sz val="8"/>
        <rFont val="Verdana"/>
        <family val="2"/>
        <charset val="1"/>
      </rPr>
      <t xml:space="preserve">Corrections :
</t>
    </r>
    <r>
      <rPr>
        <sz val="8"/>
        <rFont val="Verdana"/>
        <family val="2"/>
        <charset val="1"/>
      </rPr>
      <t xml:space="preserve">- Modifier l'intitulé du title "Toggle Search" par "Rechercher"</t>
    </r>
  </si>
  <si>
    <r>
      <rPr>
        <b val="true"/>
        <sz val="8"/>
        <rFont val="Verdana"/>
        <family val="2"/>
        <charset val="1"/>
      </rPr>
      <t xml:space="preserve">Au moins une légende d'image n'est pas reliée correctement à son image.
Par exemple : 
</t>
    </r>
    <r>
      <rPr>
        <sz val="8"/>
        <rFont val="Verdana"/>
        <family val="2"/>
        <charset val="1"/>
      </rPr>
      <t xml:space="preserve">- La légende de la vidéo
</t>
    </r>
    <r>
      <rPr>
        <b val="true"/>
        <sz val="8"/>
        <rFont val="Verdana"/>
        <family val="2"/>
        <charset val="1"/>
      </rPr>
      <t xml:space="preserve">
Correction :
</t>
    </r>
    <r>
      <rPr>
        <sz val="8"/>
        <rFont val="Verdana"/>
        <family val="2"/>
        <charset val="1"/>
      </rPr>
      <t xml:space="preserve">Relier chaque légende d'image à son image en suivant les implémentations suivantes : 
  - Intégrer l'image et sa légende dans un élément &lt;figure&gt; avec le role="group"
  - Intégrer la légende dans un élément &lt;figcaption&gt; 
  - Définir la propriété aria-label="[contenu de la légende]" sur la balise &lt;figure&gt;</t>
    </r>
  </si>
  <si>
    <r>
      <rPr>
        <b val="true"/>
        <sz val="8"/>
        <rFont val="Verdana"/>
        <family val="2"/>
        <charset val="1"/>
      </rPr>
      <t xml:space="preserve">Au moins un cadre (iframe ou frame) n'a pas de titre.
Par exemple : 
</t>
    </r>
    <r>
      <rPr>
        <sz val="8"/>
        <rFont val="Verdana"/>
        <family val="2"/>
        <charset val="1"/>
      </rPr>
      <t xml:space="preserve">- Le cadre de la vidéo
</t>
    </r>
    <r>
      <rPr>
        <b val="true"/>
        <sz val="8"/>
        <rFont val="Verdana"/>
        <family val="2"/>
        <charset val="1"/>
      </rPr>
      <t xml:space="preserve">
Corrections : 
- </t>
    </r>
    <r>
      <rPr>
        <sz val="8"/>
        <rFont val="Verdana"/>
        <family val="2"/>
        <charset val="1"/>
      </rPr>
      <t xml:space="preserve">Ajouter un title="Vidéo Viméo"</t>
    </r>
  </si>
  <si>
    <r>
      <rPr>
        <b val="true"/>
        <sz val="8"/>
        <rFont val="Verdana"/>
        <family val="2"/>
        <charset val="1"/>
      </rPr>
      <t xml:space="preserve">Au moins une vidéo n'a pas de transcription textuelle, audiodescription ou version sonore (pour les vidéos seulement).
</t>
    </r>
    <r>
      <rPr>
        <sz val="8"/>
        <rFont val="Verdana"/>
        <family val="2"/>
        <charset val="1"/>
      </rPr>
      <t xml:space="preserve">
</t>
    </r>
    <r>
      <rPr>
        <b val="true"/>
        <sz val="8"/>
        <rFont val="Verdana"/>
        <family val="2"/>
        <charset val="1"/>
      </rPr>
      <t xml:space="preserve">Par exemple :
</t>
    </r>
    <r>
      <rPr>
        <sz val="8"/>
        <rFont val="Verdana"/>
        <family val="2"/>
        <charset val="1"/>
      </rPr>
      <t xml:space="preserve">- La vidéo de présentation ne possède pas de transcription textuelle
</t>
    </r>
    <r>
      <rPr>
        <b val="true"/>
        <sz val="8"/>
        <rFont val="Verdana"/>
        <family val="2"/>
        <charset val="1"/>
      </rPr>
      <t xml:space="preserve">Corrections :
</t>
    </r>
    <r>
      <rPr>
        <sz val="8"/>
        <rFont val="Verdana"/>
        <family val="2"/>
        <charset val="1"/>
      </rPr>
      <t xml:space="preserve">Repérer les vidéos porteuses d'information et vérifier qu'elles disposent : 
 - d'une transcription textuelle directement adjacente ou mise à disposition par un lien ou un bouton</t>
    </r>
  </si>
  <si>
    <r>
      <rPr>
        <b val="true"/>
        <sz val="8"/>
        <rFont val="Verdana"/>
        <family val="2"/>
        <charset val="1"/>
      </rPr>
      <t xml:space="preserve">Au moins une vidéo n'a pas de sous-titres synchronisés.
</t>
    </r>
    <r>
      <rPr>
        <sz val="8"/>
        <rFont val="Verdana"/>
        <family val="2"/>
        <charset val="1"/>
      </rPr>
      <t xml:space="preserve">
</t>
    </r>
    <r>
      <rPr>
        <b val="true"/>
        <sz val="8"/>
        <rFont val="Verdana"/>
        <family val="2"/>
        <charset val="1"/>
      </rPr>
      <t xml:space="preserve">Par exemple :
</t>
    </r>
    <r>
      <rPr>
        <sz val="8"/>
        <rFont val="Verdana"/>
        <family val="2"/>
        <charset val="1"/>
      </rPr>
      <t xml:space="preserve">- La vidéo de présentation ne possède pas de sous-titres
</t>
    </r>
    <r>
      <rPr>
        <b val="true"/>
        <sz val="8"/>
        <rFont val="Verdana"/>
        <family val="2"/>
        <charset val="1"/>
      </rPr>
      <t xml:space="preserve">Corrections :
</t>
    </r>
    <r>
      <rPr>
        <sz val="8"/>
        <rFont val="Verdana"/>
        <family val="2"/>
        <charset val="1"/>
      </rPr>
      <t xml:space="preserve">- Ajouter des sous-titres synchronisés.
- Si le lecteur ne permet pas d'incruster des sous-titres, proposer deux versions de la vidéo (avec et sans les sous-titres). </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</si>
  <si>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En version mobile, le bouton de la flèche permettant de retourner en haut n'a pas d'intitulé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</si>
  <si>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On trouve des paragraphes (&lt;p&gt;) vides servant à créer des espacements. Par exemple sous la vidéo 
</t>
    </r>
    <r>
      <rPr>
        <b val="true"/>
        <sz val="8"/>
        <rFont val="Verdana"/>
        <family val="2"/>
        <charset val="1"/>
      </rPr>
      <t xml:space="preserve">Corrections :
</t>
    </r>
    <r>
      <rPr>
        <sz val="8"/>
        <rFont val="Verdana"/>
        <family val="2"/>
        <charset val="1"/>
      </rPr>
      <t xml:space="preserve">- Supprimer les paragraphes vides et réaliser les mises en forme uniquement en CSS.</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</si>
  <si>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Les textes "Un outil visant à accélérer la dématérialisation", "Un produit issu du programme "Dites-le nous une fois"", "Une Startup d'Etat" doivent être des titres de niveau 2
- Si l'utilisation des éléments titres html est problématique, il est possible de créer des titres avec les propriétés aria-level et role="heading" : &lt;div role="heading" aria-level="1"&gt;XXX&lt;/div&gt;</t>
    </r>
  </si>
  <si>
    <r>
      <rPr>
        <b val="true"/>
        <sz val="8"/>
        <rFont val="Verdana"/>
        <family val="2"/>
        <charset val="1"/>
      </rPr>
      <t xml:space="preserve">La structure du document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structure HTML5 est totalement absente.
</t>
    </r>
    <r>
      <rPr>
        <b val="true"/>
        <sz val="8"/>
        <rFont val="Verdana"/>
        <family val="2"/>
        <charset val="1"/>
      </rPr>
      <t xml:space="preserve">Corrections :
</t>
    </r>
    <r>
      <rPr>
        <sz val="8"/>
        <rFont val="Verdana"/>
        <family val="2"/>
        <charset val="1"/>
      </rPr>
      <t xml:space="preserve">Implémenter les éléments suivants : 
 - &lt;header role="banner"&gt; sur la zone d'en-tête ;
 - &lt;nav role="navigation"&gt; sur le menu de navigation, le sous-menu, le fil d'Ariane, la pagination. Ajouter une propriété aria-label pour différencier les navigations : aria-label="menu principal", aria-label="pagination" ;
 - &lt;main role="main"&gt; sur le contenu principal ;
 - &lt;footer role="contentinfo"&gt; sur le pied de page.
</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</si>
  <si>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L'image qui s'ouvre dans un zoom doit être un bouton, lorsque l'image est agrandie, elle doit être implémentée dans une fenêtre modale qui doit respecter le motif ARIA Dialog.
- Ajouter une alternative générique à l’image agrandie, par exemple sous la forme alt="image agrandie".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</si>
  <si>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On trouve des paragraphes (&lt;p&gt;) vides servant à créer des espacements. Par exemple à la fin de la liste "SIMPLIFIER LES DOCUMENTS ADMINISTRATIFS"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
- Supprimer les paragraphes vides et réaliser les mises en forme uniquement en CSS.</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</si>
  <si>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Les textes "Une prise en main simple", "Un accompagnement possible", "Pour commencer", "La dématérialisation... ce n'est pas prendre un formulaire papier et le mettre en ligne à l'identique."  doivent être un titre de niveau 2 
- "SIMPLIFIER LES DOCUMENTS ADMINISTRATIFS" peut être un titre de niveau 3
- Si l'utilisation des éléments titres html est problématique, il est possible de créer des titres avec les propriétés aria-level et role="heading" : &lt;div role="heading" aria-level="1"&gt;XXX&lt;/div&gt;</t>
    </r>
  </si>
  <si>
    <r>
      <rPr>
        <b val="true"/>
        <sz val="8"/>
        <rFont val="Verdana"/>
        <family val="2"/>
        <charset val="1"/>
      </rPr>
      <t xml:space="preserve">Au moins un lien en environnement de texte n'est pas visible par rapport au texte environnant.
</t>
    </r>
    <r>
      <rPr>
        <sz val="8"/>
        <rFont val="Verdana"/>
        <family val="2"/>
        <charset val="1"/>
      </rPr>
      <t xml:space="preserve">
</t>
    </r>
    <r>
      <rPr>
        <b val="true"/>
        <sz val="8"/>
        <rFont val="Verdana"/>
        <family val="2"/>
        <charset val="1"/>
      </rPr>
      <t xml:space="preserve">Par exemple :
</t>
    </r>
    <r>
      <rPr>
        <sz val="8"/>
        <rFont val="Verdana"/>
        <family val="2"/>
        <charset val="1"/>
      </rPr>
      <t xml:space="preserve">- La couleur du lien "notre formulaire" a un rapport de contraste insuffisant par rapport à la couleur du texte environnant.
</t>
    </r>
    <r>
      <rPr>
        <b val="true"/>
        <sz val="8"/>
        <rFont val="Verdana"/>
        <family val="2"/>
        <charset val="1"/>
      </rPr>
      <t xml:space="preserve">Corrections :
</t>
    </r>
    <r>
      <rPr>
        <sz val="8"/>
        <rFont val="Verdana"/>
        <family val="2"/>
        <charset val="1"/>
      </rPr>
      <t xml:space="preserve">- Modifier la couleur de police du lien pour obtenir un rapport de contraste de 3 avec le texte environnant, 
- OU associer une forme (icône, police différente, soulignement, graisse) permettant de le discerner du texte environnant sans la couleur.
- Ajouter un marqueur autre que la couleur (soulignement, changement de forme) pour signifier l'état au survol ou à la prise de focus de ces liens.</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</si>
  <si>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Supprimer les role="presentation" présents sur différents éléments, comme les liens de téléchargement, le lien "Propulsé par Gitbook"...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</si>
  <si>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Les textes "Objectif" et "Retours" doivent être des titres de niveau 2
- Le texte "Retrouvez ci-après le bilan de la mise en œuvre de demarches-simplifiees.fr à fin 2020" pourrait aussi être un titre
- Si l'utilisation des éléments titres html est problématique, il est possible de créer des titres avec les propriétés aria-level et role="heading" : &lt;div role="heading" aria-level="1"&gt;XXX&lt;/div&gt;</t>
    </r>
  </si>
  <si>
    <r>
      <rPr>
        <b val="true"/>
        <sz val="8"/>
        <rFont val="Verdana"/>
        <family val="2"/>
        <charset val="1"/>
      </rPr>
      <t xml:space="preserve">Au moins un contenu présenté sous forme de liste n'est pas structuré correctement.
</t>
    </r>
    <r>
      <rPr>
        <sz val="8"/>
        <rFont val="Verdana"/>
        <family val="2"/>
        <charset val="1"/>
      </rPr>
      <t xml:space="preserve">
</t>
    </r>
    <r>
      <rPr>
        <b val="true"/>
        <sz val="8"/>
        <rFont val="Verdana"/>
        <family val="2"/>
        <charset val="1"/>
      </rPr>
      <t xml:space="preserve">Par exemple :
</t>
    </r>
    <r>
      <rPr>
        <sz val="8"/>
        <rFont val="Verdana"/>
        <family val="2"/>
        <charset val="1"/>
      </rPr>
      <t xml:space="preserve">- La suite de liens de téléchargement 
</t>
    </r>
    <r>
      <rPr>
        <b val="true"/>
        <sz val="8"/>
        <rFont val="Verdana"/>
        <family val="2"/>
        <charset val="1"/>
      </rPr>
      <t xml:space="preserve">Corrections :
</t>
    </r>
    <r>
      <rPr>
        <sz val="8"/>
        <rFont val="Verdana"/>
        <family val="2"/>
        <charset val="1"/>
      </rPr>
      <t xml:space="preserve">- Utiliser un élément de liste &lt;ul&gt;/&lt;li&gt;.</t>
    </r>
  </si>
  <si>
    <r>
      <rPr>
        <b val="true"/>
        <sz val="8"/>
        <rFont val="Verdana"/>
        <family val="2"/>
        <charset val="1"/>
      </rPr>
      <t xml:space="preserve">Lorsque l'on zoome à 200%, certains contenus ne sont plus totalement lisibles. 
Les feuilles de styles comportent des unités non relatives (pt, pc, mm, cm, in).
</t>
    </r>
    <r>
      <rPr>
        <sz val="8"/>
        <rFont val="Verdana"/>
        <family val="2"/>
        <charset val="1"/>
      </rPr>
      <t xml:space="preserve">
</t>
    </r>
    <r>
      <rPr>
        <b val="true"/>
        <sz val="8"/>
        <rFont val="Verdana"/>
        <family val="2"/>
        <charset val="1"/>
      </rPr>
      <t xml:space="preserve">Par exemple :
</t>
    </r>
    <r>
      <rPr>
        <sz val="8"/>
        <rFont val="Verdana"/>
        <family val="2"/>
        <charset val="1"/>
      </rPr>
      <t xml:space="preserve">- Le texte "Bilan démarches simplifiees fin juin 2020 / Premier semestre 2020" est coupé
</t>
    </r>
    <r>
      <rPr>
        <b val="true"/>
        <sz val="8"/>
        <rFont val="Verdana"/>
        <family val="2"/>
        <charset val="1"/>
      </rPr>
      <t xml:space="preserve">Corrections :
</t>
    </r>
    <r>
      <rPr>
        <sz val="8"/>
        <rFont val="Verdana"/>
        <family val="2"/>
        <charset val="1"/>
      </rPr>
      <t xml:space="preserve">- Modifier les directives CSS pour rendre tous les contenus lisibles à 200%.
- Rechercher et remplacer toutes les unités non relatives (pt, pc, mm, cm, in) par des unités relatives (px, em, rem, %, etc.), dans toutes les feuilles de styles, sauf celles dédiées à l'impression (par ex. media="print").</t>
    </r>
  </si>
  <si>
    <r>
      <rPr>
        <b val="true"/>
        <sz val="8"/>
        <color rgb="FF000000"/>
        <rFont val="Verdana"/>
        <family val="2"/>
        <charset val="1"/>
      </rPr>
      <t xml:space="preserve">Dans une fenêtre de 320px de large, le contenu n'est plus totalement lisible (le contenu est tronqué) ou il est nécessaire d'utiliser la barre de défilement horizontal.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Les noms des fichiers à télécharger sont tronqués.
</t>
    </r>
    <r>
      <rPr>
        <b val="true"/>
        <sz val="8"/>
        <color rgb="FF000000"/>
        <rFont val="Verdana"/>
        <family val="2"/>
        <charset val="1"/>
      </rPr>
      <t xml:space="preserve">Correction :
</t>
    </r>
    <r>
      <rPr>
        <sz val="8"/>
        <color rgb="FF000000"/>
        <rFont val="Verdana"/>
        <family val="2"/>
        <charset val="1"/>
      </rPr>
      <t xml:space="preserve">- Modifier les directives CSS, notamment veiller aux points de rupture CSS, afin que l'ensemble du contenu puisse être consulté dans une fenêtre de 320px et ce, sans avoir recours à la barre de défilement horizontal.
- L'utilisation de tableau de présentation est incompatible avec le fait de consulter le contenu sans avoir recours au scroll horizontal. Les pages devraient être mises en forme avec CSS pour corriger ce problème.</t>
    </r>
  </si>
  <si>
    <r>
      <rPr>
        <b val="true"/>
        <sz val="8"/>
        <color rgb="FF000000"/>
        <rFont val="Verdana"/>
        <family val="2"/>
        <charset val="1"/>
      </rPr>
      <t xml:space="preserve">L'application de certaines propriétés d'espacement au texte provoque une perte d'information et de lisibilité.
Par exemple :
</t>
    </r>
    <r>
      <rPr>
        <sz val="8"/>
        <color rgb="FF000000"/>
        <rFont val="Verdana"/>
        <family val="2"/>
        <charset val="1"/>
      </rPr>
      <t xml:space="preserve">- Les noms des fichiers à télécharger sont tronqués.
</t>
    </r>
    <r>
      <rPr>
        <b val="true"/>
        <sz val="8"/>
        <color rgb="FF000000"/>
        <rFont val="Verdana"/>
        <family val="2"/>
        <charset val="1"/>
      </rPr>
      <t xml:space="preserve">
Correction :
</t>
    </r>
    <r>
      <rPr>
        <sz val="8"/>
        <color rgb="FF000000"/>
        <rFont val="Verdana"/>
        <family val="2"/>
        <charset val="1"/>
      </rPr>
      <t xml:space="preserve">- Vérifier que le contenu reste lisible et compréhensible lorsque les propriétés d'espacement suivantes sont appliquées :
  - Interligne de 1,5 fois la taille de la police 
  - Interlettrage de 0,12 fois la taille de la police
  - Espacement entre les mots de 0,16 fois la taille de la police
  - Marge entre les paragraphes de 2 fois la taille de la police
- Tester avec le bookmarklet : https://codepen.io/stevef/full/YLMqbo
- Adapter les règles CSS pour que le texte reste lisible lorsque l'affichage est personnalisé. Éviter les propriétés qui contraignent l'affichage (overflow:hidden;height et width par exemple) et contrôler celles qui le perturbent (tel que le positionnement absolu).</t>
    </r>
  </si>
  <si>
    <r>
      <rPr>
        <b val="true"/>
        <sz val="8"/>
        <rFont val="Verdana"/>
        <family val="2"/>
        <charset val="1"/>
      </rPr>
      <t xml:space="preserve">Au moins un document bureautique en téléchargement n'est pas accessible.
Par exemple :
</t>
    </r>
    <r>
      <rPr>
        <sz val="8"/>
        <rFont val="Verdana"/>
        <family val="2"/>
        <charset val="1"/>
      </rPr>
      <t xml:space="preserve">- Dans le document pdf "Bilan 1er semestre" on constate qu'il manque des alternatives aux graphiques...
</t>
    </r>
    <r>
      <rPr>
        <b val="true"/>
        <sz val="8"/>
        <rFont val="Verdana"/>
        <family val="2"/>
        <charset val="1"/>
      </rPr>
      <t xml:space="preserve">Corrections :
</t>
    </r>
    <r>
      <rPr>
        <sz val="8"/>
        <rFont val="Verdana"/>
        <family val="2"/>
        <charset val="1"/>
      </rPr>
      <t xml:space="preserve">- Corriger le document pour lui ajouter les styles, balises et autres éléments nécessaires à l'accessibilité.
- OU proposer une alternative équivalente (page HTML, document structuré Word ou LibreOffice) qui soit accessible.
- Les documents bureautiques en téléchargement répondent à des critères particuliers d'accessibilité que vous pouvez retrouver dans une documentation dédiée : https://www.numerique.gouv.fr/publications/rgaa-accessibilite/methode/glossaire/#version-accessible-pour-un-document-en-telechargement</t>
    </r>
  </si>
  <si>
    <r>
      <rPr>
        <b val="true"/>
        <sz val="8"/>
        <rFont val="Verdana"/>
        <family val="2"/>
        <charset val="1"/>
      </rPr>
      <t xml:space="preserve">Au moins une alternative d'image porteuse d'information n'est pas pertinente.
Par exemple : 
</t>
    </r>
    <r>
      <rPr>
        <sz val="8"/>
        <rFont val="Verdana"/>
        <family val="2"/>
        <charset val="1"/>
      </rPr>
      <t xml:space="preserve">- L'image &lt;img&gt; République Française, alt="DINUM − Direction du numérique"</t>
    </r>
    <r>
      <rPr>
        <b val="true"/>
        <sz val="8"/>
        <rFont val="Verdana"/>
        <family val="2"/>
        <charset val="1"/>
      </rPr>
      <t xml:space="preserve"> 
Corrections : 
</t>
    </r>
    <r>
      <rPr>
        <sz val="8"/>
        <rFont val="Verdana"/>
        <family val="2"/>
        <charset val="1"/>
      </rPr>
      <t xml:space="preserve">- Pour l'image &lt;img&gt; République Française, modifier l'attribut alt sur le modèle "République Française"
</t>
    </r>
  </si>
  <si>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demarches-simplifiees.fr 
</t>
    </r>
    <r>
      <rPr>
        <b val="true"/>
        <sz val="8"/>
        <rFont val="Verdana"/>
        <family val="2"/>
        <charset val="1"/>
      </rPr>
      <t xml:space="preserve">Corrections :
</t>
    </r>
    <r>
      <rPr>
        <sz val="8"/>
        <rFont val="Verdana"/>
        <family val="2"/>
        <charset val="1"/>
      </rPr>
      <t xml:space="preserve">- Modifier la propriété le title pour qu'il reprenne le contenu visible, sur le modèle : "demarches-simplifiees.fr aller à la liste des dossiers"</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</si>
  <si>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En version mobile, lorsque l'on clique sur le bouton "afficher la description complète", positionner le focus sur le texte qui vient de s'afficher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</si>
  <si>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rFont val="Verdana"/>
        <family val="2"/>
        <charset val="1"/>
      </rPr>
      <t xml:space="preserve">Au moins un contenu présenté sous forme de liste n'est pas structuré correctement.
</t>
    </r>
    <r>
      <rPr>
        <sz val="8"/>
        <rFont val="Verdana"/>
        <family val="2"/>
        <charset val="1"/>
      </rPr>
      <t xml:space="preserve">
</t>
    </r>
    <r>
      <rPr>
        <b val="true"/>
        <sz val="8"/>
        <rFont val="Verdana"/>
        <family val="2"/>
        <charset val="1"/>
      </rPr>
      <t xml:space="preserve">Par exemple :
</t>
    </r>
    <r>
      <rPr>
        <sz val="8"/>
        <rFont val="Verdana"/>
        <family val="2"/>
        <charset val="1"/>
      </rPr>
      <t xml:space="preserve">- La suite d'éléments du bloc "Exemple d'une démarche avec routage et instruction séquencée"
</t>
    </r>
    <r>
      <rPr>
        <b val="true"/>
        <sz val="8"/>
        <rFont val="Verdana"/>
        <family val="2"/>
        <charset val="1"/>
      </rPr>
      <t xml:space="preserve">Corrections :
</t>
    </r>
    <r>
      <rPr>
        <sz val="8"/>
        <rFont val="Verdana"/>
        <family val="2"/>
        <charset val="1"/>
      </rPr>
      <t xml:space="preserve">- Utiliser un élément de liste &lt;ul&gt;/&lt;li&gt;.</t>
    </r>
  </si>
  <si>
    <r>
      <rPr>
        <b val="true"/>
        <sz val="8"/>
        <rFont val="Verdana"/>
        <family val="2"/>
        <charset val="1"/>
      </rPr>
      <t xml:space="preserve">Au moins un lien en environnement de texte n'est pas visible par rapport au texte environnant.
</t>
    </r>
    <r>
      <rPr>
        <sz val="8"/>
        <rFont val="Verdana"/>
        <family val="2"/>
        <charset val="1"/>
      </rPr>
      <t xml:space="preserve">
</t>
    </r>
    <r>
      <rPr>
        <b val="true"/>
        <sz val="8"/>
        <rFont val="Verdana"/>
        <family val="2"/>
        <charset val="1"/>
      </rPr>
      <t xml:space="preserve">Par exemple :
</t>
    </r>
    <r>
      <rPr>
        <sz val="8"/>
        <rFont val="Verdana"/>
        <family val="2"/>
        <charset val="1"/>
      </rPr>
      <t xml:space="preserve">- La couleur du lien "Par la messagerie" a un rapport de contraste insuffisant par rapport à la couleur du texte environnant.
</t>
    </r>
    <r>
      <rPr>
        <b val="true"/>
        <sz val="8"/>
        <rFont val="Verdana"/>
        <family val="2"/>
        <charset val="1"/>
      </rPr>
      <t xml:space="preserve">Corrections :
</t>
    </r>
    <r>
      <rPr>
        <sz val="8"/>
        <rFont val="Verdana"/>
        <family val="2"/>
        <charset val="1"/>
      </rPr>
      <t xml:space="preserve">- Modifier la couleur de police du lien pour obtenir un rapport de contraste de 3 avec le texte environnant
- OU associer une forme (icône, police différente, soulignement, graisse) permettant de le discerner du texte environnant sans la couleur.
- Ajouter un marqueur autre que la couleur (soulignement, changement de forme) pour signifier l'état au survol ou à la prise de focus de ces liens.</t>
    </r>
  </si>
  <si>
    <r>
      <rPr>
        <b val="true"/>
        <sz val="8"/>
        <color rgb="FF000000"/>
        <rFont val="Verdana"/>
        <family val="2"/>
        <charset val="1"/>
      </rPr>
      <t xml:space="preserve">Dans une fenêtre de 320px de large, le contenu n'est plus totalement lisible (le contenu est tronqué) ou il est nécessaire d'utiliser la barre de défilement horizontal.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Il est nécessaire d'utiliser la barre de défilement horizontale.
</t>
    </r>
    <r>
      <rPr>
        <b val="true"/>
        <sz val="8"/>
        <color rgb="FF000000"/>
        <rFont val="Verdana"/>
        <family val="2"/>
        <charset val="1"/>
      </rPr>
      <t xml:space="preserve">Correction :
</t>
    </r>
    <r>
      <rPr>
        <sz val="8"/>
        <color rgb="FF000000"/>
        <rFont val="Verdana"/>
        <family val="2"/>
        <charset val="1"/>
      </rPr>
      <t xml:space="preserve">- Modifier les directives CSS, notamment veiller aux points de rupture CSS, afin que l'ensemble du contenu puisse être consulté dans une fenêtre de 320px et ce, sans avoir recours à la barre de défilement horizontal.
- L'utilisation de tableau de présentation est incompatible avec le fait de consulter le contenu sans avoir recours au scroll horizontal. Les pages devraient être mises en forme avec CSS pour corriger ce problème.</t>
    </r>
  </si>
  <si>
    <t xml:space="preserve">L'alternative peut être d'ajouter un fichier GPX ou KML et grâce à la possibilité d'ajouter des points grâce au champ "Ajouter un point sur la carte" -&gt; à confirmer</t>
  </si>
  <si>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du fichier ajouté
</t>
    </r>
    <r>
      <rPr>
        <b val="true"/>
        <sz val="8"/>
        <rFont val="Verdana"/>
        <family val="2"/>
        <charset val="1"/>
      </rPr>
      <t xml:space="preserve">Corrections :
</t>
    </r>
    <r>
      <rPr>
        <sz val="8"/>
        <rFont val="Verdana"/>
        <family val="2"/>
        <charset val="1"/>
      </rPr>
      <t xml:space="preserve">- Modifier l'attribut title pour qu'il reprenne le contenu visible, par exemple sur le modèle : " [Nom du fichier]   Télécharger la pièce jointe" </t>
    </r>
  </si>
  <si>
    <r>
      <rPr>
        <b val="true"/>
        <sz val="8"/>
        <rFont val="Verdana"/>
        <family val="2"/>
        <charset val="1"/>
      </rPr>
      <t xml:space="preserve">Au moins un composant ou une fonctionnalité JavaScript n'est pas compatible avec les technologies d'assistance.
</t>
    </r>
    <r>
      <rPr>
        <sz val="8"/>
        <rFont val="Verdana"/>
        <family val="2"/>
        <charset val="1"/>
      </rPr>
      <t xml:space="preserve">
</t>
    </r>
    <r>
      <rPr>
        <b val="true"/>
        <sz val="8"/>
        <rFont val="Verdana"/>
        <family val="2"/>
        <charset val="1"/>
      </rPr>
      <t xml:space="preserve">Par exemple :
</t>
    </r>
    <r>
      <rPr>
        <sz val="8"/>
        <rFont val="Verdana"/>
        <family val="2"/>
        <charset val="1"/>
      </rPr>
      <t xml:space="preserve">- Lorsque l'on envoie une invitation pour partager le dossier, repositionner le focus sur le texte "Personnes invitées à participer à ce dossier" pour indiquer que le partage a bien été effectué
- Bien gérer la reprise de focus pour avertir de l'ajout/suppression des fichiers. A la suppression d'un fichier, replacer le focus sur le bouton d'ajout, à l'ajout d'un fichier, privilégier la prise de focus sur le fichier qui vient d'être ajouté, ou sur bouton "supprimer" pour qu'à la tabulation suivante, les utilisateurs atteignent "remplacer". Au clique sur "Remplacer le fichier, positionner le focus sur le bouton parcourir qui vient de s'afficher
- Revoir l'implémentation des combobox du champ Ministère(s)
- Compléter le motif de conception Progressbar
- Les liens qui affichent le point de la carte doivent être des boutons en précisant que cet élément permet d'afficher le point sur la carte (cela peut être un texte caché)
- Pour la carte, ajouter un bouton d’accès rapide permettant de passer rapidement la carte. Le bouton peut être masqué visuellement et apparaître uniquement à la prise de focus. Au clique sur ce bouton, le focus arrivera directement dans le champ d’ajout d’un point sur la carte (même fonctionnement que les liens d’accès rapides)
</t>
    </r>
    <r>
      <rPr>
        <b val="true"/>
        <sz val="8"/>
        <rFont val="Verdana"/>
        <family val="2"/>
        <charset val="1"/>
      </rPr>
      <t xml:space="preserve">Corrections :
</t>
    </r>
    <r>
      <rPr>
        <sz val="8"/>
        <rFont val="Verdana"/>
        <family val="2"/>
        <charset val="1"/>
      </rPr>
      <t xml:space="preserve">Cf. thématique Scripts ou note JavaScript pour le détail des correctifs.
</t>
    </r>
  </si>
  <si>
    <r>
      <rPr>
        <b val="true"/>
        <sz val="8"/>
        <color rgb="FF000000"/>
        <rFont val="Verdana"/>
        <family val="2"/>
        <charset val="1"/>
      </rPr>
      <t xml:space="preserve">Au moins un message de statut n'est pas correctement restitué aux technologies d'assistance.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L'alerte qui indique que l'identité a bien été enregistrée
- Le message d'erreur " Le champ « Exemple d'une clé de routage : Choisir votre département de résidence » doit être rempli "
- Le message d'erreur lorsque le fichier ajouté n'est pas au bon format
</t>
    </r>
    <r>
      <rPr>
        <b val="true"/>
        <sz val="8"/>
        <color rgb="FF000000"/>
        <rFont val="Verdana"/>
        <family val="2"/>
        <charset val="1"/>
      </rPr>
      <t xml:space="preserve">Corrections :
</t>
    </r>
    <r>
      <rPr>
        <sz val="8"/>
        <color rgb="FF000000"/>
        <rFont val="Verdana"/>
        <family val="2"/>
        <charset val="1"/>
      </rPr>
      <t xml:space="preserve">- Pour les messages qui informent du résultat d'une action ou de l'état d'une application, ajouter le role="status"
- Pour les messages qui informent d'une alerte, ajouter le role="alert"</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</si>
  <si>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On trouve des paragraphes (&lt;p&gt;) vides servant à créer des espacements. Par exemple sous le titre "Vous compléterez cette partie d'une pièce jointe... 
</t>
    </r>
    <r>
      <rPr>
        <b val="true"/>
        <sz val="8"/>
        <rFont val="Verdana"/>
        <family val="2"/>
        <charset val="1"/>
      </rPr>
      <t xml:space="preserve">Corrections :
</t>
    </r>
    <r>
      <rPr>
        <sz val="8"/>
        <rFont val="Verdana"/>
        <family val="2"/>
        <charset val="1"/>
      </rPr>
      <t xml:space="preserve">- Supprimer les paragraphes vides et réaliser les mises en forme uniquement en CSS.</t>
    </r>
  </si>
  <si>
    <r>
      <rPr>
        <b val="true"/>
        <sz val="8"/>
        <rFont val="Verdana"/>
        <family val="2"/>
        <charset val="1"/>
      </rPr>
      <t xml:space="preserve">Au moins un contenu présenté sous forme de liste n'est pas structuré correctement.
</t>
    </r>
    <r>
      <rPr>
        <sz val="8"/>
        <rFont val="Verdana"/>
        <family val="2"/>
        <charset val="1"/>
      </rPr>
      <t xml:space="preserve">
</t>
    </r>
    <r>
      <rPr>
        <b val="true"/>
        <sz val="8"/>
        <rFont val="Verdana"/>
        <family val="2"/>
        <charset val="1"/>
      </rPr>
      <t xml:space="preserve">Par exemple :
</t>
    </r>
    <r>
      <rPr>
        <sz val="8"/>
        <rFont val="Verdana"/>
        <family val="2"/>
        <charset val="1"/>
      </rPr>
      <t xml:space="preserve">- La suite d'éléments dans les différents blocs, comme "I- Présentation du projet de transformation ", "II - Bénéfices attendus (autres que financiers)"...
</t>
    </r>
    <r>
      <rPr>
        <b val="true"/>
        <sz val="8"/>
        <rFont val="Verdana"/>
        <family val="2"/>
        <charset val="1"/>
      </rPr>
      <t xml:space="preserve">Corrections :
</t>
    </r>
    <r>
      <rPr>
        <sz val="8"/>
        <rFont val="Verdana"/>
        <family val="2"/>
        <charset val="1"/>
      </rPr>
      <t xml:space="preserve">- Utiliser un élément de liste &lt;ul&gt;/&lt;li&gt;.
</t>
    </r>
  </si>
  <si>
    <r>
      <rPr>
        <b val="true"/>
        <sz val="8"/>
        <rFont val="Verdana"/>
        <family val="2"/>
        <charset val="1"/>
      </rPr>
      <t xml:space="preserve">Des champs de même nature ne sont pas regroupés.
Par exemple :
</t>
    </r>
    <r>
      <rPr>
        <sz val="8"/>
        <rFont val="Verdana"/>
        <family val="2"/>
        <charset val="1"/>
      </rPr>
      <t xml:space="preserve">- Regrouper les différents champs de formulaire avec le titre de la section comme légende
- Les champs de description "sélections utilisateur"
</t>
    </r>
    <r>
      <rPr>
        <b val="true"/>
        <sz val="8"/>
        <rFont val="Verdana"/>
        <family val="2"/>
        <charset val="1"/>
      </rPr>
      <t xml:space="preserve">Corrections :
</t>
    </r>
    <r>
      <rPr>
        <sz val="8"/>
        <rFont val="Verdana"/>
        <family val="2"/>
        <charset val="1"/>
      </rPr>
      <t xml:space="preserve">- Utiliser l'élément &lt;fieldset&gt; pour regrouper les champs de même nature et l'élément &lt;legend&gt; pour donner un titre aux regroupements.
- ou utiliser le role="group" et la propriété aria-label=[titre du regroupement] ou aria-labelledby="[@id_titre]"</t>
    </r>
  </si>
  <si>
    <r>
      <rPr>
        <b val="true"/>
        <sz val="8"/>
        <rFont val="Verdana"/>
        <family val="2"/>
        <charset val="1"/>
      </rPr>
      <t xml:space="preserve">Le contrôle de saisie n'est pas pertinent.
Par exemple :
</t>
    </r>
    <r>
      <rPr>
        <sz val="8"/>
        <rFont val="Verdana"/>
        <family val="2"/>
        <charset val="1"/>
      </rPr>
      <t xml:space="preserve">- Lier les informations complémentaires à l'étiquette au champ de formulaire
- Dans le bloc "Inviter une personne à modifier ce dossier", l'email attend un format qui n'est pas spécifié
</t>
    </r>
    <r>
      <rPr>
        <b val="true"/>
        <sz val="8"/>
        <rFont val="Verdana"/>
        <family val="2"/>
        <charset val="1"/>
      </rPr>
      <t xml:space="preserve">Corrections :
</t>
    </r>
    <r>
      <rPr>
        <sz val="8"/>
        <rFont val="Verdana"/>
        <family val="2"/>
        <charset val="1"/>
      </rPr>
      <t xml:space="preserve">- Relier tous les messages qui apparaissent à proximité des champs par la relation aria-describedby="@id". 
- Pour tous les champs qui attendent un format particulier, fournir le format de saisie attendu, soit dans l'étiquette soit dans un passage de texte relié par aria-describedby-"@id_format", sur le modèle : "format attendu : nomprenom@domain.fr".
</t>
    </r>
  </si>
  <si>
    <r>
      <rPr>
        <b val="true"/>
        <sz val="8"/>
        <rFont val="Verdana"/>
        <family val="2"/>
        <charset val="1"/>
      </rPr>
      <t xml:space="preserve">Au moins une information donnée uniquement par la couleur n'a pas d'alternative.
Par exemple : 
</t>
    </r>
    <r>
      <rPr>
        <sz val="8"/>
        <rFont val="Verdana"/>
        <family val="2"/>
        <charset val="1"/>
      </rPr>
      <t xml:space="preserve">- L'indication de lien actif dans le menu de navigation
</t>
    </r>
    <r>
      <rPr>
        <b val="true"/>
        <sz val="8"/>
        <rFont val="Verdana"/>
        <family val="2"/>
        <charset val="1"/>
      </rPr>
      <t xml:space="preserve">
Corrections :
</t>
    </r>
    <r>
      <rPr>
        <sz val="8"/>
        <rFont val="Verdana"/>
        <family val="2"/>
        <charset val="1"/>
      </rPr>
      <t xml:space="preserve">- Pour l'indication de lien actif, ajouter une mise en forme  (mise en gras, changement de taille, inversion des contrastes, soulignement) et un attribut title sur le modèle "[Intitulé] - page active"
</t>
    </r>
  </si>
  <si>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"Modifier mon dossier" 
</t>
    </r>
    <r>
      <rPr>
        <b val="true"/>
        <sz val="8"/>
        <rFont val="Verdana"/>
        <family val="2"/>
        <charset val="1"/>
      </rPr>
      <t xml:space="preserve">Corrections :
</t>
    </r>
    <r>
      <rPr>
        <sz val="8"/>
        <rFont val="Verdana"/>
        <family val="2"/>
        <charset val="1"/>
      </rPr>
      <t xml:space="preserve">- Modifier l'attribut title pour qu'il reprenne le contenu visible, par exemple sur le modèle : "Modifier mon dossier Vous pouvez modifier votre dossier tant qu'il n'est passé en instruction" ou encore "Modifier mon dossier tant qu'il n'est passé en instruction"</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</si>
  <si>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Le message automatique est uniquement structuré avec des &lt;div&gt;.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t>
    </r>
  </si>
  <si>
    <r>
      <rPr>
        <b val="true"/>
        <sz val="8"/>
        <rFont val="Verdana"/>
        <family val="2"/>
        <charset val="1"/>
      </rPr>
      <t xml:space="preserve">Au moins un texte mis en couleur n'est pas associé à une couleur de fond et/ou au moins un texte associé à une couleur de fond n'est pas associé à une couleur de texte.
</t>
    </r>
    <r>
      <rPr>
        <sz val="8"/>
        <rFont val="Verdana"/>
        <family val="2"/>
        <charset val="1"/>
      </rPr>
      <t xml:space="preserve">
</t>
    </r>
    <r>
      <rPr>
        <b val="true"/>
        <sz val="8"/>
        <rFont val="Verdana"/>
        <family val="2"/>
        <charset val="1"/>
      </rPr>
      <t xml:space="preserve">Par exemple :
</t>
    </r>
    <r>
      <rPr>
        <sz val="8"/>
        <rFont val="Verdana"/>
        <family val="2"/>
        <charset val="1"/>
      </rPr>
      <t xml:space="preserve">- Le body a une couleur de police définie, mais ne possède pas de couleur de fond associée
</t>
    </r>
    <r>
      <rPr>
        <b val="true"/>
        <sz val="8"/>
        <rFont val="Verdana"/>
        <family val="2"/>
        <charset val="1"/>
      </rPr>
      <t xml:space="preserve">Corrections :
</t>
    </r>
    <r>
      <rPr>
        <sz val="8"/>
        <rFont val="Verdana"/>
        <family val="2"/>
        <charset val="1"/>
      </rPr>
      <t xml:space="preserve">- Définir une couleur de fond par défaut sur l'élément &lt;html&gt; : background:#fff
- Pour les textes dont la couleur de fond est déterminée par une image de fond (background-image), s'assurer de la présence d'une couleur de fond associée (background-color)</t>
    </r>
  </si>
  <si>
    <r>
      <rPr>
        <b val="true"/>
        <sz val="8"/>
        <rFont val="Verdana"/>
        <family val="2"/>
        <charset val="1"/>
      </rPr>
      <t xml:space="preserve">Au moins un lien en environnement de texte n'est pas visible par rapport au texte environnant.
</t>
    </r>
    <r>
      <rPr>
        <sz val="8"/>
        <rFont val="Verdana"/>
        <family val="2"/>
        <charset val="1"/>
      </rPr>
      <t xml:space="preserve">
</t>
    </r>
    <r>
      <rPr>
        <b val="true"/>
        <sz val="8"/>
        <rFont val="Verdana"/>
        <family val="2"/>
        <charset val="1"/>
      </rPr>
      <t xml:space="preserve">Par exemple :
</t>
    </r>
    <r>
      <rPr>
        <sz val="8"/>
        <rFont val="Verdana"/>
        <family val="2"/>
        <charset val="1"/>
      </rPr>
      <t xml:space="preserve">- La couleur du lien "Pour contacter l’administration directement." a un rapport de contraste insuffisant par rapport à la couleur du texte environnant.
</t>
    </r>
    <r>
      <rPr>
        <b val="true"/>
        <sz val="8"/>
        <rFont val="Verdana"/>
        <family val="2"/>
        <charset val="1"/>
      </rPr>
      <t xml:space="preserve">Corrections :
</t>
    </r>
    <r>
      <rPr>
        <sz val="8"/>
        <rFont val="Verdana"/>
        <family val="2"/>
        <charset val="1"/>
      </rPr>
      <t xml:space="preserve">- Modifier la couleur de police du lien pour obtenir un rapport de contraste de 3 avec le texte environnant, OU associer une forme (icône, police différente, soulignement, graisse) permettant de le discerner du texte environnant sans la couleur.
- Ajouter un marqueur autre que la couleur (soulignement, changement de forme) pour signifier l'état au survol ou à la prise de focus de ces liens.</t>
    </r>
  </si>
  <si>
    <r>
      <rPr>
        <b val="true"/>
        <sz val="8"/>
        <rFont val="Verdana"/>
        <family val="2"/>
        <charset val="1"/>
      </rPr>
      <t xml:space="preserve">Au moins un champ de formulaire ne possède pas d'étiquette, son étiquette n'est pas visible ou son étiquette n'est pas correctement liée.
Par exemple :
</t>
    </r>
    <r>
      <rPr>
        <sz val="8"/>
        <rFont val="Verdana"/>
        <family val="2"/>
        <charset val="1"/>
      </rPr>
      <t xml:space="preserve">- Le champ de recherche d'un dossier
</t>
    </r>
    <r>
      <rPr>
        <b val="true"/>
        <sz val="8"/>
        <rFont val="Verdana"/>
        <family val="2"/>
        <charset val="1"/>
      </rPr>
      <t xml:space="preserve">Corrections :
</t>
    </r>
    <r>
      <rPr>
        <sz val="8"/>
        <rFont val="Verdana"/>
        <family val="2"/>
        <charset val="1"/>
      </rPr>
      <t xml:space="preserve">- Ajouter un attribut title sur le champ avec le contenu "Rechercher un dossier"</t>
    </r>
  </si>
  <si>
    <r>
      <rPr>
        <b val="true"/>
        <sz val="8"/>
        <rFont val="Verdana"/>
        <family val="2"/>
        <charset val="1"/>
      </rPr>
      <t xml:space="preserve">Toutes les zones principales de la page ne peuvent pas être atteintes.
</t>
    </r>
    <r>
      <rPr>
        <u val="single"/>
        <sz val="8"/>
        <rFont val="Verdana"/>
        <family val="2"/>
        <charset val="1"/>
      </rPr>
      <t xml:space="preserve">
</t>
    </r>
    <r>
      <rPr>
        <b val="true"/>
        <sz val="8"/>
        <rFont val="Verdana"/>
        <family val="2"/>
        <charset val="1"/>
      </rPr>
      <t xml:space="preserve">Exemples et corrections :
</t>
    </r>
    <r>
      <rPr>
        <sz val="8"/>
        <rFont val="Verdana"/>
        <family val="2"/>
        <charset val="1"/>
      </rPr>
      <t xml:space="preserve">Ajouter les rôles suivants aux grandes zones de la page :
 - role="main" pour le </t>
    </r>
    <r>
      <rPr>
        <b val="true"/>
        <sz val="8"/>
        <rFont val="Verdana"/>
        <family val="2"/>
        <charset val="1"/>
      </rPr>
      <t xml:space="preserve">contenu principal</t>
    </r>
    <r>
      <rPr>
        <sz val="8"/>
        <rFont val="Verdana"/>
        <family val="2"/>
        <charset val="1"/>
      </rPr>
      <t xml:space="preserve"> (sur la balise &lt;main&gt; pour les sites HTML5),
 - role="contentinfo" sur le </t>
    </r>
    <r>
      <rPr>
        <b val="true"/>
        <sz val="8"/>
        <rFont val="Verdana"/>
        <family val="2"/>
        <charset val="1"/>
      </rPr>
      <t xml:space="preserve">pied de page</t>
    </r>
    <r>
      <rPr>
        <sz val="8"/>
        <rFont val="Verdana"/>
        <family val="2"/>
        <charset val="1"/>
      </rPr>
      <t xml:space="preserve"> (sur la balise &lt;footer&gt; pour les sites HTML5), 
</t>
    </r>
  </si>
  <si>
    <r>
      <rPr>
        <b val="true"/>
        <sz val="8"/>
        <rFont val="Verdana"/>
        <family val="2"/>
        <charset val="1"/>
      </rPr>
      <t xml:space="preserve">Au moins un intitulé de lien n'est pas pertinent.
</t>
    </r>
    <r>
      <rPr>
        <sz val="8"/>
        <rFont val="Verdana"/>
        <family val="2"/>
        <charset val="1"/>
      </rPr>
      <t xml:space="preserve">
</t>
    </r>
    <r>
      <rPr>
        <b val="true"/>
        <sz val="8"/>
        <rFont val="Verdana"/>
        <family val="2"/>
        <charset val="1"/>
      </rPr>
      <t xml:space="preserve">Par exemple :
</t>
    </r>
    <r>
      <rPr>
        <sz val="8"/>
        <rFont val="Verdana"/>
        <family val="2"/>
        <charset val="1"/>
      </rPr>
      <t xml:space="preserve">- Le lien de téléchargement du fichier
</t>
    </r>
    <r>
      <rPr>
        <b val="true"/>
        <sz val="8"/>
        <rFont val="Verdana"/>
        <family val="2"/>
        <charset val="1"/>
      </rPr>
      <t xml:space="preserve">Corrections :
</t>
    </r>
    <r>
      <rPr>
        <sz val="8"/>
        <rFont val="Verdana"/>
        <family val="2"/>
        <charset val="1"/>
      </rPr>
      <t xml:space="preserve">- Modifier l'attribut title pour qu'il reprenne le contenu visible, par exemple sur le modèle : " [Nom du fichier]   Télécharger la pièce jointe" </t>
    </r>
  </si>
  <si>
    <r>
      <rPr>
        <b val="true"/>
        <sz val="8"/>
        <rFont val="Verdana"/>
        <family val="2"/>
        <charset val="1"/>
      </rPr>
      <t xml:space="preserve">Au moins une balise est utilisée uniquement pour créer des effets de présentation.
</t>
    </r>
    <r>
      <rPr>
        <sz val="8"/>
        <rFont val="Verdana"/>
        <family val="2"/>
        <charset val="1"/>
      </rPr>
      <t xml:space="preserve">
</t>
    </r>
    <r>
      <rPr>
        <b val="true"/>
        <sz val="8"/>
        <rFont val="Verdana"/>
        <family val="2"/>
        <charset val="1"/>
      </rPr>
      <t xml:space="preserve">Par exemple :
</t>
    </r>
    <r>
      <rPr>
        <sz val="8"/>
        <rFont val="Verdana"/>
        <family val="2"/>
        <charset val="1"/>
      </rPr>
      <t xml:space="preserve">- Le texte "en instruction" est uniquement structuré avec des &lt;div&gt;.
- On trouve des paragraphes (&lt;p&gt;) vides dans les tableaux
</t>
    </r>
    <r>
      <rPr>
        <b val="true"/>
        <sz val="8"/>
        <rFont val="Verdana"/>
        <family val="2"/>
        <charset val="1"/>
      </rPr>
      <t xml:space="preserve">Corrections :
</t>
    </r>
    <r>
      <rPr>
        <sz val="8"/>
        <rFont val="Verdana"/>
        <family val="2"/>
        <charset val="1"/>
      </rPr>
      <t xml:space="preserve">- Remplacer les balises &lt;div&gt; et &lt;span&gt; par des &lt;p&gt; ou entourez le texte avec des balises &lt;p&gt;.
- Supprimer les paragraphes vides</t>
    </r>
  </si>
  <si>
    <r>
      <rPr>
        <b val="true"/>
        <sz val="8"/>
        <rFont val="Verdana"/>
        <family val="2"/>
        <charset val="1"/>
      </rPr>
      <t xml:space="preserve">La hiérarchie des titres n'est pas pertinente.
</t>
    </r>
    <r>
      <rPr>
        <sz val="8"/>
        <rFont val="Verdana"/>
        <family val="2"/>
        <charset val="1"/>
      </rPr>
      <t xml:space="preserve">
</t>
    </r>
    <r>
      <rPr>
        <b val="true"/>
        <sz val="8"/>
        <rFont val="Verdana"/>
        <family val="2"/>
        <charset val="1"/>
      </rPr>
      <t xml:space="preserve">Par exemple : 
</t>
    </r>
    <r>
      <rPr>
        <sz val="8"/>
        <rFont val="Verdana"/>
        <family val="2"/>
        <charset val="1"/>
      </rPr>
      <t xml:space="preserve">- La hiérarchie des titres n'est pas cohérente (il manque des titres, ou des titres ne sont pas pertinents)
</t>
    </r>
    <r>
      <rPr>
        <b val="true"/>
        <sz val="8"/>
        <rFont val="Verdana"/>
        <family val="2"/>
        <charset val="1"/>
      </rPr>
      <t xml:space="preserve">Corrections :
</t>
    </r>
    <r>
      <rPr>
        <sz val="8"/>
        <rFont val="Verdana"/>
        <family val="2"/>
        <charset val="1"/>
      </rPr>
      <t xml:space="preserve">- Les textes "Identité du demandeur", "Formulaire" doivent être des titre de niveau 2
- Si l'utilisation des éléments titres html est problématique, il est possible de créer des titres avec les propriétés aria-level et role="heading" : &lt;div role="heading" aria-level="1"&gt;XXX&lt;/div&gt;</t>
    </r>
  </si>
  <si>
    <r>
      <rPr>
        <b val="true"/>
        <sz val="8"/>
        <color rgb="FF000000"/>
        <rFont val="Verdana"/>
        <family val="2"/>
        <charset val="1"/>
      </rPr>
      <t xml:space="preserve">Au moins un contenu additionnel rendu visible au survol (par CSS)  ne peut pas être rendu visible au clavier.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La date et l'heure qui s'affiche ne sont visibles qu'au survol du "champ" concerné
</t>
    </r>
    <r>
      <rPr>
        <b val="true"/>
        <sz val="8"/>
        <color rgb="FF000000"/>
        <rFont val="Verdana"/>
        <family val="2"/>
        <charset val="1"/>
      </rPr>
      <t xml:space="preserve">Correction :
</t>
    </r>
    <r>
      <rPr>
        <sz val="8"/>
        <color rgb="FF000000"/>
        <rFont val="Verdana"/>
        <family val="2"/>
        <charset val="1"/>
      </rPr>
      <t xml:space="preserve">- Pour tous les contenus additionnels rendus visibles au survol (:hover), définir l'alternative :focus pour rendre ce contenu visible à la prise de focus.</t>
    </r>
  </si>
  <si>
    <r>
      <rPr>
        <b val="true"/>
        <sz val="8"/>
        <rFont val="Verdana"/>
        <family val="2"/>
        <charset val="1"/>
      </rPr>
      <t xml:space="preserve">Au moins un composant d'interface ou un élément graphique porteur d'information n'est pas suffisamment contrasté.
Par exemple :
</t>
    </r>
    <r>
      <rPr>
        <sz val="8"/>
        <rFont val="Verdana"/>
        <family val="2"/>
        <charset val="1"/>
      </rPr>
      <t xml:space="preserve">- Le champ du message #CCCCCC sur fond blanc (ratio de 1.6)
</t>
    </r>
    <r>
      <rPr>
        <b val="true"/>
        <sz val="8"/>
        <rFont val="Verdana"/>
        <family val="2"/>
        <charset val="1"/>
      </rPr>
      <t xml:space="preserve">
Corrections :
</t>
    </r>
    <r>
      <rPr>
        <sz val="8"/>
        <rFont val="Verdana"/>
        <family val="2"/>
        <charset val="1"/>
      </rPr>
      <t xml:space="preserve">- Contrôler tous les contrastes des composants d'interface et des éléments graphiques et vérifier qu'ils sont suffisants (3:1). 
- Pour les contrastes insuffisants, modifier les couleurs pour atteindre les minimums requis ou proposer à l'utilisateur un dispositif pour renforcer les contrastes (style switcher).</t>
    </r>
  </si>
  <si>
    <r>
      <rPr>
        <b val="true"/>
        <sz val="8"/>
        <color rgb="FF000000"/>
        <rFont val="Verdana"/>
        <family val="2"/>
        <charset val="1"/>
      </rPr>
      <t xml:space="preserve">Au moins un message de statut n'est pas correctement restitué aux technologies d'assistance.
</t>
    </r>
    <r>
      <rPr>
        <sz val="8"/>
        <color rgb="FF000000"/>
        <rFont val="Verdana"/>
        <family val="2"/>
        <charset val="1"/>
      </rPr>
      <t xml:space="preserve">
</t>
    </r>
    <r>
      <rPr>
        <b val="true"/>
        <sz val="8"/>
        <color rgb="FF000000"/>
        <rFont val="Verdana"/>
        <family val="2"/>
        <charset val="1"/>
      </rPr>
      <t xml:space="preserve">Par exemple :
</t>
    </r>
    <r>
      <rPr>
        <sz val="8"/>
        <color rgb="FF000000"/>
        <rFont val="Verdana"/>
        <family val="2"/>
        <charset val="1"/>
      </rPr>
      <t xml:space="preserve">- "Votre message a bien été envoyé à l’instructeur en charge de votre dossier."
</t>
    </r>
    <r>
      <rPr>
        <b val="true"/>
        <sz val="8"/>
        <color rgb="FF000000"/>
        <rFont val="Verdana"/>
        <family val="2"/>
        <charset val="1"/>
      </rPr>
      <t xml:space="preserve">Corrections :
</t>
    </r>
    <r>
      <rPr>
        <sz val="8"/>
        <color rgb="FF000000"/>
        <rFont val="Verdana"/>
        <family val="2"/>
        <charset val="1"/>
      </rPr>
      <t xml:space="preserve">- Pour les messages qui informent du résultat d'une action ou de l'état d'une application, ajouter le role="status".</t>
    </r>
  </si>
  <si>
    <t xml:space="preserve">Ok mais attention car le contenu dépasse de son conteneur</t>
  </si>
  <si>
    <r>
      <rPr>
        <b val="true"/>
        <sz val="8"/>
        <rFont val="Verdana"/>
        <family val="2"/>
        <charset val="1"/>
      </rPr>
      <t xml:space="preserve">Au moins un champ de formulaire ne possède pas d'étiquette, son étiquette n'est pas visible ou son étiquette n'est pas correctement liée.
Par exemple :
</t>
    </r>
    <r>
      <rPr>
        <sz val="8"/>
        <rFont val="Verdana"/>
        <family val="2"/>
        <charset val="1"/>
      </rPr>
      <t xml:space="preserve">- Le champ d'ajout d'un message
</t>
    </r>
    <r>
      <rPr>
        <b val="true"/>
        <sz val="8"/>
        <rFont val="Verdana"/>
        <family val="2"/>
        <charset val="1"/>
      </rPr>
      <t xml:space="preserve">Corrections :
</t>
    </r>
    <r>
      <rPr>
        <sz val="8"/>
        <rFont val="Verdana"/>
        <family val="2"/>
        <charset val="1"/>
      </rPr>
      <t xml:space="preserve">- Ajouter un label lié au champ ou un attribut title sur le champ avec le contenu "Écrivez votre message à l’administration ici"</t>
    </r>
  </si>
</sst>
</file>

<file path=xl/styles.xml><?xml version="1.0" encoding="utf-8"?>
<styleSheet xmlns="http://schemas.openxmlformats.org/spreadsheetml/2006/main">
  <numFmts count="9">
    <numFmt numFmtId="164" formatCode="@"/>
    <numFmt numFmtId="165" formatCode="General"/>
    <numFmt numFmtId="166" formatCode="dd/mm/yyyy"/>
    <numFmt numFmtId="167" formatCode="General"/>
    <numFmt numFmtId="168" formatCode="0.00\ %"/>
    <numFmt numFmtId="169" formatCode="0.00%"/>
    <numFmt numFmtId="170" formatCode="0\ %"/>
    <numFmt numFmtId="171" formatCode="0.00"/>
    <numFmt numFmtId="172" formatCode="hh:mm"/>
  </numFmts>
  <fonts count="62">
    <font>
      <sz val="11"/>
      <color rgb="FF000000"/>
      <name val="Calibri"/>
      <family val="2"/>
      <charset val="1"/>
    </font>
    <font>
      <sz val="10"/>
      <name val="Arial"/>
      <family val="0"/>
    </font>
    <font>
      <sz val="10"/>
      <name val="Arial"/>
      <family val="0"/>
    </font>
    <font>
      <sz val="10"/>
      <name val="Arial"/>
      <family val="0"/>
    </font>
    <font>
      <sz val="11"/>
      <color rgb="FF0B1B34"/>
      <name val="Verdana"/>
      <family val="2"/>
      <charset val="1"/>
    </font>
    <font>
      <b val="true"/>
      <sz val="11"/>
      <color rgb="FFFFFFFF"/>
      <name val="Verdana"/>
      <family val="2"/>
      <charset val="1"/>
    </font>
    <font>
      <sz val="10"/>
      <name val="FreeSans"/>
      <family val="2"/>
      <charset val="1"/>
    </font>
    <font>
      <i val="true"/>
      <sz val="11"/>
      <color rgb="FF7F7F7F"/>
      <name val="Calibri"/>
      <family val="2"/>
      <charset val="1"/>
    </font>
    <font>
      <b val="true"/>
      <sz val="14"/>
      <color rgb="FFFFFFFF"/>
      <name val="Verdana"/>
      <family val="2"/>
      <charset val="1"/>
    </font>
    <font>
      <b val="true"/>
      <sz val="12"/>
      <color rgb="FFFFFFFF"/>
      <name val="Verdana"/>
      <family val="2"/>
      <charset val="1"/>
    </font>
    <font>
      <b val="true"/>
      <sz val="10"/>
      <color rgb="FF0B1B34"/>
      <name val="Verdana"/>
      <family val="2"/>
      <charset val="1"/>
    </font>
    <font>
      <b val="true"/>
      <sz val="10"/>
      <name val="Arial"/>
      <family val="2"/>
      <charset val="1"/>
    </font>
    <font>
      <sz val="11"/>
      <color rgb="FFFFFFFF"/>
      <name val="Verdana"/>
      <family val="2"/>
      <charset val="1"/>
    </font>
    <font>
      <sz val="11"/>
      <color rgb="FF000000"/>
      <name val="Verdana"/>
      <family val="2"/>
      <charset val="1"/>
    </font>
    <font>
      <u val="single"/>
      <sz val="11"/>
      <color rgb="FF0563C1"/>
      <name val="Verdana"/>
      <family val="2"/>
      <charset val="1"/>
    </font>
    <font>
      <sz val="8"/>
      <color rgb="FF000000"/>
      <name val="Calibri"/>
      <family val="2"/>
      <charset val="1"/>
    </font>
    <font>
      <sz val="8"/>
      <color rgb="FF000000"/>
      <name val="Verdana"/>
      <family val="2"/>
      <charset val="1"/>
    </font>
    <font>
      <sz val="11"/>
      <color rgb="FFFFFFFF"/>
      <name val="Calibri"/>
      <family val="2"/>
      <charset val="1"/>
    </font>
    <font>
      <b val="true"/>
      <sz val="11"/>
      <color rgb="FFFFFFFF"/>
      <name val="Calibri"/>
      <family val="2"/>
      <charset val="1"/>
    </font>
    <font>
      <sz val="9"/>
      <color rgb="FFFFFFFF"/>
      <name val="Verdana"/>
      <family val="2"/>
      <charset val="1"/>
    </font>
    <font>
      <b val="true"/>
      <sz val="10"/>
      <color rgb="FFFFFFFF"/>
      <name val="Calibri"/>
      <family val="2"/>
      <charset val="1"/>
    </font>
    <font>
      <b val="true"/>
      <sz val="8"/>
      <color rgb="FFFFFFFF"/>
      <name val="Verdana"/>
      <family val="2"/>
      <charset val="1"/>
    </font>
    <font>
      <sz val="8"/>
      <color rgb="FFFFFFFF"/>
      <name val="Verdana"/>
      <family val="2"/>
      <charset val="1"/>
    </font>
    <font>
      <b val="true"/>
      <sz val="8"/>
      <name val="Verdana"/>
      <family val="2"/>
      <charset val="1"/>
    </font>
    <font>
      <sz val="8"/>
      <name val="Verdana"/>
      <family val="2"/>
      <charset val="1"/>
    </font>
    <font>
      <sz val="9"/>
      <color rgb="FF000000"/>
      <name val="Tahoma"/>
      <family val="2"/>
      <charset val="1"/>
    </font>
    <font>
      <b val="true"/>
      <sz val="13"/>
      <name val="Verdana"/>
      <family val="2"/>
      <charset val="1"/>
    </font>
    <font>
      <sz val="9"/>
      <name val="Verdana"/>
      <family val="2"/>
      <charset val="1"/>
    </font>
    <font>
      <b val="true"/>
      <sz val="10"/>
      <color rgb="FF108670"/>
      <name val="Verdana"/>
      <family val="2"/>
      <charset val="1"/>
    </font>
    <font>
      <b val="true"/>
      <sz val="10"/>
      <color rgb="FFB7293C"/>
      <name val="Verdana"/>
      <family val="2"/>
      <charset val="1"/>
    </font>
    <font>
      <b val="true"/>
      <sz val="10"/>
      <color rgb="FF7F7F7F"/>
      <name val="Verdana"/>
      <family val="2"/>
      <charset val="1"/>
    </font>
    <font>
      <b val="true"/>
      <sz val="10"/>
      <name val="Verdana"/>
      <family val="2"/>
      <charset val="1"/>
    </font>
    <font>
      <b val="true"/>
      <sz val="10"/>
      <color rgb="FFFFFFFF"/>
      <name val="Verdana"/>
      <family val="2"/>
      <charset val="1"/>
    </font>
    <font>
      <sz val="9"/>
      <color rgb="FF0B1B34"/>
      <name val="Verdana"/>
      <family val="2"/>
      <charset val="1"/>
    </font>
    <font>
      <sz val="10"/>
      <color rgb="FF0B1B34"/>
      <name val="Verdana"/>
      <family val="2"/>
      <charset val="1"/>
    </font>
    <font>
      <sz val="11"/>
      <color rgb="FF0B1B34"/>
      <name val="Calibri"/>
      <family val="2"/>
      <charset val="1"/>
    </font>
    <font>
      <b val="true"/>
      <sz val="8"/>
      <color rgb="FFFFFFFF"/>
      <name val="Times New Roman"/>
      <family val="0"/>
    </font>
    <font>
      <sz val="11"/>
      <color rgb="FF0B1B34"/>
      <name val="Verdana"/>
      <family val="2"/>
    </font>
    <font>
      <b val="true"/>
      <sz val="9"/>
      <color rgb="FF0B1B34"/>
      <name val="Verdana"/>
      <family val="2"/>
    </font>
    <font>
      <sz val="9"/>
      <color rgb="FF595959"/>
      <name val="Verdana"/>
      <family val="2"/>
    </font>
    <font>
      <b val="true"/>
      <sz val="14"/>
      <color rgb="FF0B1B34"/>
      <name val="Verdana"/>
      <family val="2"/>
      <charset val="1"/>
    </font>
    <font>
      <b val="true"/>
      <sz val="11"/>
      <color rgb="FF0B1B34"/>
      <name val="Verdana"/>
      <family val="2"/>
      <charset val="1"/>
    </font>
    <font>
      <sz val="9"/>
      <color rgb="FF404040"/>
      <name val="Calibri"/>
      <family val="2"/>
    </font>
    <font>
      <sz val="10"/>
      <color rgb="FF404040"/>
      <name val="Verdana"/>
      <family val="2"/>
    </font>
    <font>
      <sz val="14"/>
      <color rgb="FF595959"/>
      <name val="Calibri"/>
      <family val="2"/>
    </font>
    <font>
      <sz val="9"/>
      <color rgb="FF595959"/>
      <name val="Calibri"/>
      <family val="2"/>
    </font>
    <font>
      <sz val="8"/>
      <name val="Arial"/>
      <family val="2"/>
      <charset val="1"/>
    </font>
    <font>
      <sz val="11"/>
      <name val="Calibri"/>
      <family val="2"/>
      <charset val="1"/>
    </font>
    <font>
      <sz val="14"/>
      <color rgb="FFFFFFFF"/>
      <name val="Verdana"/>
      <family val="2"/>
      <charset val="1"/>
    </font>
    <font>
      <sz val="11"/>
      <name val="Verdana"/>
      <family val="2"/>
      <charset val="1"/>
    </font>
    <font>
      <sz val="14"/>
      <color rgb="FFFFFFFF"/>
      <name val="Calibri"/>
      <family val="2"/>
      <charset val="1"/>
    </font>
    <font>
      <sz val="14"/>
      <color rgb="FF000000"/>
      <name val="Calibri"/>
      <family val="2"/>
      <charset val="1"/>
    </font>
    <font>
      <b val="true"/>
      <sz val="11"/>
      <color rgb="FF000000"/>
      <name val="Calibri"/>
      <family val="2"/>
      <charset val="1"/>
    </font>
    <font>
      <sz val="10"/>
      <name val="Verdana"/>
      <family val="2"/>
      <charset val="1"/>
    </font>
    <font>
      <sz val="10"/>
      <color rgb="FFFFFFFF"/>
      <name val="Verdana"/>
      <family val="2"/>
      <charset val="1"/>
    </font>
    <font>
      <b val="true"/>
      <sz val="8"/>
      <color rgb="FFFFFFFF"/>
      <name val="Calibri"/>
      <family val="0"/>
    </font>
    <font>
      <sz val="11"/>
      <color rgb="FFE3EBF2"/>
      <name val="Calibri"/>
      <family val="2"/>
      <charset val="1"/>
    </font>
    <font>
      <b val="true"/>
      <sz val="10"/>
      <color rgb="FF000000"/>
      <name val="Verdana"/>
      <family val="2"/>
      <charset val="1"/>
    </font>
    <font>
      <b val="true"/>
      <sz val="9"/>
      <color rgb="FFFFFFFF"/>
      <name val="Verdana"/>
      <family val="2"/>
      <charset val="1"/>
    </font>
    <font>
      <u val="single"/>
      <sz val="8"/>
      <name val="Verdana"/>
      <family val="2"/>
      <charset val="1"/>
    </font>
    <font>
      <b val="true"/>
      <sz val="8"/>
      <color rgb="FF000000"/>
      <name val="Verdana"/>
      <family val="2"/>
      <charset val="1"/>
    </font>
    <font>
      <u val="single"/>
      <sz val="8"/>
      <color rgb="FF000000"/>
      <name val="Verdana"/>
      <family val="2"/>
      <charset val="1"/>
    </font>
  </fonts>
  <fills count="12">
    <fill>
      <patternFill patternType="none"/>
    </fill>
    <fill>
      <patternFill patternType="gray125"/>
    </fill>
    <fill>
      <patternFill patternType="solid">
        <fgColor rgb="FF31486E"/>
        <bgColor rgb="FF203864"/>
      </patternFill>
    </fill>
    <fill>
      <patternFill patternType="solid">
        <fgColor rgb="FFEEEEEE"/>
        <bgColor rgb="FFF2F2F2"/>
      </patternFill>
    </fill>
    <fill>
      <patternFill patternType="solid">
        <fgColor rgb="FF203864"/>
        <bgColor rgb="FF31486E"/>
      </patternFill>
    </fill>
    <fill>
      <patternFill patternType="solid">
        <fgColor rgb="FF108670"/>
        <bgColor rgb="FF008080"/>
      </patternFill>
    </fill>
    <fill>
      <patternFill patternType="solid">
        <fgColor rgb="FFB7293C"/>
        <bgColor rgb="FF993366"/>
      </patternFill>
    </fill>
    <fill>
      <patternFill patternType="solid">
        <fgColor rgb="FFC00000"/>
        <bgColor rgb="FF800000"/>
      </patternFill>
    </fill>
    <fill>
      <patternFill patternType="solid">
        <fgColor rgb="FFFFFFFF"/>
        <bgColor rgb="FFF2F2F2"/>
      </patternFill>
    </fill>
    <fill>
      <patternFill patternType="solid">
        <fgColor rgb="FFE7E6E6"/>
        <bgColor rgb="FFE3EBF2"/>
      </patternFill>
    </fill>
    <fill>
      <patternFill patternType="solid">
        <fgColor rgb="FFF2F2F2"/>
        <bgColor rgb="FFEEEEEE"/>
      </patternFill>
    </fill>
    <fill>
      <patternFill patternType="solid">
        <fgColor rgb="FFE3EBF2"/>
        <bgColor rgb="FFE7E6E6"/>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right/>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right/>
      <top style="thin">
        <color rgb="FFFFFFFF"/>
      </top>
      <bottom style="thin">
        <color rgb="FF31486E"/>
      </bottom>
      <diagonal/>
    </border>
    <border diagonalUp="false" diagonalDown="false">
      <left/>
      <right style="hair"/>
      <top/>
      <bottom/>
      <diagonal/>
    </border>
    <border diagonalUp="false" diagonalDown="false">
      <left style="thin">
        <color rgb="FF31486E"/>
      </left>
      <right/>
      <top style="thin">
        <color rgb="FF31486E"/>
      </top>
      <bottom/>
      <diagonal/>
    </border>
    <border diagonalUp="false" diagonalDown="false">
      <left/>
      <right/>
      <top style="thin">
        <color rgb="FF31486E"/>
      </top>
      <bottom/>
      <diagonal/>
    </border>
    <border diagonalUp="false" diagonalDown="false">
      <left/>
      <right style="thin">
        <color rgb="FF31486E"/>
      </right>
      <top style="thin">
        <color rgb="FF31486E"/>
      </top>
      <bottom/>
      <diagonal/>
    </border>
    <border diagonalUp="false" diagonalDown="false">
      <left style="medium"/>
      <right style="hair"/>
      <top style="hair"/>
      <bottom style="hair"/>
      <diagonal/>
    </border>
    <border diagonalUp="false" diagonalDown="false">
      <left style="hair"/>
      <right style="thin">
        <color rgb="FF31486E"/>
      </right>
      <top style="hair"/>
      <bottom style="hair"/>
      <diagonal/>
    </border>
    <border diagonalUp="false" diagonalDown="false">
      <left style="thin">
        <color rgb="FF31486E"/>
      </left>
      <right/>
      <top/>
      <bottom/>
      <diagonal/>
    </border>
    <border diagonalUp="false" diagonalDown="false">
      <left/>
      <right/>
      <top/>
      <bottom style="thin"/>
      <diagonal/>
    </border>
    <border diagonalUp="false" diagonalDown="false">
      <left/>
      <right style="thin">
        <color rgb="FF31486E"/>
      </right>
      <top/>
      <bottom style="thin"/>
      <diagonal/>
    </border>
    <border diagonalUp="false" diagonalDown="false">
      <left style="medium"/>
      <right style="hair"/>
      <top style="hair"/>
      <bottom/>
      <diagonal/>
    </border>
    <border diagonalUp="false" diagonalDown="false">
      <left style="hair"/>
      <right style="hair"/>
      <top style="hair"/>
      <bottom/>
      <diagonal/>
    </border>
    <border diagonalUp="false" diagonalDown="false">
      <left style="hair"/>
      <right style="thin">
        <color rgb="FF31486E"/>
      </right>
      <top style="hair"/>
      <bottom/>
      <diagonal/>
    </border>
    <border diagonalUp="false" diagonalDown="false">
      <left/>
      <right/>
      <top style="thin"/>
      <bottom style="thin"/>
      <diagonal/>
    </border>
    <border diagonalUp="false" diagonalDown="false">
      <left style="thin"/>
      <right/>
      <top/>
      <bottom/>
      <diagonal/>
    </border>
    <border diagonalUp="false" diagonalDown="false">
      <left/>
      <right style="thin">
        <color rgb="FF31486E"/>
      </right>
      <top/>
      <bottom/>
      <diagonal/>
    </border>
    <border diagonalUp="false" diagonalDown="false">
      <left style="thin"/>
      <right/>
      <top/>
      <bottom style="thin"/>
      <diagonal/>
    </border>
    <border diagonalUp="false" diagonalDown="false">
      <left/>
      <right style="thin">
        <color rgb="FF31486E"/>
      </right>
      <top/>
      <bottom style="thin">
        <color rgb="FF31486E"/>
      </bottom>
      <diagonal/>
    </border>
    <border diagonalUp="false" diagonalDown="false">
      <left style="thin"/>
      <right style="thin"/>
      <top style="thin"/>
      <bottom style="thin"/>
      <diagonal/>
    </border>
    <border diagonalUp="false" diagonalDown="false">
      <left style="medium"/>
      <right style="thin">
        <color rgb="FF31486E"/>
      </right>
      <top style="hair"/>
      <bottom style="thin">
        <color rgb="FF31486E"/>
      </bottom>
      <diagonal/>
    </border>
    <border diagonalUp="false" diagonalDown="false">
      <left style="thin">
        <color rgb="FF31486E"/>
      </left>
      <right style="thin">
        <color rgb="FF31486E"/>
      </right>
      <top style="thin">
        <color rgb="FF31486E"/>
      </top>
      <bottom/>
      <diagonal/>
    </border>
    <border diagonalUp="false" diagonalDown="false">
      <left style="thin">
        <color rgb="FF31486E"/>
      </left>
      <right style="hair"/>
      <top style="hair"/>
      <bottom style="hair"/>
      <diagonal/>
    </border>
    <border diagonalUp="false" diagonalDown="false">
      <left style="thin">
        <color rgb="FF31486E"/>
      </left>
      <right style="hair"/>
      <top style="hair"/>
      <bottom style="thin">
        <color rgb="FF31486E"/>
      </bottom>
      <diagonal/>
    </border>
    <border diagonalUp="false" diagonalDown="false">
      <left style="hair"/>
      <right style="hair"/>
      <top style="hair"/>
      <bottom style="thin">
        <color rgb="FF31486E"/>
      </bottom>
      <diagonal/>
    </border>
    <border diagonalUp="false" diagonalDown="false">
      <left style="hair"/>
      <right style="thin">
        <color rgb="FF31486E"/>
      </right>
      <top style="hair"/>
      <bottom style="thin">
        <color rgb="FF31486E"/>
      </bottom>
      <diagonal/>
    </border>
    <border diagonalUp="false" diagonalDown="false">
      <left style="thin">
        <color rgb="FF31486E"/>
      </left>
      <right style="thin">
        <color rgb="FF31486E"/>
      </right>
      <top/>
      <bottom/>
      <diagonal/>
    </border>
    <border diagonalUp="false" diagonalDown="false">
      <left style="thin">
        <color rgb="FF31486E"/>
      </left>
      <right/>
      <top/>
      <bottom style="thin">
        <color rgb="FF31486E"/>
      </bottom>
      <diagonal/>
    </border>
    <border diagonalUp="false" diagonalDown="false">
      <left/>
      <right style="thin">
        <color rgb="FFE7E6E6"/>
      </right>
      <top style="thin">
        <color rgb="FFE7E6E6"/>
      </top>
      <bottom style="thin">
        <color rgb="FFE7E6E6"/>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right/>
      <top/>
      <bottom style="medium"/>
      <diagonal/>
    </border>
    <border diagonalUp="false" diagonalDown="false">
      <left/>
      <right style="hair"/>
      <top/>
      <bottom style="hair"/>
      <diagonal/>
    </border>
  </borders>
  <cellStyleXfs count="25">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5" fontId="14" fillId="0" borderId="0" applyFont="true" applyBorder="false" applyAlignment="true" applyProtection="false">
      <alignment horizontal="general" vertical="bottom" textRotation="0" wrapText="false" indent="0" shrinkToFit="false"/>
    </xf>
    <xf numFmtId="165" fontId="4" fillId="0" borderId="1" applyFont="true" applyBorder="true" applyAlignment="true" applyProtection="true">
      <alignment horizontal="general" vertical="center" textRotation="0" wrapText="true" indent="0" shrinkToFit="false"/>
      <protection locked="true" hidden="false"/>
    </xf>
    <xf numFmtId="165" fontId="5" fillId="2" borderId="0" applyFont="true" applyBorder="true" applyAlignment="true" applyProtection="true">
      <alignment horizontal="center" vertical="center" textRotation="0" wrapText="true" indent="0" shrinkToFit="false"/>
      <protection locked="true" hidden="false"/>
    </xf>
    <xf numFmtId="165" fontId="6" fillId="3" borderId="0" applyFont="true" applyBorder="false" applyAlignment="true" applyProtection="false">
      <alignment horizontal="general" vertical="bottom" textRotation="0" wrapText="false" indent="0" shrinkToFit="false"/>
    </xf>
    <xf numFmtId="165" fontId="7" fillId="0" borderId="0" applyFont="true" applyBorder="false" applyAlignment="true" applyProtection="false">
      <alignment horizontal="general" vertical="bottom" textRotation="0" wrapText="false" indent="0" shrinkToFit="false"/>
    </xf>
  </cellStyleXfs>
  <cellXfs count="197">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8" fillId="2" borderId="0" xfId="24" applyFont="true" applyBorder="true" applyAlignment="true" applyProtection="true">
      <alignment horizontal="general" vertical="center" textRotation="0" wrapText="true" indent="0" shrinkToFit="false"/>
      <protection locked="true" hidden="false"/>
    </xf>
    <xf numFmtId="165" fontId="8" fillId="2" borderId="0" xfId="24" applyFont="true" applyBorder="true" applyAlignment="true" applyProtection="true">
      <alignment horizontal="center" vertical="center" textRotation="0" wrapText="true" indent="0" shrinkToFit="false"/>
      <protection locked="true" hidden="false"/>
    </xf>
    <xf numFmtId="165" fontId="9" fillId="2" borderId="0" xfId="22" applyFont="true" applyBorder="true" applyAlignment="true" applyProtection="false">
      <alignment horizontal="general" vertical="center" textRotation="0" wrapText="true" indent="0" shrinkToFit="false"/>
      <protection locked="true" hidden="false"/>
    </xf>
    <xf numFmtId="165" fontId="9" fillId="2" borderId="2" xfId="22" applyFont="true" applyBorder="true" applyAlignment="true" applyProtection="false">
      <alignment horizontal="center" vertical="center" textRotation="0" wrapText="true" indent="0" shrinkToFit="false"/>
      <protection locked="true" hidden="false"/>
    </xf>
    <xf numFmtId="165" fontId="10" fillId="0" borderId="1" xfId="21" applyFont="true" applyBorder="false" applyAlignment="true" applyProtection="false">
      <alignment horizontal="left" vertical="center" textRotation="0" wrapText="true" indent="1" shrinkToFit="false"/>
      <protection locked="true" hidden="false"/>
    </xf>
    <xf numFmtId="166" fontId="4" fillId="0" borderId="1" xfId="21" applyFont="true" applyBorder="true" applyAlignment="true" applyProtection="false">
      <alignment horizontal="left" vertical="center" textRotation="0" wrapText="true" indent="1" shrinkToFit="false"/>
      <protection locked="true" hidden="false"/>
    </xf>
    <xf numFmtId="166" fontId="4" fillId="0" borderId="3" xfId="21" applyFont="true" applyBorder="true" applyAlignment="true" applyProtection="false">
      <alignment horizontal="left" vertical="center" textRotation="0" wrapText="true" indent="1" shrinkToFit="false"/>
      <protection locked="true" hidden="false"/>
    </xf>
    <xf numFmtId="165" fontId="4" fillId="0" borderId="4" xfId="21" applyFont="true" applyBorder="true" applyAlignment="true" applyProtection="false">
      <alignment horizontal="left" vertical="center" textRotation="0" wrapText="true" indent="1" shrinkToFit="false"/>
      <protection locked="true" hidden="false"/>
    </xf>
    <xf numFmtId="165" fontId="4" fillId="0" borderId="5" xfId="21" applyFont="true" applyBorder="true" applyAlignment="true" applyProtection="false">
      <alignment horizontal="left" vertical="center" textRotation="0" wrapText="true" indent="1" shrinkToFit="false"/>
      <protection locked="true" hidden="false"/>
    </xf>
    <xf numFmtId="165" fontId="4" fillId="0" borderId="1" xfId="21" applyFont="true" applyBorder="true" applyAlignment="true" applyProtection="false">
      <alignment horizontal="left" vertical="center" textRotation="0" wrapText="true" indent="1"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5" fontId="5" fillId="2" borderId="0" xfId="22" applyFont="true" applyBorder="false" applyAlignment="false" applyProtection="false">
      <alignment horizontal="center" vertical="center" textRotation="0" wrapText="true" indent="0" shrinkToFit="false"/>
      <protection locked="true" hidden="false"/>
    </xf>
    <xf numFmtId="165" fontId="12" fillId="2" borderId="0" xfId="22" applyFont="true" applyBorder="false" applyAlignment="true" applyProtection="false">
      <alignment horizontal="center" vertical="center" textRotation="0" wrapText="true" indent="0" shrinkToFit="false"/>
      <protection locked="true" hidden="false"/>
    </xf>
    <xf numFmtId="165" fontId="13" fillId="0" borderId="1" xfId="21" applyFont="true" applyBorder="false" applyAlignment="true" applyProtection="false">
      <alignment horizontal="general" vertical="center" textRotation="0" wrapText="true" indent="0" shrinkToFit="false"/>
      <protection locked="true" hidden="false"/>
    </xf>
    <xf numFmtId="165" fontId="14" fillId="0" borderId="0" xfId="20" applyFont="true" applyBorder="true" applyAlignment="true" applyProtection="true">
      <alignment horizontal="general" vertical="bottom" textRotation="0" wrapText="false" indent="0" shrinkToFit="false"/>
      <protection locked="true" hidden="false"/>
    </xf>
    <xf numFmtId="165" fontId="13" fillId="0" borderId="1" xfId="0" applyFont="true" applyBorder="true" applyAlignment="true" applyProtection="false">
      <alignment horizontal="left" vertical="center"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5" fontId="14" fillId="0" borderId="1" xfId="20" applyFont="true" applyBorder="true" applyAlignment="true" applyProtection="tru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4" fillId="0" borderId="1" xfId="21" applyFont="true" applyBorder="false" applyAlignment="true" applyProtection="false">
      <alignment horizontal="left" vertical="center" textRotation="0" wrapText="true" indent="1"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5" fontId="17" fillId="4" borderId="0" xfId="0" applyFont="true" applyBorder="false" applyAlignment="true" applyProtection="false">
      <alignment horizontal="center" vertical="bottom" textRotation="0" wrapText="false" indent="0" shrinkToFit="false"/>
      <protection locked="true" hidden="false"/>
    </xf>
    <xf numFmtId="165" fontId="17" fillId="4" borderId="0" xfId="0" applyFont="true" applyBorder="false" applyAlignment="false" applyProtection="false">
      <alignment horizontal="general" vertical="bottom" textRotation="0" wrapText="false" indent="0" shrinkToFit="false"/>
      <protection locked="true" hidden="false"/>
    </xf>
    <xf numFmtId="165" fontId="17" fillId="4" borderId="0" xfId="0" applyFont="true" applyBorder="false" applyAlignment="true" applyProtection="false">
      <alignment horizontal="general" vertical="center" textRotation="0" wrapText="false" indent="0" shrinkToFit="false"/>
      <protection locked="true" hidden="false"/>
    </xf>
    <xf numFmtId="165" fontId="18" fillId="4" borderId="0" xfId="0" applyFont="true" applyBorder="false" applyAlignment="true" applyProtection="false">
      <alignment horizontal="center" vertical="bottom" textRotation="0" wrapText="false" indent="0" shrinkToFit="false"/>
      <protection locked="true" hidden="false"/>
    </xf>
    <xf numFmtId="165" fontId="19" fillId="2" borderId="0" xfId="22" applyFont="true" applyBorder="true" applyAlignment="true" applyProtection="false">
      <alignment horizontal="left" vertical="center" textRotation="0" wrapText="true" indent="0" shrinkToFit="false"/>
      <protection locked="true" hidden="false"/>
    </xf>
    <xf numFmtId="165" fontId="19" fillId="2" borderId="0" xfId="22" applyFont="true" applyBorder="false" applyAlignment="true" applyProtection="false">
      <alignment horizontal="general" vertical="center" textRotation="0" wrapText="true" indent="0" shrinkToFit="false"/>
      <protection locked="true" hidden="false"/>
    </xf>
    <xf numFmtId="165" fontId="20" fillId="4" borderId="0" xfId="0" applyFont="true" applyBorder="false" applyAlignment="false" applyProtection="false">
      <alignment horizontal="general" vertical="bottom" textRotation="0" wrapText="false" indent="0" shrinkToFit="false"/>
      <protection locked="true" hidden="false"/>
    </xf>
    <xf numFmtId="165" fontId="21" fillId="2" borderId="6" xfId="22" applyFont="true" applyBorder="true" applyAlignment="false" applyProtection="true">
      <alignment horizontal="center" vertical="center" textRotation="0" wrapText="true" indent="0" shrinkToFit="false"/>
      <protection locked="false" hidden="false"/>
    </xf>
    <xf numFmtId="165" fontId="21" fillId="2" borderId="0" xfId="22" applyFont="true" applyBorder="false" applyAlignment="false" applyProtection="true">
      <alignment horizontal="center" vertical="center" textRotation="0" wrapText="true" indent="0" shrinkToFit="false"/>
      <protection locked="false" hidden="false"/>
    </xf>
    <xf numFmtId="165" fontId="0" fillId="4" borderId="0" xfId="0" applyFont="false" applyBorder="false" applyAlignment="true" applyProtection="false">
      <alignment horizontal="left" vertical="bottom" textRotation="0" wrapText="false" indent="0" shrinkToFit="false"/>
      <protection locked="true" hidden="false"/>
    </xf>
    <xf numFmtId="165" fontId="22" fillId="2" borderId="7" xfId="22" applyFont="true" applyBorder="true" applyAlignment="false" applyProtection="true">
      <alignment horizontal="center" vertical="center" textRotation="0" wrapText="true" indent="0" shrinkToFit="false"/>
      <protection locked="false" hidden="false"/>
    </xf>
    <xf numFmtId="165" fontId="23" fillId="0" borderId="1" xfId="0" applyFont="true" applyBorder="true" applyAlignment="true" applyProtection="true">
      <alignment horizontal="center" vertical="center" textRotation="0" wrapText="true" indent="0" shrinkToFit="false"/>
      <protection locked="false" hidden="false"/>
    </xf>
    <xf numFmtId="165" fontId="24" fillId="0" borderId="1" xfId="0" applyFont="true" applyBorder="true" applyAlignment="true" applyProtection="true">
      <alignment horizontal="center" vertical="center" textRotation="0" wrapText="true" indent="0" shrinkToFit="false"/>
      <protection locked="false" hidden="false"/>
    </xf>
    <xf numFmtId="165" fontId="24" fillId="0" borderId="1" xfId="0" applyFont="true" applyBorder="true" applyAlignment="true" applyProtection="true">
      <alignment horizontal="left" vertical="center" textRotation="0" wrapText="true" indent="0" shrinkToFit="false"/>
      <protection locked="fals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false" hidden="false"/>
    </xf>
    <xf numFmtId="165" fontId="22" fillId="2" borderId="0" xfId="22" applyFont="true" applyBorder="false" applyAlignment="false" applyProtection="true">
      <alignment horizontal="center" vertical="center" textRotation="0" wrapText="true" indent="0" shrinkToFit="false"/>
      <protection locked="false" hidden="false"/>
    </xf>
    <xf numFmtId="165" fontId="0" fillId="2" borderId="0" xfId="0" applyFont="false" applyBorder="false" applyAlignment="true" applyProtection="false">
      <alignment horizontal="left" vertical="bottom" textRotation="0" wrapText="false" indent="0" shrinkToFit="false"/>
      <protection locked="true" hidden="false"/>
    </xf>
    <xf numFmtId="165" fontId="15" fillId="0" borderId="0" xfId="0" applyFont="true" applyBorder="false" applyAlignment="false" applyProtection="true">
      <alignment horizontal="general" vertical="bottom" textRotation="0" wrapText="false" indent="0" shrinkToFit="false"/>
      <protection locked="false" hidden="false"/>
    </xf>
    <xf numFmtId="165" fontId="11" fillId="0" borderId="0" xfId="0" applyFont="true" applyBorder="false" applyAlignment="true" applyProtection="true">
      <alignment horizontal="center" vertical="center" textRotation="0" wrapText="true" indent="0" shrinkToFit="false"/>
      <protection locked="false" hidden="false"/>
    </xf>
    <xf numFmtId="165" fontId="0" fillId="0" borderId="0" xfId="0" applyFont="false" applyBorder="false" applyAlignment="true" applyProtection="true">
      <alignment horizontal="center" vertical="center" textRotation="0" wrapText="true" indent="0" shrinkToFit="false"/>
      <protection locked="false" hidden="false"/>
    </xf>
    <xf numFmtId="165" fontId="16" fillId="0" borderId="0" xfId="0" applyFont="true" applyBorder="false" applyAlignment="true" applyProtection="true">
      <alignment horizontal="left" vertical="center" textRotation="0" wrapText="true" indent="0" shrinkToFit="false"/>
      <protection locked="false" hidden="false"/>
    </xf>
    <xf numFmtId="165" fontId="8" fillId="2" borderId="0" xfId="22" applyFont="true" applyBorder="true" applyAlignment="false" applyProtection="false">
      <alignment horizontal="center" vertical="center" textRotation="0" wrapText="true" indent="0" shrinkToFit="false"/>
      <protection locked="true" hidden="false"/>
    </xf>
    <xf numFmtId="165" fontId="12" fillId="2" borderId="0" xfId="22" applyFont="true" applyBorder="true" applyAlignment="false" applyProtection="false">
      <alignment horizontal="center" vertical="center" textRotation="0" wrapText="true" indent="0" shrinkToFit="false"/>
      <protection locked="true" hidden="false"/>
    </xf>
    <xf numFmtId="165" fontId="12" fillId="0" borderId="0" xfId="22" applyFont="true" applyBorder="false" applyAlignment="false" applyProtection="false">
      <alignment horizontal="center" vertical="center" textRotation="0" wrapText="true" indent="0" shrinkToFit="false"/>
      <protection locked="true" hidden="false"/>
    </xf>
    <xf numFmtId="165" fontId="12" fillId="2" borderId="8" xfId="22" applyFont="true" applyBorder="true" applyAlignment="false" applyProtection="false">
      <alignment horizontal="center" vertical="center" textRotation="0" wrapText="true" indent="0" shrinkToFit="false"/>
      <protection locked="true" hidden="false"/>
    </xf>
    <xf numFmtId="165" fontId="12" fillId="2" borderId="9" xfId="22" applyFont="true" applyBorder="true" applyAlignment="true" applyProtection="false">
      <alignment horizontal="right" vertical="bottom" textRotation="0" wrapText="true" indent="0" shrinkToFit="false"/>
      <protection locked="true" hidden="false"/>
    </xf>
    <xf numFmtId="165" fontId="12" fillId="2" borderId="10" xfId="22" applyFont="true" applyBorder="true" applyAlignment="true" applyProtection="false">
      <alignment horizontal="right" vertical="bottom" textRotation="0" wrapText="true" indent="0" shrinkToFit="false"/>
      <protection locked="true" hidden="false"/>
    </xf>
    <xf numFmtId="165" fontId="26" fillId="0" borderId="11" xfId="0" applyFont="true" applyBorder="true" applyAlignment="true" applyProtection="false">
      <alignment horizontal="center" vertical="bottom" textRotation="0" wrapText="false" indent="0" shrinkToFit="false"/>
      <protection locked="true" hidden="false"/>
    </xf>
    <xf numFmtId="165" fontId="26" fillId="3" borderId="1" xfId="0" applyFont="true" applyBorder="true" applyAlignment="true" applyProtection="false">
      <alignment horizontal="center" vertical="bottom" textRotation="0" wrapText="false" indent="0" shrinkToFit="false"/>
      <protection locked="true" hidden="false"/>
    </xf>
    <xf numFmtId="165" fontId="26" fillId="3" borderId="12" xfId="0" applyFont="true" applyBorder="true" applyAlignment="true" applyProtection="false">
      <alignment horizontal="center" vertical="bottom" textRotation="0" wrapText="false" indent="0" shrinkToFit="false"/>
      <protection locked="true" hidden="false"/>
    </xf>
    <xf numFmtId="165" fontId="26" fillId="0" borderId="0" xfId="0" applyFont="true" applyBorder="true" applyAlignment="true" applyProtection="false">
      <alignment horizontal="center" vertical="bottom" textRotation="0" wrapText="false" indent="0" shrinkToFit="false"/>
      <protection locked="true" hidden="false"/>
    </xf>
    <xf numFmtId="165" fontId="12" fillId="2" borderId="13" xfId="22" applyFont="true" applyBorder="true" applyAlignment="true" applyProtection="false">
      <alignment horizontal="left" vertical="center" textRotation="0" wrapText="true" indent="0" shrinkToFit="false"/>
      <protection locked="true" hidden="false"/>
    </xf>
    <xf numFmtId="167" fontId="27" fillId="0" borderId="14" xfId="0" applyFont="true" applyBorder="true" applyAlignment="true" applyProtection="false">
      <alignment horizontal="left" vertical="center" textRotation="0" wrapText="false" indent="0" shrinkToFit="false"/>
      <protection locked="true" hidden="false"/>
    </xf>
    <xf numFmtId="167" fontId="28" fillId="0" borderId="14" xfId="0" applyFont="true" applyBorder="true" applyAlignment="true" applyProtection="false">
      <alignment horizontal="center" vertical="center" textRotation="0" wrapText="false" indent="0" shrinkToFit="false"/>
      <protection locked="true" hidden="false"/>
    </xf>
    <xf numFmtId="167" fontId="29" fillId="0" borderId="14" xfId="0" applyFont="true" applyBorder="true" applyAlignment="true" applyProtection="false">
      <alignment horizontal="center" vertical="center" textRotation="0" wrapText="false" indent="0" shrinkToFit="false"/>
      <protection locked="true" hidden="false"/>
    </xf>
    <xf numFmtId="167" fontId="30" fillId="0" borderId="14" xfId="0" applyFont="true" applyBorder="true" applyAlignment="true" applyProtection="false">
      <alignment horizontal="center" vertical="center" textRotation="0" wrapText="false" indent="0" shrinkToFit="false"/>
      <protection locked="true" hidden="false"/>
    </xf>
    <xf numFmtId="168" fontId="31" fillId="0" borderId="15" xfId="0" applyFont="true" applyBorder="true" applyAlignment="true" applyProtection="false">
      <alignment horizontal="center" vertical="bottom" textRotation="0" wrapText="false" indent="0" shrinkToFit="false"/>
      <protection locked="true" hidden="false"/>
    </xf>
    <xf numFmtId="165" fontId="26" fillId="3" borderId="16" xfId="0" applyFont="true" applyBorder="true" applyAlignment="true" applyProtection="false">
      <alignment horizontal="center" vertical="bottom" textRotation="0" wrapText="false" indent="0" shrinkToFit="false"/>
      <protection locked="true" hidden="false"/>
    </xf>
    <xf numFmtId="168" fontId="32" fillId="5" borderId="17" xfId="0" applyFont="true" applyBorder="true" applyAlignment="true" applyProtection="false">
      <alignment horizontal="center" vertical="bottom" textRotation="0" wrapText="false" indent="0" shrinkToFit="false"/>
      <protection locked="true" hidden="false"/>
    </xf>
    <xf numFmtId="168" fontId="32" fillId="6" borderId="18" xfId="0" applyFont="true" applyBorder="true" applyAlignment="true" applyProtection="false">
      <alignment horizontal="center" vertical="bottom" textRotation="0" wrapText="false" indent="0" shrinkToFit="false"/>
      <protection locked="true" hidden="false"/>
    </xf>
    <xf numFmtId="168" fontId="32" fillId="0" borderId="0" xfId="0" applyFont="true" applyBorder="true" applyAlignment="true" applyProtection="false">
      <alignment horizontal="center" vertical="bottom" textRotation="0" wrapText="false" indent="0" shrinkToFit="false"/>
      <protection locked="true" hidden="false"/>
    </xf>
    <xf numFmtId="167" fontId="27" fillId="0" borderId="19" xfId="0" applyFont="true" applyBorder="true" applyAlignment="true" applyProtection="false">
      <alignment horizontal="left" vertical="center" textRotation="0" wrapText="false" indent="0" shrinkToFit="false"/>
      <protection locked="true" hidden="false"/>
    </xf>
    <xf numFmtId="165" fontId="33" fillId="0" borderId="0" xfId="0" applyFont="true" applyBorder="true" applyAlignment="true" applyProtection="false">
      <alignment horizontal="left" vertical="top" textRotation="0" wrapText="true" indent="0" shrinkToFit="false"/>
      <protection locked="true" hidden="false"/>
    </xf>
    <xf numFmtId="165" fontId="34" fillId="0" borderId="0" xfId="0" applyFont="true" applyBorder="true" applyAlignment="true" applyProtection="false">
      <alignment horizontal="left" vertical="top" textRotation="0" wrapText="true" indent="0" shrinkToFit="false"/>
      <protection locked="true" hidden="false"/>
    </xf>
    <xf numFmtId="165" fontId="0" fillId="0" borderId="20" xfId="0" applyFont="true" applyBorder="true" applyAlignment="true" applyProtection="false">
      <alignment horizontal="right" vertical="bottom" textRotation="0" wrapText="false" indent="0" shrinkToFit="false"/>
      <protection locked="true" hidden="false"/>
    </xf>
    <xf numFmtId="168" fontId="35" fillId="0" borderId="21" xfId="0" applyFont="true" applyBorder="true" applyAlignment="true" applyProtection="false">
      <alignment horizontal="center" vertical="center" textRotation="0" wrapText="false" indent="0" shrinkToFit="false"/>
      <protection locked="true" hidden="false"/>
    </xf>
    <xf numFmtId="165" fontId="0" fillId="0" borderId="22" xfId="0" applyFont="true" applyBorder="true" applyAlignment="true" applyProtection="false">
      <alignment horizontal="right" vertical="bottom" textRotation="0" wrapText="false" indent="0" shrinkToFit="false"/>
      <protection locked="true" hidden="false"/>
    </xf>
    <xf numFmtId="168" fontId="35" fillId="0" borderId="23" xfId="0" applyFont="true" applyBorder="true" applyAlignment="true" applyProtection="false">
      <alignment horizontal="center" vertical="center" textRotation="0" wrapText="false" indent="0" shrinkToFit="false"/>
      <protection locked="true" hidden="false"/>
    </xf>
    <xf numFmtId="165" fontId="18" fillId="7" borderId="0" xfId="0" applyFont="true" applyBorder="true" applyAlignment="true" applyProtection="false">
      <alignment horizontal="center" vertical="bottom" textRotation="0" wrapText="false" indent="0" shrinkToFit="false"/>
      <protection locked="true" hidden="false"/>
    </xf>
    <xf numFmtId="165" fontId="0" fillId="0" borderId="24" xfId="0" applyFont="true" applyBorder="true" applyAlignment="true" applyProtection="false">
      <alignment horizontal="left" vertical="top" textRotation="0" wrapText="true" indent="0" shrinkToFit="false"/>
      <protection locked="true" hidden="false"/>
    </xf>
    <xf numFmtId="165" fontId="12" fillId="2" borderId="10" xfId="22" applyFont="true" applyBorder="true" applyAlignment="true" applyProtection="false">
      <alignment horizontal="center" vertical="bottom" textRotation="0" wrapText="true" indent="0" shrinkToFit="false"/>
      <protection locked="true" hidden="false"/>
    </xf>
    <xf numFmtId="165" fontId="26" fillId="3" borderId="11" xfId="0" applyFont="true" applyBorder="true" applyAlignment="true" applyProtection="false">
      <alignment horizontal="center" vertical="bottom" textRotation="0" wrapText="false" indent="0" shrinkToFit="false"/>
      <protection locked="true" hidden="false"/>
    </xf>
    <xf numFmtId="168" fontId="32" fillId="5" borderId="1" xfId="0" applyFont="true" applyBorder="true" applyAlignment="true" applyProtection="false">
      <alignment horizontal="center" vertical="bottom" textRotation="0" wrapText="false" indent="0" shrinkToFit="false"/>
      <protection locked="true" hidden="false"/>
    </xf>
    <xf numFmtId="168" fontId="32" fillId="6" borderId="12" xfId="0" applyFont="true" applyBorder="true" applyAlignment="true" applyProtection="false">
      <alignment horizontal="center" vertical="bottom" textRotation="0" wrapText="false" indent="0" shrinkToFit="false"/>
      <protection locked="true" hidden="false"/>
    </xf>
    <xf numFmtId="165" fontId="33" fillId="0" borderId="25" xfId="0" applyFont="true" applyBorder="true" applyAlignment="true" applyProtection="false">
      <alignment horizontal="left" vertical="top" textRotation="0" wrapText="true" indent="0" shrinkToFit="false"/>
      <protection locked="true" hidden="false"/>
    </xf>
    <xf numFmtId="165" fontId="0" fillId="0" borderId="0" xfId="0" applyFont="false" applyBorder="tru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12" fillId="2" borderId="26" xfId="22" applyFont="true" applyBorder="true" applyAlignment="false" applyProtection="false">
      <alignment horizontal="center" vertical="center" textRotation="0" wrapText="true" indent="0" shrinkToFit="false"/>
      <protection locked="true" hidden="false"/>
    </xf>
    <xf numFmtId="165" fontId="11" fillId="0" borderId="0" xfId="0" applyFont="true" applyBorder="true" applyAlignment="true" applyProtection="false">
      <alignment horizontal="center" vertical="bottom" textRotation="0" wrapText="false" indent="0" shrinkToFit="false"/>
      <protection locked="true" hidden="false"/>
    </xf>
    <xf numFmtId="165" fontId="31" fillId="0" borderId="27" xfId="0" applyFont="true" applyBorder="true" applyAlignment="true" applyProtection="false">
      <alignment horizontal="center" vertical="bottom" textRotation="0" wrapText="false" indent="0" shrinkToFit="false"/>
      <protection locked="true" hidden="false"/>
    </xf>
    <xf numFmtId="165" fontId="10" fillId="3" borderId="1" xfId="0" applyFont="true" applyBorder="true" applyAlignment="true" applyProtection="false">
      <alignment horizontal="center" vertical="bottom" textRotation="0" wrapText="false" indent="0" shrinkToFit="false"/>
      <protection locked="true" hidden="false"/>
    </xf>
    <xf numFmtId="165" fontId="10" fillId="3" borderId="12" xfId="0" applyFont="true" applyBorder="true" applyAlignment="true" applyProtection="false">
      <alignment horizontal="center" vertical="bottom" textRotation="0" wrapText="false" indent="0" shrinkToFit="false"/>
      <protection locked="true" hidden="false"/>
    </xf>
    <xf numFmtId="165" fontId="10" fillId="3" borderId="27" xfId="0" applyFont="true" applyBorder="true" applyAlignment="true" applyProtection="false">
      <alignment horizontal="center" vertical="bottom" textRotation="0" wrapText="false" indent="0" shrinkToFit="false"/>
      <protection locked="true" hidden="false"/>
    </xf>
    <xf numFmtId="168" fontId="28" fillId="0" borderId="1" xfId="0" applyFont="true" applyBorder="true" applyAlignment="true" applyProtection="false">
      <alignment horizontal="center" vertical="bottom" textRotation="0" wrapText="false" indent="0" shrinkToFit="false"/>
      <protection locked="true" hidden="false"/>
    </xf>
    <xf numFmtId="168" fontId="29" fillId="0" borderId="12" xfId="0" applyFont="true" applyBorder="true" applyAlignment="true" applyProtection="false">
      <alignment horizontal="center" vertical="bottom" textRotation="0" wrapText="false" indent="0" shrinkToFit="false"/>
      <protection locked="true" hidden="false"/>
    </xf>
    <xf numFmtId="165" fontId="10" fillId="3" borderId="28" xfId="0" applyFont="true" applyBorder="true" applyAlignment="true" applyProtection="false">
      <alignment horizontal="center" vertical="bottom" textRotation="0" wrapText="false" indent="0" shrinkToFit="false"/>
      <protection locked="true" hidden="false"/>
    </xf>
    <xf numFmtId="168" fontId="28" fillId="0" borderId="29" xfId="0" applyFont="true" applyBorder="true" applyAlignment="true" applyProtection="false">
      <alignment horizontal="center" vertical="bottom" textRotation="0" wrapText="false" indent="0" shrinkToFit="false"/>
      <protection locked="true" hidden="false"/>
    </xf>
    <xf numFmtId="168" fontId="29" fillId="0" borderId="30"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32" fillId="8" borderId="27" xfId="0" applyFont="true" applyBorder="true" applyAlignment="true" applyProtection="false">
      <alignment horizontal="center" vertical="bottom" textRotation="0" wrapText="false" indent="0" shrinkToFit="false"/>
      <protection locked="true" hidden="false"/>
    </xf>
    <xf numFmtId="167" fontId="28" fillId="0" borderId="1" xfId="0" applyFont="true" applyBorder="true" applyAlignment="true" applyProtection="false">
      <alignment horizontal="center" vertical="bottom" textRotation="0" wrapText="false" indent="0" shrinkToFit="false"/>
      <protection locked="true" hidden="false"/>
    </xf>
    <xf numFmtId="167" fontId="29" fillId="0" borderId="12" xfId="0" applyFont="true" applyBorder="true" applyAlignment="true" applyProtection="false">
      <alignment horizontal="center" vertical="bottom" textRotation="0" wrapText="false" indent="0" shrinkToFit="false"/>
      <protection locked="true" hidden="false"/>
    </xf>
    <xf numFmtId="165" fontId="12" fillId="2" borderId="31" xfId="22" applyFont="true" applyBorder="true" applyAlignment="false" applyProtection="false">
      <alignment horizontal="center" vertical="center" textRotation="0" wrapText="true" indent="0" shrinkToFit="false"/>
      <protection locked="true" hidden="false"/>
    </xf>
    <xf numFmtId="165" fontId="33" fillId="0" borderId="13" xfId="0" applyFont="true" applyBorder="true" applyAlignment="true" applyProtection="false">
      <alignment horizontal="right" vertical="bottom" textRotation="0" wrapText="false" indent="0" shrinkToFit="false"/>
      <protection locked="true" hidden="false"/>
    </xf>
    <xf numFmtId="168" fontId="33" fillId="0" borderId="21" xfId="0" applyFont="true" applyBorder="true" applyAlignment="true" applyProtection="false">
      <alignment horizontal="center" vertical="center" textRotation="0" wrapText="false" indent="0" shrinkToFit="false"/>
      <protection locked="true" hidden="false"/>
    </xf>
    <xf numFmtId="167" fontId="34" fillId="3" borderId="28" xfId="0" applyFont="true" applyBorder="true" applyAlignment="true" applyProtection="false">
      <alignment horizontal="right" vertical="bottom" textRotation="0" wrapText="false" indent="0" shrinkToFit="false"/>
      <protection locked="true" hidden="false"/>
    </xf>
    <xf numFmtId="167" fontId="28" fillId="0" borderId="29" xfId="0" applyFont="true" applyBorder="true" applyAlignment="true" applyProtection="false">
      <alignment horizontal="center" vertical="bottom" textRotation="0" wrapText="false" indent="0" shrinkToFit="false"/>
      <protection locked="true" hidden="false"/>
    </xf>
    <xf numFmtId="167" fontId="29" fillId="0" borderId="30" xfId="0" applyFont="true" applyBorder="true" applyAlignment="true" applyProtection="false">
      <alignment horizontal="center" vertical="bottom" textRotation="0" wrapText="false" indent="0" shrinkToFit="false"/>
      <protection locked="true" hidden="false"/>
    </xf>
    <xf numFmtId="165" fontId="33" fillId="0" borderId="32" xfId="0" applyFont="true" applyBorder="true" applyAlignment="true" applyProtection="false">
      <alignment horizontal="right" vertical="bottom" textRotation="0" wrapText="false" indent="0" shrinkToFit="false"/>
      <protection locked="true" hidden="false"/>
    </xf>
    <xf numFmtId="168" fontId="33" fillId="0" borderId="23" xfId="0" applyFont="true" applyBorder="true" applyAlignment="true" applyProtection="false">
      <alignment horizontal="center" vertical="center" textRotation="0" wrapText="false" indent="0" shrinkToFit="false"/>
      <protection locked="true" hidden="false"/>
    </xf>
    <xf numFmtId="165" fontId="40" fillId="0"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false">
      <alignment horizontal="left" vertical="center" textRotation="0" wrapText="true" indent="1" shrinkToFit="false"/>
      <protection locked="true" hidden="false"/>
    </xf>
    <xf numFmtId="165" fontId="46" fillId="0" borderId="0" xfId="0" applyFont="true" applyBorder="false" applyAlignment="true" applyProtection="false">
      <alignment horizontal="center" vertical="bottom" textRotation="0" wrapText="true" indent="0" shrinkToFit="false"/>
      <protection locked="true" hidden="false"/>
    </xf>
    <xf numFmtId="165" fontId="47" fillId="0" borderId="0" xfId="0" applyFont="true" applyBorder="false" applyAlignment="true" applyProtection="false">
      <alignment horizontal="center" vertical="bottom" textRotation="0" wrapText="true" indent="0" shrinkToFit="false"/>
      <protection locked="true" hidden="false"/>
    </xf>
    <xf numFmtId="165" fontId="46" fillId="0" borderId="0" xfId="0" applyFont="true" applyBorder="false" applyAlignment="true" applyProtection="false">
      <alignment horizontal="left" vertical="bottom" textRotation="0" wrapText="true" indent="0" shrinkToFit="false"/>
      <protection locked="true" hidden="false"/>
    </xf>
    <xf numFmtId="165" fontId="15" fillId="0" borderId="0" xfId="0" applyFont="true" applyBorder="false" applyAlignment="true" applyProtection="false">
      <alignment horizontal="center" vertical="bottom" textRotation="0" wrapText="true" indent="0" shrinkToFit="false"/>
      <protection locked="true" hidden="false"/>
    </xf>
    <xf numFmtId="165" fontId="48" fillId="2" borderId="0" xfId="22" applyFont="true" applyBorder="true" applyAlignment="true" applyProtection="false">
      <alignment horizontal="center" vertical="center" textRotation="0" wrapText="true" indent="0" shrinkToFit="false"/>
      <protection locked="true" hidden="false"/>
    </xf>
    <xf numFmtId="165" fontId="24" fillId="0" borderId="0" xfId="0" applyFont="true" applyBorder="false" applyAlignment="true" applyProtection="false">
      <alignment horizontal="center" vertical="bottom" textRotation="0" wrapText="true" indent="0" shrinkToFit="false"/>
      <protection locked="true" hidden="false"/>
    </xf>
    <xf numFmtId="165" fontId="49" fillId="0" borderId="0" xfId="0" applyFont="true" applyBorder="false" applyAlignment="true" applyProtection="false">
      <alignment horizontal="center" vertical="bottom" textRotation="0" wrapText="true" indent="0" shrinkToFit="false"/>
      <protection locked="true" hidden="false"/>
    </xf>
    <xf numFmtId="167" fontId="24" fillId="0" borderId="0" xfId="0" applyFont="true" applyBorder="true" applyAlignment="true" applyProtection="false">
      <alignment horizontal="right" vertical="bottom" textRotation="0" wrapText="true" indent="0" shrinkToFit="false"/>
      <protection locked="true" hidden="false"/>
    </xf>
    <xf numFmtId="167" fontId="24" fillId="0" borderId="0" xfId="0" applyFont="true" applyBorder="false" applyAlignment="true" applyProtection="false">
      <alignment horizontal="center" vertical="bottom" textRotation="0" wrapText="true" indent="0" shrinkToFit="false"/>
      <protection locked="true" hidden="false"/>
    </xf>
    <xf numFmtId="165" fontId="32" fillId="2" borderId="0" xfId="22" applyFont="true" applyBorder="false" applyAlignment="true" applyProtection="false">
      <alignment horizontal="center" vertical="top" textRotation="0" wrapText="true" indent="0" shrinkToFit="false"/>
      <protection locked="true" hidden="false"/>
    </xf>
    <xf numFmtId="167" fontId="22" fillId="2" borderId="0" xfId="22" applyFont="true" applyBorder="false" applyAlignment="true" applyProtection="false">
      <alignment horizontal="center" vertical="center" textRotation="0" wrapText="true" indent="0" shrinkToFit="false"/>
      <protection locked="true" hidden="false"/>
    </xf>
    <xf numFmtId="167" fontId="24" fillId="0" borderId="0" xfId="22" applyFont="true" applyBorder="false" applyAlignment="true" applyProtection="false">
      <alignment horizontal="center" vertical="center" textRotation="0" wrapText="true" indent="0" shrinkToFit="false"/>
      <protection locked="true" hidden="false"/>
    </xf>
    <xf numFmtId="167" fontId="24" fillId="0" borderId="0" xfId="22" applyFont="true" applyBorder="false" applyAlignment="true" applyProtection="false">
      <alignment horizontal="left" vertical="center" textRotation="0" wrapText="true" indent="0" shrinkToFit="false"/>
      <protection locked="true" hidden="false"/>
    </xf>
    <xf numFmtId="167" fontId="24" fillId="0" borderId="33" xfId="0" applyFont="true" applyBorder="true" applyAlignment="true" applyProtection="false">
      <alignment horizontal="center" vertical="bottom" textRotation="0" wrapText="true" indent="0" shrinkToFit="false"/>
      <protection locked="true" hidden="false"/>
    </xf>
    <xf numFmtId="167" fontId="24" fillId="0" borderId="34" xfId="0" applyFont="true" applyBorder="true" applyAlignment="true" applyProtection="false">
      <alignment horizontal="center" vertical="bottom" textRotation="0" wrapText="true" indent="0" shrinkToFit="false"/>
      <protection locked="true" hidden="false"/>
    </xf>
    <xf numFmtId="167" fontId="24" fillId="0" borderId="0" xfId="22" applyFont="true" applyBorder="true" applyAlignment="true" applyProtection="false">
      <alignment horizontal="center" vertical="center" textRotation="0" wrapText="true" indent="0" shrinkToFit="false"/>
      <protection locked="true" hidden="false"/>
    </xf>
    <xf numFmtId="165" fontId="50" fillId="4" borderId="0" xfId="0" applyFont="true" applyBorder="true" applyAlignment="true" applyProtection="false">
      <alignment horizontal="center" vertical="center" textRotation="0" wrapText="false" indent="0" shrinkToFit="false"/>
      <protection locked="true" hidden="false"/>
    </xf>
    <xf numFmtId="165" fontId="51" fillId="0" borderId="0" xfId="0" applyFont="true" applyBorder="false" applyAlignment="false" applyProtection="false">
      <alignment horizontal="general" vertical="bottom" textRotation="0" wrapText="false" indent="0" shrinkToFit="false"/>
      <protection locked="true" hidden="false"/>
    </xf>
    <xf numFmtId="165" fontId="52"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center"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false" indent="0" shrinkToFit="false"/>
      <protection locked="true" hidden="false"/>
    </xf>
    <xf numFmtId="165" fontId="31" fillId="10" borderId="0" xfId="0" applyFont="true" applyBorder="true" applyAlignment="true" applyProtection="false">
      <alignment horizontal="center" vertical="bottom" textRotation="0" wrapText="false" indent="0" shrinkToFit="false"/>
      <protection locked="true" hidden="false"/>
    </xf>
    <xf numFmtId="165" fontId="31" fillId="10" borderId="0" xfId="0" applyFont="true" applyBorder="false" applyAlignment="false" applyProtection="false">
      <alignment horizontal="general" vertical="bottom" textRotation="0" wrapText="false" indent="0" shrinkToFit="false"/>
      <protection locked="true" hidden="false"/>
    </xf>
    <xf numFmtId="167" fontId="31" fillId="10" borderId="0" xfId="0" applyFont="true" applyBorder="false" applyAlignment="false" applyProtection="false">
      <alignment horizontal="general" vertical="bottom" textRotation="0" wrapText="false" indent="0" shrinkToFit="false"/>
      <protection locked="true" hidden="false"/>
    </xf>
    <xf numFmtId="165" fontId="31" fillId="10" borderId="0" xfId="0" applyFont="true" applyBorder="false" applyAlignment="true" applyProtection="false">
      <alignment horizontal="center" vertical="bottom" textRotation="0" wrapText="false" indent="0" shrinkToFit="false"/>
      <protection locked="true" hidden="false"/>
    </xf>
    <xf numFmtId="165" fontId="53" fillId="0" borderId="0" xfId="0" applyFont="true" applyBorder="false" applyAlignment="false" applyProtection="false">
      <alignment horizontal="general" vertical="bottom" textRotation="0" wrapText="false" indent="0" shrinkToFit="false"/>
      <protection locked="true" hidden="false"/>
    </xf>
    <xf numFmtId="167" fontId="53" fillId="0" borderId="0" xfId="0" applyFont="true" applyBorder="false" applyAlignment="true" applyProtection="false">
      <alignment horizontal="center" vertical="bottom" textRotation="0" wrapText="false" indent="0" shrinkToFit="false"/>
      <protection locked="true" hidden="false"/>
    </xf>
    <xf numFmtId="167" fontId="31" fillId="0" borderId="0" xfId="0" applyFont="true" applyBorder="false" applyAlignment="true" applyProtection="false">
      <alignment horizontal="center" vertical="bottom" textRotation="0" wrapText="false" indent="0" shrinkToFit="false"/>
      <protection locked="true" hidden="false"/>
    </xf>
    <xf numFmtId="165" fontId="54" fillId="2" borderId="0" xfId="0" applyFont="true" applyBorder="true" applyAlignment="true" applyProtection="false">
      <alignment horizontal="center" vertical="center" textRotation="0" wrapText="false" indent="0" shrinkToFit="false"/>
      <protection locked="true" hidden="false"/>
    </xf>
    <xf numFmtId="165" fontId="31" fillId="0" borderId="1" xfId="0" applyFont="true" applyBorder="true" applyAlignment="true" applyProtection="false">
      <alignment horizontal="center" vertical="bottom" textRotation="0" wrapText="false" indent="0" shrinkToFit="false"/>
      <protection locked="true" hidden="false"/>
    </xf>
    <xf numFmtId="167" fontId="53" fillId="0" borderId="1" xfId="0" applyFont="true" applyBorder="true" applyAlignment="true" applyProtection="false">
      <alignment horizontal="center" vertical="bottom" textRotation="0" wrapText="false" indent="0" shrinkToFit="false"/>
      <protection locked="true" hidden="false"/>
    </xf>
    <xf numFmtId="165" fontId="53" fillId="0" borderId="1" xfId="0" applyFont="true" applyBorder="true" applyAlignment="true" applyProtection="false">
      <alignment horizontal="right" vertical="bottom" textRotation="0" wrapText="false" indent="0" shrinkToFit="false"/>
      <protection locked="true" hidden="false"/>
    </xf>
    <xf numFmtId="171" fontId="31" fillId="0" borderId="0" xfId="0" applyFont="true" applyBorder="false" applyAlignment="true" applyProtection="false">
      <alignment horizontal="center" vertical="bottom" textRotation="0" wrapText="false" indent="0" shrinkToFit="false"/>
      <protection locked="true" hidden="false"/>
    </xf>
    <xf numFmtId="165" fontId="54" fillId="2" borderId="2" xfId="0" applyFont="true" applyBorder="true" applyAlignment="true" applyProtection="false">
      <alignment horizontal="center" vertical="center" textRotation="0" wrapText="false" indent="0" shrinkToFit="false"/>
      <protection locked="true" hidden="false"/>
    </xf>
    <xf numFmtId="168" fontId="31" fillId="0" borderId="1" xfId="0" applyFont="true" applyBorder="true" applyAlignment="true" applyProtection="false">
      <alignment horizontal="center" vertical="bottom" textRotation="0" wrapText="false" indent="0" shrinkToFit="false"/>
      <protection locked="true" hidden="false"/>
    </xf>
    <xf numFmtId="168" fontId="53" fillId="0" borderId="0" xfId="0" applyFont="true" applyBorder="false" applyAlignment="true" applyProtection="false">
      <alignment horizontal="center" vertical="bottom" textRotation="0" wrapText="false" indent="0" shrinkToFit="false"/>
      <protection locked="true" hidden="false"/>
    </xf>
    <xf numFmtId="171" fontId="53" fillId="0" borderId="0" xfId="0" applyFont="true" applyBorder="false" applyAlignment="true" applyProtection="false">
      <alignment horizontal="center" vertical="bottom" textRotation="0" wrapText="false" indent="0" shrinkToFit="false"/>
      <protection locked="true" hidden="false"/>
    </xf>
    <xf numFmtId="165" fontId="52" fillId="0" borderId="0" xfId="0" applyFont="true" applyBorder="true" applyAlignment="true" applyProtection="false">
      <alignment horizontal="left" vertical="bottom" textRotation="0" wrapText="false" indent="0" shrinkToFit="false"/>
      <protection locked="true" hidden="false"/>
    </xf>
    <xf numFmtId="165" fontId="53" fillId="0" borderId="0" xfId="0" applyFont="true" applyBorder="false" applyAlignment="true" applyProtection="false">
      <alignment horizontal="general" vertical="bottom" textRotation="0" wrapText="false" indent="0" shrinkToFit="false"/>
      <protection locked="true" hidden="false"/>
    </xf>
    <xf numFmtId="167" fontId="53" fillId="0" borderId="0" xfId="0" applyFont="true" applyBorder="false" applyAlignment="true" applyProtection="false">
      <alignment horizontal="right" vertical="bottom" textRotation="0" wrapText="false" indent="0" shrinkToFit="false"/>
      <protection locked="true" hidden="false"/>
    </xf>
    <xf numFmtId="165" fontId="53" fillId="0" borderId="35" xfId="0" applyFont="true" applyBorder="true" applyAlignment="true" applyProtection="false">
      <alignment horizontal="general" vertical="bottom" textRotation="0" wrapText="false" indent="0" shrinkToFit="false"/>
      <protection locked="true" hidden="false"/>
    </xf>
    <xf numFmtId="167" fontId="53" fillId="0" borderId="35" xfId="0" applyFont="true" applyBorder="true" applyAlignment="true" applyProtection="false">
      <alignment horizontal="right" vertical="bottom" textRotation="0" wrapText="false" indent="0" shrinkToFit="false"/>
      <protection locked="true" hidden="false"/>
    </xf>
    <xf numFmtId="168" fontId="53"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47" fillId="0" borderId="0" xfId="0" applyFont="true" applyBorder="false" applyAlignment="true" applyProtection="false">
      <alignment horizontal="center" vertical="center" textRotation="0" wrapText="true" indent="0" shrinkToFit="false"/>
      <protection locked="true" hidden="false"/>
    </xf>
    <xf numFmtId="165" fontId="47"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5" fontId="54" fillId="2" borderId="0" xfId="0" applyFont="true" applyBorder="true" applyAlignment="true" applyProtection="false">
      <alignment horizontal="right" vertical="bottom" textRotation="0" wrapText="false" indent="1" shrinkToFit="false"/>
      <protection locked="true" hidden="false"/>
    </xf>
    <xf numFmtId="167" fontId="10" fillId="11" borderId="0" xfId="0" applyFont="true" applyBorder="true" applyAlignment="true" applyProtection="false">
      <alignment horizontal="left" vertical="top" textRotation="0" wrapText="false" indent="0" shrinkToFit="false"/>
      <protection locked="true" hidden="false"/>
    </xf>
    <xf numFmtId="165" fontId="10" fillId="11" borderId="0" xfId="0" applyFont="true" applyBorder="true" applyAlignment="true" applyProtection="false">
      <alignment horizontal="general" vertical="top" textRotation="0" wrapText="true" indent="0" shrinkToFit="false"/>
      <protection locked="true" hidden="false"/>
    </xf>
    <xf numFmtId="167" fontId="56" fillId="11" borderId="7" xfId="0" applyFont="true" applyBorder="true" applyAlignment="true" applyProtection="false">
      <alignment horizontal="left" vertical="center" textRotation="0" wrapText="true" indent="0" shrinkToFit="false"/>
      <protection locked="true" hidden="false"/>
    </xf>
    <xf numFmtId="165" fontId="54" fillId="2" borderId="2" xfId="0" applyFont="true" applyBorder="true" applyAlignment="true" applyProtection="false">
      <alignment horizontal="right" vertical="bottom" textRotation="0" wrapText="false" indent="1" shrinkToFit="false"/>
      <protection locked="true" hidden="false"/>
    </xf>
    <xf numFmtId="167" fontId="57" fillId="11" borderId="2" xfId="0" applyFont="true" applyBorder="true" applyAlignment="true" applyProtection="false">
      <alignment horizontal="left" vertical="top" textRotation="0" wrapText="false" indent="0" shrinkToFit="false"/>
      <protection locked="true" hidden="false"/>
    </xf>
    <xf numFmtId="165" fontId="57" fillId="11" borderId="2" xfId="0" applyFont="true" applyBorder="true" applyAlignment="true" applyProtection="false">
      <alignment horizontal="general" vertical="top" textRotation="0" wrapText="true" indent="0" shrinkToFit="false"/>
      <protection locked="true" hidden="false"/>
    </xf>
    <xf numFmtId="165" fontId="0" fillId="11" borderId="36" xfId="0" applyFont="false" applyBorder="true" applyAlignment="true" applyProtection="false">
      <alignment horizontal="left" vertical="center" textRotation="0" wrapText="true" indent="0" shrinkToFit="false"/>
      <protection locked="true" hidden="false"/>
    </xf>
    <xf numFmtId="165" fontId="58" fillId="2" borderId="1" xfId="24" applyFont="true" applyBorder="true" applyAlignment="true" applyProtection="true">
      <alignment horizontal="center" vertical="center" textRotation="0" wrapText="true" indent="0" shrinkToFit="false"/>
      <protection locked="true" hidden="false"/>
    </xf>
    <xf numFmtId="165" fontId="58" fillId="2" borderId="1" xfId="24" applyFont="true" applyBorder="true" applyAlignment="true" applyProtection="true">
      <alignment horizontal="center" vertical="center" textRotation="90" wrapText="true" indent="0" shrinkToFit="false"/>
      <protection locked="true" hidden="false"/>
    </xf>
    <xf numFmtId="165" fontId="21" fillId="2" borderId="1" xfId="24" applyFont="true" applyBorder="true" applyAlignment="true" applyProtection="true">
      <alignment horizontal="center" vertical="center" textRotation="0" wrapText="true" indent="0" shrinkToFit="false"/>
      <protection locked="true" hidden="false"/>
    </xf>
    <xf numFmtId="165" fontId="52" fillId="0" borderId="0" xfId="0" applyFont="true" applyBorder="false" applyAlignment="true" applyProtection="false">
      <alignment horizontal="left" vertical="center" textRotation="0" wrapText="true" indent="0" shrinkToFit="false"/>
      <protection locked="true" hidden="false"/>
    </xf>
    <xf numFmtId="165" fontId="52" fillId="0" borderId="0" xfId="0" applyFont="true" applyBorder="false" applyAlignment="false" applyProtection="false">
      <alignment horizontal="general" vertical="bottom" textRotation="0" wrapText="false" indent="0" shrinkToFit="false"/>
      <protection locked="true" hidden="false"/>
    </xf>
    <xf numFmtId="167" fontId="22" fillId="2" borderId="1" xfId="24" applyFont="true" applyBorder="true" applyAlignment="true" applyProtection="true">
      <alignment horizontal="center" vertical="center" textRotation="0" wrapText="true" indent="0" shrinkToFit="false"/>
      <protection locked="true" hidden="false"/>
    </xf>
    <xf numFmtId="167" fontId="24" fillId="0" borderId="1" xfId="24" applyFont="true" applyBorder="true" applyAlignment="true" applyProtection="true">
      <alignment horizontal="center" vertical="center" textRotation="0" wrapText="true" indent="0" shrinkToFit="false"/>
      <protection locked="true" hidden="false"/>
    </xf>
    <xf numFmtId="167" fontId="24" fillId="0" borderId="1" xfId="24" applyFont="true" applyBorder="true" applyAlignment="true" applyProtection="true">
      <alignment horizontal="left" vertical="center" textRotation="0" wrapText="true" indent="0" shrinkToFit="false"/>
      <protection locked="true" hidden="false"/>
    </xf>
    <xf numFmtId="165" fontId="13" fillId="0" borderId="1" xfId="0" applyFont="true" applyBorder="true" applyAlignment="true" applyProtection="false">
      <alignment horizontal="left" vertical="center" textRotation="0" wrapText="true" indent="0" shrinkToFit="false"/>
      <protection locked="true" hidden="false"/>
    </xf>
    <xf numFmtId="165" fontId="13" fillId="0" borderId="1" xfId="0" applyFont="true" applyBorder="true" applyAlignment="true" applyProtection="false">
      <alignment horizontal="center" vertical="center" textRotation="0" wrapText="true" indent="0" shrinkToFit="false"/>
      <protection locked="true" hidden="false"/>
    </xf>
    <xf numFmtId="165" fontId="23" fillId="0" borderId="1" xfId="0" applyFont="true" applyBorder="true" applyAlignment="true" applyProtection="true">
      <alignment horizontal="left" vertical="top" textRotation="0" wrapText="true" indent="0" shrinkToFit="false"/>
      <protection locked="false" hidden="false"/>
    </xf>
    <xf numFmtId="165" fontId="24" fillId="0" borderId="3" xfId="0" applyFont="true" applyBorder="true" applyAlignment="true" applyProtection="false">
      <alignment horizontal="left" vertical="center" textRotation="0" wrapText="true" indent="0" shrinkToFit="false"/>
      <protection locked="true" hidden="false"/>
    </xf>
    <xf numFmtId="165" fontId="16" fillId="0" borderId="1" xfId="0" applyFont="true" applyBorder="true" applyAlignment="false" applyProtection="false">
      <alignment horizontal="general" vertical="bottom" textRotation="0" wrapText="false" indent="0" shrinkToFit="false"/>
      <protection locked="true" hidden="false"/>
    </xf>
    <xf numFmtId="165" fontId="16" fillId="0" borderId="1" xfId="0" applyFont="true" applyBorder="true" applyAlignment="true" applyProtection="false">
      <alignment horizontal="left" vertical="center" textRotation="0" wrapText="true" indent="0" shrinkToFit="false"/>
      <protection locked="true" hidden="false"/>
    </xf>
    <xf numFmtId="165" fontId="24" fillId="0" borderId="1" xfId="0" applyFont="true" applyBorder="true" applyAlignment="true" applyProtection="false">
      <alignment horizontal="left" vertical="center" textRotation="0" wrapText="true" indent="0" shrinkToFit="false"/>
      <protection locked="true" hidden="false"/>
    </xf>
    <xf numFmtId="165" fontId="24" fillId="0" borderId="0" xfId="0" applyFont="true" applyBorder="false" applyAlignment="true" applyProtection="false">
      <alignment horizontal="left" vertical="center"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23" fillId="0" borderId="0" xfId="0" applyFont="true" applyBorder="false" applyAlignment="true" applyProtection="true">
      <alignment horizontal="left" vertical="center" textRotation="0" wrapText="true" indent="0" shrinkToFit="false"/>
      <protection locked="false" hidden="false"/>
    </xf>
    <xf numFmtId="165" fontId="24" fillId="0" borderId="0" xfId="0" applyFont="true" applyBorder="false" applyAlignment="true" applyProtection="false">
      <alignment horizontal="left" vertical="top" textRotation="0" wrapText="true" indent="0" shrinkToFit="false"/>
      <protection locked="true" hidden="false"/>
    </xf>
    <xf numFmtId="165" fontId="24" fillId="0" borderId="0" xfId="0" applyFont="true" applyBorder="false" applyAlignment="true" applyProtection="true">
      <alignment horizontal="left" vertical="top" textRotation="0" wrapText="true" indent="0" shrinkToFit="false"/>
      <protection locked="false" hidden="false"/>
    </xf>
    <xf numFmtId="165" fontId="16" fillId="0" borderId="0" xfId="0" applyFont="true" applyBorder="false" applyAlignment="true" applyProtection="false">
      <alignment horizontal="left" vertical="bottom" textRotation="0" wrapText="false" indent="0" shrinkToFit="false"/>
      <protection locked="true" hidden="false"/>
    </xf>
    <xf numFmtId="165" fontId="23" fillId="0" borderId="1" xfId="0" applyFont="true" applyBorder="true" applyAlignment="true" applyProtection="true">
      <alignment horizontal="left" vertical="center" textRotation="0" wrapText="true" indent="0" shrinkToFit="false"/>
      <protection locked="false" hidden="false"/>
    </xf>
    <xf numFmtId="165" fontId="60" fillId="0" borderId="0" xfId="0" applyFont="true" applyBorder="false" applyAlignment="true" applyProtection="true">
      <alignment horizontal="left" vertical="center" textRotation="0" wrapText="true" indent="0" shrinkToFit="false"/>
      <protection locked="false" hidden="false"/>
    </xf>
    <xf numFmtId="165" fontId="57" fillId="11" borderId="2" xfId="0" applyFont="true" applyBorder="true" applyAlignment="true" applyProtection="false">
      <alignment horizontal="left" vertical="top" textRotation="0" wrapText="true" indent="0" shrinkToFit="false"/>
      <protection locked="true" hidden="false"/>
    </xf>
    <xf numFmtId="165" fontId="58" fillId="2" borderId="1" xfId="24" applyFont="true" applyBorder="true" applyAlignment="true" applyProtection="true">
      <alignment horizontal="center" vertical="center" textRotation="0" wrapText="false" indent="0" shrinkToFit="false"/>
      <protection locked="true" hidden="false"/>
    </xf>
    <xf numFmtId="165" fontId="10" fillId="11" borderId="0" xfId="0" applyFont="true" applyBorder="true" applyAlignment="true" applyProtection="false">
      <alignment horizontal="left" vertical="top" textRotation="0" wrapText="true" indent="0" shrinkToFit="false"/>
      <protection locked="true" hidden="false"/>
    </xf>
    <xf numFmtId="172" fontId="60" fillId="0" borderId="0" xfId="0" applyFont="true" applyBorder="false" applyAlignment="true" applyProtection="true">
      <alignment horizontal="left" vertical="center" textRotation="0" wrapText="true" indent="0" shrinkToFit="false"/>
      <protection locked="false" hidden="false"/>
    </xf>
    <xf numFmtId="165" fontId="24" fillId="0" borderId="0" xfId="0" applyFont="true" applyBorder="false" applyAlignment="true" applyProtection="true">
      <alignment horizontal="left" vertical="center" textRotation="0" wrapText="true" indent="0" shrinkToFit="false"/>
      <protection locked="fals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3" xfId="21"/>
    <cellStyle name="Style 1" xfId="22"/>
    <cellStyle name="Texte explicatif 2" xfId="23"/>
    <cellStyle name="Excel Built-in Explanatory Text" xfId="24"/>
    <cellStyle name="*unknown*" xfId="20" builtinId="8"/>
  </cellStyles>
  <dxfs count="191">
    <dxf>
      <font>
        <b val="1"/>
        <i val="0"/>
        <color rgb="FFFFFFFF"/>
      </font>
      <fill>
        <patternFill>
          <bgColor rgb="FFC00000"/>
        </patternFill>
      </fill>
    </dxf>
    <dxf>
      <font>
        <b val="1"/>
        <i val="0"/>
        <color rgb="FFFFFFFF"/>
      </font>
      <fill>
        <patternFill>
          <bgColor rgb="FF108670"/>
        </patternFill>
      </fill>
    </dxf>
    <dxf>
      <font>
        <color rgb="FF000000"/>
      </font>
    </dxf>
    <dxf>
      <font>
        <b val="1"/>
        <i val="0"/>
        <color rgb="FFFFFFFF"/>
      </font>
      <fill>
        <patternFill>
          <bgColor rgb="FFC00000"/>
        </patternFill>
      </fill>
    </dxf>
    <dxf>
      <font>
        <b val="1"/>
        <i val="0"/>
        <color rgb="FFFFFFFF"/>
      </font>
      <fill>
        <patternFill>
          <bgColor rgb="FF108670"/>
        </patternFill>
      </fill>
    </dxf>
    <dxf>
      <font>
        <color rgb="FF000000"/>
      </font>
    </dxf>
    <dxf>
      <font>
        <name val="FreeSans"/>
        <charset val="1"/>
        <family val="0"/>
        <color rgb="FFFFFFFF"/>
        <u val="none"/>
      </font>
      <numFmt numFmtId="164" formatCode="@"/>
      <fill>
        <patternFill>
          <bgColor rgb="FFB7293C"/>
        </patternFill>
      </fill>
    </dxf>
    <dxf>
      <font>
        <name val="FreeSans"/>
        <charset val="1"/>
        <family val="0"/>
        <color rgb="FFFFFFFF"/>
        <u val="none"/>
      </font>
      <numFmt numFmtId="164" formatCode="@"/>
      <fill>
        <patternFill>
          <bgColor rgb="FF108670"/>
        </patternFill>
      </fill>
    </dxf>
    <dxf>
      <font>
        <name val="FreeSans"/>
        <charset val="1"/>
        <family val="0"/>
        <color rgb="FF808080"/>
        <u val="none"/>
      </font>
      <numFmt numFmtId="164" formatCode="@"/>
      <fill>
        <patternFill>
          <bgColor rgb="FFFFFFFF"/>
        </patternFill>
      </fill>
    </dxf>
    <dxf>
      <font>
        <name val="FreeSans"/>
        <charset val="1"/>
        <family val="0"/>
        <color rgb="FF0B1B34"/>
        <u val="none"/>
      </font>
      <numFmt numFmtId="164" formatCode="@"/>
      <fill>
        <patternFill>
          <bgColor rgb="FFE3EBF2"/>
        </patternFill>
      </fill>
    </dxf>
    <dxf>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b val="1"/>
        <i val="0"/>
        <strike val="0"/>
      </font>
      <fill>
        <patternFill>
          <bgColor rgb="FFFFF2CC"/>
        </patternFill>
      </fill>
    </dxf>
    <dxf>
      <font>
        <b val="1"/>
        <i val="0"/>
        <strike val="0"/>
      </font>
      <fill>
        <patternFill>
          <bgColor rgb="FFFFF2CC"/>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b val="1"/>
        <i val="0"/>
        <strike val="0"/>
      </font>
      <fill>
        <patternFill>
          <bgColor rgb="FFFFF2CC"/>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
      <font>
        <name val="FreeSans"/>
        <charset val="1"/>
        <family val="0"/>
        <color rgb="FFFFFFFF"/>
        <u val="none"/>
      </font>
      <numFmt numFmtId="164" formatCode="@"/>
      <fill>
        <patternFill>
          <bgColor rgb="FF108670"/>
        </patternFill>
      </fill>
    </dxf>
    <dxf>
      <font>
        <name val="FreeSans"/>
        <charset val="1"/>
        <family val="0"/>
        <color rgb="FFFFFFFF"/>
        <u val="none"/>
      </font>
      <numFmt numFmtId="164" formatCode="@"/>
      <fill>
        <patternFill>
          <bgColor rgb="FFB7293C"/>
        </patternFill>
      </fill>
    </dxf>
    <dxf>
      <font>
        <name val="FreeSans"/>
        <charset val="1"/>
        <family val="0"/>
        <color rgb="FF808080"/>
        <u val="none"/>
      </font>
      <numFmt numFmtId="164" formatCode="@"/>
      <fill>
        <patternFill>
          <bgColor rgb="FFFFFFFF"/>
        </patternFill>
      </fill>
    </dxf>
    <dxf>
      <font>
        <name val="FreeSans"/>
        <charset val="1"/>
        <family val="0"/>
        <color rgb="FF000000"/>
        <u val="none"/>
      </font>
      <numFmt numFmtId="164" formatCode="@"/>
      <fill>
        <patternFill>
          <bgColor rgb="FFE3EBF2"/>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108670"/>
      <rgbColor rgb="FFC0C0C0"/>
      <rgbColor rgb="FF808080"/>
      <rgbColor rgb="FF9999FF"/>
      <rgbColor rgb="FFB7293C"/>
      <rgbColor rgb="FFFFF2CC"/>
      <rgbColor rgb="FFE3EBF2"/>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EEEEEE"/>
      <rgbColor rgb="FFE7E6E6"/>
      <rgbColor rgb="FFF2F2F2"/>
      <rgbColor rgb="FF99CCFF"/>
      <rgbColor rgb="FFFF99CC"/>
      <rgbColor rgb="FFCC99FF"/>
      <rgbColor rgb="FFFFCC99"/>
      <rgbColor rgb="FF4472C4"/>
      <rgbColor rgb="FF33CCCC"/>
      <rgbColor rgb="FF99CC00"/>
      <rgbColor rgb="FFFFCC00"/>
      <rgbColor rgb="FFFF9900"/>
      <rgbColor rgb="FFFF6600"/>
      <rgbColor rgb="FF595959"/>
      <rgbColor rgb="FF7F7F7F"/>
      <rgbColor rgb="FF203864"/>
      <rgbColor rgb="FF339966"/>
      <rgbColor rgb="FF0B1B34"/>
      <rgbColor rgb="FF333300"/>
      <rgbColor rgb="FF993300"/>
      <rgbColor rgb="FF993366"/>
      <rgbColor rgb="FF31486E"/>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charts/_rels/chart11.xml.rels><?xml version="1.0" encoding="UTF-8"?>
<Relationships xmlns="http://schemas.openxmlformats.org/package/2006/relationships"><Relationship Id="rId1" Type="http://schemas.openxmlformats.org/officeDocument/2006/relationships/chartUserShapes" Target="../drawings/drawing8.xml"/>
</Relationships>
</file>

<file path=xl/charts/_rels/chart7.xml.rels><?xml version="1.0" encoding="UTF-8"?>
<Relationships xmlns="http://schemas.openxmlformats.org/package/2006/relationships"><Relationship Id="rId1" Type="http://schemas.openxmlformats.org/officeDocument/2006/relationships/chartUserShapes" Target="../drawings/drawing3.xml"/>
</Relationships>
</file>

<file path=xl/charts/_rels/chart8.xml.rels><?xml version="1.0" encoding="UTF-8"?>
<Relationships xmlns="http://schemas.openxmlformats.org/package/2006/relationships"><Relationship Id="rId1" Type="http://schemas.openxmlformats.org/officeDocument/2006/relationships/chartUserShapes" Target="../drawings/drawing5.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Résultats par thématiques</a:t>
            </a:r>
          </a:p>
        </c:rich>
      </c:tx>
      <c:overlay val="0"/>
      <c:spPr>
        <a:noFill/>
        <a:ln w="0">
          <a:noFill/>
        </a:ln>
      </c:spPr>
    </c:title>
    <c:autoTitleDeleted val="0"/>
    <c:plotArea>
      <c:barChart>
        <c:barDir val="col"/>
        <c:grouping val="stacked"/>
        <c:varyColors val="0"/>
        <c:ser>
          <c:idx val="0"/>
          <c:order val="0"/>
          <c:tx>
            <c:strRef>
              <c:f>BaseDeCalcul!$AI$57</c:f>
              <c:strCache>
                <c:ptCount val="1"/>
                <c:pt idx="0">
                  <c:v>C</c:v>
                </c:pt>
              </c:strCache>
            </c:strRef>
          </c:tx>
          <c:spPr>
            <a:solidFill>
              <a:srgbClr val="108670"/>
            </a:solidFill>
            <a:ln w="0">
              <a:solidFill>
                <a:srgbClr val="108670"/>
              </a:solid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BaseDeCalcul!$AG$58:$AG$70</c:f>
              <c:strCache>
                <c:ptCount val="13"/>
                <c:pt idx="0">
                  <c:v>Images</c:v>
                </c:pt>
                <c:pt idx="1">
                  <c:v>Cadres</c:v>
                </c:pt>
                <c:pt idx="2">
                  <c:v>Couleurs</c:v>
                </c:pt>
                <c:pt idx="3">
                  <c:v>Multimédia</c:v>
                </c:pt>
                <c:pt idx="4">
                  <c:v>Tableaux</c:v>
                </c:pt>
                <c:pt idx="5">
                  <c:v>Liens</c:v>
                </c:pt>
                <c:pt idx="6">
                  <c:v>Script</c:v>
                </c:pt>
                <c:pt idx="7">
                  <c:v>Éléments obligatoires</c:v>
                </c:pt>
                <c:pt idx="8">
                  <c:v>Structuration</c:v>
                </c:pt>
                <c:pt idx="9">
                  <c:v>Présentation</c:v>
                </c:pt>
                <c:pt idx="10">
                  <c:v>Formulaires</c:v>
                </c:pt>
                <c:pt idx="11">
                  <c:v>Navigation</c:v>
                </c:pt>
                <c:pt idx="12">
                  <c:v>Consultation</c:v>
                </c:pt>
              </c:strCache>
            </c:strRef>
          </c:cat>
          <c:val>
            <c:numRef>
              <c:f>BaseDeCalcul!$AI$58:$AI$70</c:f>
              <c:numCache>
                <c:formatCode>General</c:formatCode>
                <c:ptCount val="13"/>
                <c:pt idx="0">
                  <c:v>0.333333333333333</c:v>
                </c:pt>
                <c:pt idx="1">
                  <c:v>0</c:v>
                </c:pt>
                <c:pt idx="2">
                  <c:v>0.333333333333333</c:v>
                </c:pt>
                <c:pt idx="3">
                  <c:v>1</c:v>
                </c:pt>
                <c:pt idx="4">
                  <c:v>0.6</c:v>
                </c:pt>
                <c:pt idx="5">
                  <c:v>0.5</c:v>
                </c:pt>
                <c:pt idx="6">
                  <c:v>0</c:v>
                </c:pt>
                <c:pt idx="7">
                  <c:v>0.5</c:v>
                </c:pt>
                <c:pt idx="8">
                  <c:v>0.333333333333333</c:v>
                </c:pt>
                <c:pt idx="9">
                  <c:v>0.6</c:v>
                </c:pt>
                <c:pt idx="10">
                  <c:v>0.6</c:v>
                </c:pt>
                <c:pt idx="11">
                  <c:v>0.6</c:v>
                </c:pt>
                <c:pt idx="12">
                  <c:v>1</c:v>
                </c:pt>
              </c:numCache>
            </c:numRef>
          </c:val>
        </c:ser>
        <c:ser>
          <c:idx val="1"/>
          <c:order val="1"/>
          <c:tx>
            <c:strRef>
              <c:f>BaseDeCalcul!$AJ$57</c:f>
              <c:strCache>
                <c:ptCount val="1"/>
                <c:pt idx="0">
                  <c:v>NC</c:v>
                </c:pt>
              </c:strCache>
            </c:strRef>
          </c:tx>
          <c:spPr>
            <a:solidFill>
              <a:srgbClr val="c00000"/>
            </a:solidFill>
            <a:ln w="0">
              <a:solidFill>
                <a:srgbClr val="c00000"/>
              </a:solid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BaseDeCalcul!$AG$58:$AG$70</c:f>
              <c:strCache>
                <c:ptCount val="13"/>
                <c:pt idx="0">
                  <c:v>Images</c:v>
                </c:pt>
                <c:pt idx="1">
                  <c:v>Cadres</c:v>
                </c:pt>
                <c:pt idx="2">
                  <c:v>Couleurs</c:v>
                </c:pt>
                <c:pt idx="3">
                  <c:v>Multimédia</c:v>
                </c:pt>
                <c:pt idx="4">
                  <c:v>Tableaux</c:v>
                </c:pt>
                <c:pt idx="5">
                  <c:v>Liens</c:v>
                </c:pt>
                <c:pt idx="6">
                  <c:v>Script</c:v>
                </c:pt>
                <c:pt idx="7">
                  <c:v>Éléments obligatoires</c:v>
                </c:pt>
                <c:pt idx="8">
                  <c:v>Structuration</c:v>
                </c:pt>
                <c:pt idx="9">
                  <c:v>Présentation</c:v>
                </c:pt>
                <c:pt idx="10">
                  <c:v>Formulaires</c:v>
                </c:pt>
                <c:pt idx="11">
                  <c:v>Navigation</c:v>
                </c:pt>
                <c:pt idx="12">
                  <c:v>Consultation</c:v>
                </c:pt>
              </c:strCache>
            </c:strRef>
          </c:cat>
          <c:val>
            <c:numRef>
              <c:f>BaseDeCalcul!$AJ$58:$AJ$70</c:f>
              <c:numCache>
                <c:formatCode>General</c:formatCode>
                <c:ptCount val="13"/>
                <c:pt idx="0">
                  <c:v>0.666666666666667</c:v>
                </c:pt>
                <c:pt idx="1">
                  <c:v>0</c:v>
                </c:pt>
                <c:pt idx="2">
                  <c:v>0.666666666666667</c:v>
                </c:pt>
                <c:pt idx="3">
                  <c:v>0</c:v>
                </c:pt>
                <c:pt idx="4">
                  <c:v>0.4</c:v>
                </c:pt>
                <c:pt idx="5">
                  <c:v>0.5</c:v>
                </c:pt>
                <c:pt idx="6">
                  <c:v>1</c:v>
                </c:pt>
                <c:pt idx="7">
                  <c:v>0.5</c:v>
                </c:pt>
                <c:pt idx="8">
                  <c:v>0.666666666666667</c:v>
                </c:pt>
                <c:pt idx="9">
                  <c:v>0.4</c:v>
                </c:pt>
                <c:pt idx="10">
                  <c:v>0.4</c:v>
                </c:pt>
                <c:pt idx="11">
                  <c:v>0.4</c:v>
                </c:pt>
                <c:pt idx="12">
                  <c:v>0</c:v>
                </c:pt>
              </c:numCache>
            </c:numRef>
          </c:val>
        </c:ser>
        <c:gapWidth val="150"/>
        <c:overlap val="100"/>
        <c:axId val="84796088"/>
        <c:axId val="52985429"/>
      </c:barChart>
      <c:catAx>
        <c:axId val="8479608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2985429"/>
        <c:crosses val="autoZero"/>
        <c:auto val="1"/>
        <c:lblAlgn val="ctr"/>
        <c:lblOffset val="100"/>
        <c:noMultiLvlLbl val="0"/>
      </c:catAx>
      <c:valAx>
        <c:axId val="52985429"/>
        <c:scaling>
          <c:orientation val="minMax"/>
          <c:max val="1"/>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79608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000000"/>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100" spc="-1" strike="noStrike">
                <a:solidFill>
                  <a:srgbClr val="0b1b34"/>
                </a:solidFill>
                <a:latin typeface="Verdana"/>
                <a:ea typeface="Verdana"/>
              </a:defRPr>
            </a:pPr>
            <a:r>
              <a:rPr b="0" lang="fr-FR" sz="1100" spc="-1" strike="noStrike">
                <a:solidFill>
                  <a:srgbClr val="0b1b34"/>
                </a:solidFill>
                <a:latin typeface="Verdana"/>
                <a:ea typeface="Verdana"/>
              </a:rPr>
              <a:t>Conformité pour chaque niveau</a:t>
            </a:r>
          </a:p>
        </c:rich>
      </c:tx>
      <c:overlay val="0"/>
      <c:spPr>
        <a:noFill/>
        <a:ln w="0">
          <a:noFill/>
        </a:ln>
      </c:spPr>
    </c:title>
    <c:autoTitleDeleted val="0"/>
    <c:plotArea>
      <c:barChart>
        <c:barDir val="col"/>
        <c:grouping val="clustered"/>
        <c:varyColors val="0"/>
        <c:ser>
          <c:idx val="0"/>
          <c:order val="0"/>
          <c:tx>
            <c:strRef>
              <c:f>BaseDeCalcul!$AH$21</c:f>
              <c:strCache>
                <c:ptCount val="1"/>
                <c:pt idx="0">
                  <c:v>C</c:v>
                </c:pt>
              </c:strCache>
            </c:strRef>
          </c:tx>
          <c:spPr>
            <a:solidFill>
              <a:srgbClr val="108670"/>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BaseDeCalcul!$AG$22:$AG$24</c:f>
              <c:strCache>
                <c:ptCount val="3"/>
                <c:pt idx="0">
                  <c:v>A</c:v>
                </c:pt>
                <c:pt idx="1">
                  <c:v>AA</c:v>
                </c:pt>
                <c:pt idx="2">
                  <c:v>AAA</c:v>
                </c:pt>
              </c:strCache>
            </c:strRef>
          </c:cat>
          <c:val>
            <c:numRef>
              <c:f>BaseDeCalcul!$AH$22:$AH$24</c:f>
              <c:numCache>
                <c:formatCode>General</c:formatCode>
                <c:ptCount val="3"/>
                <c:pt idx="0">
                  <c:v>0.558139534883721</c:v>
                </c:pt>
                <c:pt idx="1">
                  <c:v>0.5</c:v>
                </c:pt>
              </c:numCache>
            </c:numRef>
          </c:val>
        </c:ser>
        <c:ser>
          <c:idx val="1"/>
          <c:order val="1"/>
          <c:tx>
            <c:strRef>
              <c:f>BaseDeCalcul!$AI$21</c:f>
              <c:strCache>
                <c:ptCount val="1"/>
                <c:pt idx="0">
                  <c:v>NC</c:v>
                </c:pt>
              </c:strCache>
            </c:strRef>
          </c:tx>
          <c:spPr>
            <a:solidFill>
              <a:srgbClr val="b7293c"/>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BaseDeCalcul!$AG$22:$AG$24</c:f>
              <c:strCache>
                <c:ptCount val="3"/>
                <c:pt idx="0">
                  <c:v>A</c:v>
                </c:pt>
                <c:pt idx="1">
                  <c:v>AA</c:v>
                </c:pt>
                <c:pt idx="2">
                  <c:v>AAA</c:v>
                </c:pt>
              </c:strCache>
            </c:strRef>
          </c:cat>
          <c:val>
            <c:numRef>
              <c:f>BaseDeCalcul!$AI$22:$AI$24</c:f>
              <c:numCache>
                <c:formatCode>General</c:formatCode>
                <c:ptCount val="3"/>
                <c:pt idx="0">
                  <c:v>0.441860465116279</c:v>
                </c:pt>
                <c:pt idx="1">
                  <c:v>0.5</c:v>
                </c:pt>
              </c:numCache>
            </c:numRef>
          </c:val>
        </c:ser>
        <c:gapWidth val="219"/>
        <c:overlap val="-27"/>
        <c:axId val="28793651"/>
        <c:axId val="31954568"/>
      </c:barChart>
      <c:catAx>
        <c:axId val="2879365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0b1b34"/>
                </a:solidFill>
                <a:latin typeface="Verdana"/>
                <a:ea typeface="Verdana"/>
              </a:defRPr>
            </a:pPr>
          </a:p>
        </c:txPr>
        <c:crossAx val="31954568"/>
        <c:crossesAt val="0"/>
        <c:auto val="1"/>
        <c:lblAlgn val="ctr"/>
        <c:lblOffset val="100"/>
        <c:noMultiLvlLbl val="0"/>
      </c:catAx>
      <c:valAx>
        <c:axId val="31954568"/>
        <c:scaling>
          <c:orientation val="minMax"/>
          <c:max val="1"/>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900" spc="-1" strike="noStrike">
                <a:solidFill>
                  <a:srgbClr val="595959"/>
                </a:solidFill>
                <a:latin typeface="Verdana"/>
                <a:ea typeface="Verdana"/>
              </a:defRPr>
            </a:pPr>
          </a:p>
        </c:txPr>
        <c:crossAx val="28793651"/>
        <c:crosses val="autoZero"/>
        <c:crossBetween val="between"/>
        <c:majorUnit val="0.1"/>
      </c:valAx>
      <c:spPr>
        <a:noFill/>
        <a:ln w="0">
          <a:noFill/>
        </a:ln>
      </c:spPr>
    </c:plotArea>
    <c:plotVisOnly val="1"/>
    <c:dispBlanksAs val="gap"/>
  </c:chart>
  <c:spPr>
    <a:solidFill>
      <a:srgbClr val="ffffff"/>
    </a:solidFill>
    <a:ln w="9360">
      <a:solidFill>
        <a:srgbClr val="000000"/>
      </a:solidFill>
      <a:round/>
    </a:ln>
  </c:spPr>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100" spc="-1" strike="noStrike">
                <a:solidFill>
                  <a:srgbClr val="0b1b34"/>
                </a:solidFill>
                <a:latin typeface="Verdana"/>
                <a:ea typeface="Verdana"/>
              </a:defRPr>
            </a:pPr>
            <a:r>
              <a:rPr b="0" lang="fr-FR" sz="1100" spc="-1" strike="noStrike">
                <a:solidFill>
                  <a:srgbClr val="0b1b34"/>
                </a:solidFill>
                <a:latin typeface="Verdana"/>
                <a:ea typeface="Verdana"/>
              </a:rPr>
              <a:t>Moyenne par page</a:t>
            </a:r>
          </a:p>
        </c:rich>
      </c:tx>
      <c:layout>
        <c:manualLayout>
          <c:xMode val="edge"/>
          <c:yMode val="edge"/>
          <c:x val="0.159713574097136"/>
          <c:y val="0.0443243243243243"/>
        </c:manualLayout>
      </c:layout>
      <c:overlay val="0"/>
      <c:spPr>
        <a:noFill/>
        <a:ln w="0">
          <a:noFill/>
        </a:ln>
      </c:spPr>
    </c:title>
    <c:autoTitleDeleted val="0"/>
    <c:plotArea>
      <c:pieChart>
        <c:varyColors val="1"/>
        <c:ser>
          <c:idx val="0"/>
          <c:order val="0"/>
          <c:spPr>
            <a:solidFill>
              <a:srgbClr val="4472c4"/>
            </a:solidFill>
            <a:ln w="0">
              <a:noFill/>
            </a:ln>
          </c:spPr>
          <c:explosion val="0"/>
          <c:dPt>
            <c:idx val="0"/>
            <c:spPr>
              <a:solidFill>
                <a:srgbClr val="108670"/>
              </a:solidFill>
              <a:ln w="19080">
                <a:solidFill>
                  <a:srgbClr val="ffffff"/>
                </a:solidFill>
                <a:round/>
              </a:ln>
            </c:spPr>
          </c:dPt>
          <c:dPt>
            <c:idx val="1"/>
            <c:spPr>
              <a:solidFill>
                <a:srgbClr val="b7293c"/>
              </a:solidFill>
              <a:ln w="19080">
                <a:solidFill>
                  <a:srgbClr val="ffffff"/>
                </a:solidFill>
                <a:round/>
              </a:ln>
            </c:spPr>
          </c:dPt>
          <c:dLbls>
            <c:numFmt formatCode="0.00%" sourceLinked="1"/>
            <c:dLbl>
              <c:idx val="0"/>
              <c:numFmt formatCode="0.00%" sourceLinked="1"/>
              <c:txPr>
                <a:bodyPr wrap="square"/>
                <a:lstStyle/>
                <a:p>
                  <a:pPr>
                    <a:defRPr b="0" sz="1000" spc="-1" strike="noStrike">
                      <a:solidFill>
                        <a:srgbClr val="404040"/>
                      </a:solidFill>
                      <a:latin typeface="Verdana"/>
                      <a:ea typeface="Verdana"/>
                    </a:defRPr>
                  </a:pPr>
                </a:p>
              </c:txPr>
              <c:tx>
                <c:rich>
                  <a:bodyPr/>
                  <a:p>
                    <a:r>
                      <a:rPr b="1" lang="en-US" sz="800" spc="-1" strike="noStrike">
                        <a:solidFill>
                          <a:srgbClr val="ffffff"/>
                        </a:solidFill>
                        <a:latin typeface="Verdana"/>
                        <a:ea typeface="Verdana"/>
                      </a:rPr>
                      <a:t>C</a:t>
                    </a:r>
                  </a:p>
                  <a:p>
                    <a:fld id="{30D1D7A6-6274-4158-9248-F7A9826391C5}" type="VALUE">
                      <a:rPr b="1" lang="en-US" sz="800" spc="-1" strike="noStrike">
                        <a:solidFill>
                          <a:srgbClr val="ffffff"/>
                        </a:solidFill>
                        <a:latin typeface="Verdana"/>
                        <a:ea typeface="Verdana"/>
                      </a:rPr>
                      <a:t>46,48 %</a:t>
                    </a:fld>
                  </a:p>
                </c:rich>
              </c:tx>
              <c:dLblPos val="ctr"/>
              <c:showLegendKey val="0"/>
              <c:showVal val="1"/>
              <c:showCatName val="0"/>
              <c:showSerName val="0"/>
              <c:showPercent val="0"/>
              <c:separator>; </c:separator>
            </c:dLbl>
            <c:dLbl>
              <c:idx val="1"/>
              <c:numFmt formatCode="0.00%" sourceLinked="1"/>
              <c:txPr>
                <a:bodyPr wrap="square"/>
                <a:lstStyle/>
                <a:p>
                  <a:pPr>
                    <a:defRPr b="0" sz="1000" spc="-1" strike="noStrike">
                      <a:solidFill>
                        <a:srgbClr val="404040"/>
                      </a:solidFill>
                      <a:latin typeface="Verdana"/>
                      <a:ea typeface="Verdana"/>
                    </a:defRPr>
                  </a:pPr>
                </a:p>
              </c:txPr>
              <c:tx>
                <c:rich>
                  <a:bodyPr/>
                  <a:p>
                    <a:r>
                      <a:rPr b="1" lang="en-US" sz="800" spc="-1" strike="noStrike">
                        <a:solidFill>
                          <a:srgbClr val="ffffff"/>
                        </a:solidFill>
                        <a:latin typeface="Verdana"/>
                        <a:ea typeface="Verdana"/>
                      </a:rPr>
                      <a:t>NC</a:t>
                    </a:r>
                  </a:p>
                  <a:p>
                    <a:fld id="{616AC2D5-2343-476F-909D-27BE5B0ED1FB}" type="VALUE">
                      <a:rPr b="1" lang="en-US" sz="800" spc="-1" strike="noStrike">
                        <a:solidFill>
                          <a:srgbClr val="ffffff"/>
                        </a:solidFill>
                        <a:latin typeface="Verdana"/>
                        <a:ea typeface="Verdana"/>
                      </a:rPr>
                      <a:t>53,52 %</a:t>
                    </a:fld>
                  </a:p>
                </c:rich>
              </c:tx>
              <c:dLblPos val="bestFit"/>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dLblPos val="ctr"/>
            <c:showLegendKey val="0"/>
            <c:showVal val="1"/>
            <c:showCatName val="0"/>
            <c:showSerName val="0"/>
            <c:showPercent val="0"/>
            <c:separator>; </c:separator>
            <c:showLeaderLines val="1"/>
          </c:dLbls>
          <c:val>
            <c:numRef>
              <c:f>BaseDeCalcul!$AG$34:$AH$34</c:f>
              <c:numCache>
                <c:formatCode>General</c:formatCode>
                <c:ptCount val="2"/>
                <c:pt idx="0">
                  <c:v>0.464821463137735</c:v>
                </c:pt>
                <c:pt idx="1">
                  <c:v>0.535178536862265</c:v>
                </c:pt>
              </c:numCache>
            </c:numRef>
          </c:val>
        </c:ser>
        <c:firstSliceAng val="0"/>
      </c:pieChart>
      <c:spPr>
        <a:noFill/>
        <a:ln w="0">
          <a:noFill/>
        </a:ln>
      </c:spPr>
    </c:plotArea>
    <c:plotVisOnly val="1"/>
    <c:dispBlanksAs val="gap"/>
  </c:chart>
  <c:spPr>
    <a:solidFill>
      <a:srgbClr val="ffffff"/>
    </a:solidFill>
    <a:ln w="936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100" spc="-1" strike="noStrike">
                <a:solidFill>
                  <a:srgbClr val="0b1b34"/>
                </a:solidFill>
                <a:latin typeface="Verdana"/>
                <a:ea typeface="Verdana"/>
              </a:defRPr>
            </a:pPr>
            <a:r>
              <a:rPr b="0" lang="fr-FR" sz="1100" spc="-1" strike="noStrike">
                <a:solidFill>
                  <a:srgbClr val="0b1b34"/>
                </a:solidFill>
                <a:latin typeface="Verdana"/>
                <a:ea typeface="Verdana"/>
              </a:rPr>
              <a:t>Conformité 
Diagnostic Rapide RGAA 4</a:t>
            </a:r>
          </a:p>
        </c:rich>
      </c:tx>
      <c:layout>
        <c:manualLayout>
          <c:xMode val="edge"/>
          <c:yMode val="edge"/>
          <c:x val="0.292718700890519"/>
          <c:y val="0.0371236936515364"/>
        </c:manualLayout>
      </c:layout>
      <c:overlay val="0"/>
      <c:spPr>
        <a:noFill/>
        <a:ln w="0">
          <a:noFill/>
        </a:ln>
      </c:spPr>
    </c:title>
    <c:autoTitleDeleted val="0"/>
    <c:plotArea>
      <c:barChart>
        <c:barDir val="col"/>
        <c:grouping val="clustered"/>
        <c:varyColors val="0"/>
        <c:ser>
          <c:idx val="0"/>
          <c:order val="0"/>
          <c:tx>
            <c:strRef>
              <c:f>BaseDeCalcul!$AH$28</c:f>
              <c:strCache>
                <c:ptCount val="1"/>
                <c:pt idx="0">
                  <c:v>C</c:v>
                </c:pt>
              </c:strCache>
            </c:strRef>
          </c:tx>
          <c:spPr>
            <a:solidFill>
              <a:srgbClr val="108670"/>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BaseDeCalcul!$AG$29</c:f>
              <c:strCache>
                <c:ptCount val="1"/>
                <c:pt idx="0">
                  <c:v>A</c:v>
                </c:pt>
              </c:strCache>
            </c:strRef>
          </c:cat>
          <c:val>
            <c:numRef>
              <c:f>BaseDeCalcul!$AH$29</c:f>
              <c:numCache>
                <c:formatCode>General</c:formatCode>
                <c:ptCount val="1"/>
                <c:pt idx="0">
                  <c:v>0.558139534883721</c:v>
                </c:pt>
              </c:numCache>
            </c:numRef>
          </c:val>
        </c:ser>
        <c:ser>
          <c:idx val="1"/>
          <c:order val="1"/>
          <c:tx>
            <c:strRef>
              <c:f>BaseDeCalcul!$AI$28</c:f>
              <c:strCache>
                <c:ptCount val="1"/>
                <c:pt idx="0">
                  <c:v>NC</c:v>
                </c:pt>
              </c:strCache>
            </c:strRef>
          </c:tx>
          <c:spPr>
            <a:solidFill>
              <a:srgbClr val="b7293c"/>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BaseDeCalcul!$AG$29</c:f>
              <c:strCache>
                <c:ptCount val="1"/>
                <c:pt idx="0">
                  <c:v>A</c:v>
                </c:pt>
              </c:strCache>
            </c:strRef>
          </c:cat>
          <c:val>
            <c:numRef>
              <c:f>BaseDeCalcul!$AI$29</c:f>
              <c:numCache>
                <c:formatCode>General</c:formatCode>
                <c:ptCount val="1"/>
                <c:pt idx="0">
                  <c:v>0.441860465116279</c:v>
                </c:pt>
              </c:numCache>
            </c:numRef>
          </c:val>
        </c:ser>
        <c:gapWidth val="219"/>
        <c:overlap val="-27"/>
        <c:axId val="82669046"/>
        <c:axId val="30295629"/>
      </c:barChart>
      <c:catAx>
        <c:axId val="8266904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0b1b34"/>
                </a:solidFill>
                <a:latin typeface="Verdana"/>
                <a:ea typeface="Verdana"/>
              </a:defRPr>
            </a:pPr>
          </a:p>
        </c:txPr>
        <c:crossAx val="30295629"/>
        <c:crossesAt val="0"/>
        <c:auto val="1"/>
        <c:lblAlgn val="ctr"/>
        <c:lblOffset val="100"/>
        <c:noMultiLvlLbl val="0"/>
      </c:catAx>
      <c:valAx>
        <c:axId val="30295629"/>
        <c:scaling>
          <c:orientation val="minMax"/>
          <c:max val="1"/>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900" spc="-1" strike="noStrike">
                <a:solidFill>
                  <a:srgbClr val="595959"/>
                </a:solidFill>
                <a:latin typeface="Verdana"/>
                <a:ea typeface="Verdana"/>
              </a:defRPr>
            </a:pPr>
          </a:p>
        </c:txPr>
        <c:crossAx val="82669046"/>
        <c:crosses val="autoZero"/>
        <c:crossBetween val="between"/>
      </c:valAx>
      <c:spPr>
        <a:noFill/>
        <a:ln w="0">
          <a:noFill/>
        </a:ln>
      </c:spPr>
    </c:plotArea>
    <c:plotVisOnly val="1"/>
    <c:dispBlanksAs val="gap"/>
  </c:chart>
  <c:spPr>
    <a:solidFill>
      <a:srgbClr val="ffffff"/>
    </a:solidFill>
    <a:ln w="9360">
      <a:solidFill>
        <a:srgbClr val="000000"/>
      </a:solidFill>
      <a:round/>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100" spc="-1" strike="noStrike">
                <a:solidFill>
                  <a:srgbClr val="0b1b34"/>
                </a:solidFill>
                <a:latin typeface="Verdana"/>
                <a:ea typeface="Verdana"/>
              </a:defRPr>
            </a:pPr>
            <a:r>
              <a:rPr b="0" lang="fr-FR" sz="1100" spc="-1" strike="noStrike">
                <a:solidFill>
                  <a:srgbClr val="0b1b34"/>
                </a:solidFill>
                <a:latin typeface="Verdana"/>
                <a:ea typeface="Verdana"/>
              </a:rPr>
              <a:t>Conformité RGAA 4</a:t>
            </a:r>
          </a:p>
        </c:rich>
      </c:tx>
      <c:layout>
        <c:manualLayout>
          <c:xMode val="edge"/>
          <c:yMode val="edge"/>
          <c:x val="0.293050325231085"/>
          <c:y val="0.0371090827472692"/>
        </c:manualLayout>
      </c:layout>
      <c:overlay val="0"/>
      <c:spPr>
        <a:noFill/>
        <a:ln w="0">
          <a:noFill/>
        </a:ln>
      </c:spPr>
    </c:title>
    <c:autoTitleDeleted val="0"/>
    <c:plotArea>
      <c:barChart>
        <c:barDir val="col"/>
        <c:grouping val="clustered"/>
        <c:varyColors val="0"/>
        <c:ser>
          <c:idx val="0"/>
          <c:order val="0"/>
          <c:tx>
            <c:strRef>
              <c:f>BaseDeCalcul!$AH$28</c:f>
              <c:strCache>
                <c:ptCount val="1"/>
                <c:pt idx="0">
                  <c:v>C</c:v>
                </c:pt>
              </c:strCache>
            </c:strRef>
          </c:tx>
          <c:spPr>
            <a:solidFill>
              <a:srgbClr val="108670"/>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BaseDeCalcul!$AG$29:$AG$31</c:f>
              <c:strCache>
                <c:ptCount val="3"/>
                <c:pt idx="0">
                  <c:v>A</c:v>
                </c:pt>
                <c:pt idx="1">
                  <c:v>AA</c:v>
                </c:pt>
                <c:pt idx="2">
                  <c:v>AAA</c:v>
                </c:pt>
              </c:strCache>
            </c:strRef>
          </c:cat>
          <c:val>
            <c:numRef>
              <c:f>BaseDeCalcul!$AH$29:$AH$31</c:f>
              <c:numCache>
                <c:formatCode>General</c:formatCode>
                <c:ptCount val="3"/>
                <c:pt idx="0">
                  <c:v>0.558139534883721</c:v>
                </c:pt>
                <c:pt idx="1">
                  <c:v>0.545454545454545</c:v>
                </c:pt>
              </c:numCache>
            </c:numRef>
          </c:val>
        </c:ser>
        <c:ser>
          <c:idx val="1"/>
          <c:order val="1"/>
          <c:tx>
            <c:strRef>
              <c:f>BaseDeCalcul!$AI$28</c:f>
              <c:strCache>
                <c:ptCount val="1"/>
                <c:pt idx="0">
                  <c:v>NC</c:v>
                </c:pt>
              </c:strCache>
            </c:strRef>
          </c:tx>
          <c:spPr>
            <a:solidFill>
              <a:srgbClr val="b7293c"/>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BaseDeCalcul!$AG$29:$AG$31</c:f>
              <c:strCache>
                <c:ptCount val="3"/>
                <c:pt idx="0">
                  <c:v>A</c:v>
                </c:pt>
                <c:pt idx="1">
                  <c:v>AA</c:v>
                </c:pt>
                <c:pt idx="2">
                  <c:v>AAA</c:v>
                </c:pt>
              </c:strCache>
            </c:strRef>
          </c:cat>
          <c:val>
            <c:numRef>
              <c:f>BaseDeCalcul!$AI$29:$AI$31</c:f>
              <c:numCache>
                <c:formatCode>General</c:formatCode>
                <c:ptCount val="3"/>
                <c:pt idx="0">
                  <c:v>0.441860465116279</c:v>
                </c:pt>
                <c:pt idx="1">
                  <c:v>0.454545454545455</c:v>
                </c:pt>
              </c:numCache>
            </c:numRef>
          </c:val>
        </c:ser>
        <c:gapWidth val="219"/>
        <c:overlap val="-27"/>
        <c:axId val="11580182"/>
        <c:axId val="19629415"/>
      </c:barChart>
      <c:catAx>
        <c:axId val="1158018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0b1b34"/>
                </a:solidFill>
                <a:latin typeface="Verdana"/>
                <a:ea typeface="Verdana"/>
              </a:defRPr>
            </a:pPr>
          </a:p>
        </c:txPr>
        <c:crossAx val="19629415"/>
        <c:crossesAt val="0"/>
        <c:auto val="1"/>
        <c:lblAlgn val="ctr"/>
        <c:lblOffset val="100"/>
        <c:noMultiLvlLbl val="0"/>
      </c:catAx>
      <c:valAx>
        <c:axId val="19629415"/>
        <c:scaling>
          <c:orientation val="minMax"/>
          <c:max val="1"/>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900" spc="-1" strike="noStrike">
                <a:solidFill>
                  <a:srgbClr val="595959"/>
                </a:solidFill>
                <a:latin typeface="Verdana"/>
                <a:ea typeface="Verdana"/>
              </a:defRPr>
            </a:pPr>
          </a:p>
        </c:txPr>
        <c:crossAx val="11580182"/>
        <c:crosses val="autoZero"/>
        <c:crossBetween val="between"/>
      </c:valAx>
      <c:spPr>
        <a:noFill/>
        <a:ln w="0">
          <a:noFill/>
        </a:ln>
      </c:spPr>
    </c:plotArea>
    <c:plotVisOnly val="1"/>
    <c:dispBlanksAs val="gap"/>
  </c:chart>
  <c:spPr>
    <a:solidFill>
      <a:srgbClr val="ffffff"/>
    </a:solidFill>
    <a:ln w="9360">
      <a:solidFill>
        <a:srgbClr val="000000"/>
      </a:solidFill>
      <a:round/>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100" spc="-1" strike="noStrike">
                <a:solidFill>
                  <a:srgbClr val="0b1b34"/>
                </a:solidFill>
                <a:latin typeface="Verdana"/>
                <a:ea typeface="Verdana"/>
              </a:defRPr>
            </a:pPr>
            <a:r>
              <a:rPr b="0" lang="fr-FR" sz="1100" spc="-1" strike="noStrike">
                <a:solidFill>
                  <a:srgbClr val="0b1b34"/>
                </a:solidFill>
                <a:latin typeface="Verdana"/>
                <a:ea typeface="Verdana"/>
              </a:rPr>
              <a:t>Conformité RGAA 4</a:t>
            </a:r>
          </a:p>
        </c:rich>
      </c:tx>
      <c:layout>
        <c:manualLayout>
          <c:xMode val="edge"/>
          <c:yMode val="edge"/>
          <c:x val="0.176154672395274"/>
          <c:y val="0.0424992543990456"/>
        </c:manualLayout>
      </c:layout>
      <c:overlay val="0"/>
      <c:spPr>
        <a:noFill/>
        <a:ln w="0">
          <a:noFill/>
        </a:ln>
      </c:spPr>
    </c:title>
    <c:autoTitleDeleted val="0"/>
    <c:plotArea>
      <c:pieChart>
        <c:varyColors val="1"/>
        <c:ser>
          <c:idx val="0"/>
          <c:order val="0"/>
          <c:spPr>
            <a:solidFill>
              <a:srgbClr val="4472c4"/>
            </a:solidFill>
            <a:ln w="0">
              <a:noFill/>
            </a:ln>
          </c:spPr>
          <c:explosion val="0"/>
          <c:dPt>
            <c:idx val="0"/>
            <c:spPr>
              <a:solidFill>
                <a:srgbClr val="108670"/>
              </a:solidFill>
              <a:ln w="19080">
                <a:solidFill>
                  <a:srgbClr val="ffffff"/>
                </a:solidFill>
                <a:round/>
              </a:ln>
            </c:spPr>
          </c:dPt>
          <c:dPt>
            <c:idx val="1"/>
            <c:spPr>
              <a:solidFill>
                <a:srgbClr val="b7293c"/>
              </a:solidFill>
              <a:ln w="19080">
                <a:solidFill>
                  <a:srgbClr val="ffffff"/>
                </a:solidFill>
                <a:round/>
              </a:ln>
            </c:spPr>
          </c:dPt>
          <c:dLbls>
            <c:numFmt formatCode="0.00%" sourceLinked="1"/>
            <c:dLbl>
              <c:idx val="0"/>
              <c:numFmt formatCode="0.00%" sourceLinked="1"/>
              <c:spPr>
                <a:solidFill>
                  <a:srgbClr val="FFFFFF"/>
                </a:solidFill>
              </c:spPr>
              <c:txPr>
                <a:bodyPr wrap="square"/>
                <a:lstStyle/>
                <a:p>
                  <a:pPr>
                    <a:defRPr b="0" sz="1000" spc="-1" strike="noStrike">
                      <a:solidFill>
                        <a:srgbClr val="404040"/>
                      </a:solidFill>
                      <a:latin typeface="Verdana"/>
                      <a:ea typeface="Verdana"/>
                    </a:defRPr>
                  </a:pPr>
                </a:p>
              </c:txPr>
              <c:tx>
                <c:rich>
                  <a:bodyPr/>
                  <a:p>
                    <a:r>
                      <a:rPr b="1" lang="en-US" sz="800" spc="-1" strike="noStrike">
                        <a:solidFill>
                          <a:srgbClr val="000000"/>
                        </a:solidFill>
                        <a:latin typeface="Verdana"/>
                        <a:ea typeface="Verdana"/>
                      </a:rPr>
                      <a:t>C :</a:t>
                    </a:r>
                    <a:r>
                      <a:rPr b="1" lang="en-US" sz="800" spc="-1" strike="noStrike">
                        <a:solidFill>
                          <a:srgbClr val="000000"/>
                        </a:solidFill>
                        <a:latin typeface="Verdana"/>
                        <a:ea typeface="Verdana"/>
                      </a:rPr>
                      <a:t> </a:t>
                    </a:r>
                    <a:fld id="{8228F6D9-FE27-4CF3-BAFD-B5374A7FF023}" type="VALUE">
                      <a:rPr b="1" lang="en-US" sz="800" spc="-1" strike="noStrike">
                        <a:solidFill>
                          <a:srgbClr val="000000"/>
                        </a:solidFill>
                        <a:latin typeface="Verdana"/>
                        <a:ea typeface="Verdana"/>
                      </a:rPr>
                      <a:t>54,55 %</a:t>
                    </a:fld>
                  </a:p>
                </c:rich>
              </c:tx>
              <c:dLblPos val="bestFit"/>
              <c:showLegendKey val="0"/>
              <c:showVal val="1"/>
              <c:showCatName val="0"/>
              <c:showSerName val="0"/>
              <c:showPercent val="0"/>
              <c:separator>; </c:separator>
            </c:dLbl>
            <c:dLbl>
              <c:idx val="1"/>
              <c:numFmt formatCode="0.00%" sourceLinked="1"/>
              <c:spPr>
                <a:solidFill>
                  <a:srgbClr val="FFFFFF"/>
                </a:solidFill>
              </c:spPr>
              <c:txPr>
                <a:bodyPr wrap="square"/>
                <a:lstStyle/>
                <a:p>
                  <a:pPr>
                    <a:defRPr b="0" sz="1000" spc="-1" strike="noStrike">
                      <a:solidFill>
                        <a:srgbClr val="404040"/>
                      </a:solidFill>
                      <a:latin typeface="Verdana"/>
                      <a:ea typeface="Verdana"/>
                    </a:defRPr>
                  </a:pPr>
                </a:p>
              </c:txPr>
              <c:tx>
                <c:rich>
                  <a:bodyPr/>
                  <a:p>
                    <a:r>
                      <a:rPr b="1" lang="en-US" sz="800" spc="-1" strike="noStrike">
                        <a:solidFill>
                          <a:srgbClr val="000000"/>
                        </a:solidFill>
                        <a:latin typeface="Verdana"/>
                        <a:ea typeface="Verdana"/>
                      </a:rPr>
                      <a:t>NC : </a:t>
                    </a:r>
                    <a:fld id="{04D14C06-E177-444F-A31D-7FF2AAB0AFC1}" type="VALUE">
                      <a:rPr b="1" lang="en-US" sz="800" spc="-1" strike="noStrike">
                        <a:solidFill>
                          <a:srgbClr val="000000"/>
                        </a:solidFill>
                        <a:latin typeface="Verdana"/>
                        <a:ea typeface="Verdana"/>
                      </a:rPr>
                      <a:t>45,45 %</a:t>
                    </a:fld>
                  </a:p>
                </c:rich>
              </c:tx>
              <c:dLblPos val="ctr"/>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dLblPos val="ctr"/>
            <c:showLegendKey val="0"/>
            <c:showVal val="1"/>
            <c:showCatName val="0"/>
            <c:showSerName val="0"/>
            <c:showPercent val="0"/>
            <c:separator>; </c:separator>
            <c:showLeaderLines val="0"/>
          </c:dLbls>
          <c:val>
            <c:numRef>
              <c:f>BaseDeCalcul!$AG$37:$AH$37</c:f>
              <c:numCache>
                <c:formatCode>General</c:formatCode>
                <c:ptCount val="2"/>
                <c:pt idx="0">
                  <c:v>0.545454545454545</c:v>
                </c:pt>
                <c:pt idx="1">
                  <c:v>0.454545454545455</c:v>
                </c:pt>
              </c:numCache>
            </c:numRef>
          </c:val>
        </c:ser>
        <c:firstSliceAng val="0"/>
      </c:pieChart>
      <c:spPr>
        <a:noFill/>
        <a:ln w="0">
          <a:noFill/>
        </a:ln>
      </c:spPr>
    </c:plotArea>
    <c:plotVisOnly val="1"/>
    <c:dispBlanksAs val="gap"/>
  </c:chart>
  <c:spPr>
    <a:solidFill>
      <a:srgbClr val="ffffff"/>
    </a:solidFill>
    <a:ln w="9360">
      <a:solidFill>
        <a:srgbClr val="000000"/>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
</Relationships>
</file>

<file path=xl/drawings/_rels/drawing7.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152280</xdr:rowOff>
    </xdr:from>
    <xdr:to>
      <xdr:col>4</xdr:col>
      <xdr:colOff>47520</xdr:colOff>
      <xdr:row>2</xdr:row>
      <xdr:rowOff>20160</xdr:rowOff>
    </xdr:to>
    <xdr:sp>
      <xdr:nvSpPr>
        <xdr:cNvPr id="0" name="Rectangle 1"/>
        <xdr:cNvSpPr/>
      </xdr:nvSpPr>
      <xdr:spPr>
        <a:xfrm>
          <a:off x="192240" y="152280"/>
          <a:ext cx="3026880" cy="248760"/>
        </a:xfrm>
        <a:prstGeom prst="rect">
          <a:avLst/>
        </a:prstGeom>
        <a:solidFill>
          <a:srgbClr val="31486e"/>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0</xdr:colOff>
      <xdr:row>0</xdr:row>
      <xdr:rowOff>152280</xdr:rowOff>
    </xdr:from>
    <xdr:to>
      <xdr:col>4</xdr:col>
      <xdr:colOff>47520</xdr:colOff>
      <xdr:row>2</xdr:row>
      <xdr:rowOff>20160</xdr:rowOff>
    </xdr:to>
    <xdr:sp>
      <xdr:nvSpPr>
        <xdr:cNvPr id="1" name="Rectangle 2"/>
        <xdr:cNvSpPr/>
      </xdr:nvSpPr>
      <xdr:spPr>
        <a:xfrm>
          <a:off x="192240" y="152280"/>
          <a:ext cx="3026880" cy="248760"/>
        </a:xfrm>
        <a:prstGeom prst="rect">
          <a:avLst/>
        </a:prstGeom>
        <a:solidFill>
          <a:srgbClr val="31486e"/>
        </a:solidFill>
        <a:ln w="0">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5</xdr:row>
      <xdr:rowOff>24480</xdr:rowOff>
    </xdr:from>
    <xdr:to>
      <xdr:col>2</xdr:col>
      <xdr:colOff>766080</xdr:colOff>
      <xdr:row>16</xdr:row>
      <xdr:rowOff>189000</xdr:rowOff>
    </xdr:to>
    <xdr:graphicFrame>
      <xdr:nvGraphicFramePr>
        <xdr:cNvPr id="2" name="Graphique 2"/>
        <xdr:cNvGraphicFramePr/>
      </xdr:nvGraphicFramePr>
      <xdr:xfrm>
        <a:off x="13680" y="1281600"/>
        <a:ext cx="3435840" cy="230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c:userShapes xmlns:cdr="http://schemas.openxmlformats.org/drawingml/2006/chartDrawing" xmlns:a="http://schemas.openxmlformats.org/drawingml/2006/main" xmlns:c="http://schemas.openxmlformats.org/drawingml/2006/chart">
  <cdr:relSizeAnchor>
    <cdr:from>
      <cdr:x>0</cdr:x>
      <cdr:y>0</cdr:y>
    </cdr:from>
    <cdr:to>
      <cdr:x>0</cdr:x>
      <cdr:y>0</cdr:y>
    </cdr:to>
    <cdr:grpSp>
      <cdr:nvGrpSpPr>
        <cdr:cNvPr id="3" name="Groupe 5"/>
        <cdr:cNvGrpSpPr/>
      </cdr:nvGrpSpPr>
      <cdr:grpSpPr>
        <a:xfrm>
          <a:off x="0" y="0"/>
          <a:ext cx="0" cy="0"/>
          <a:chOff x="0" y="0"/>
          <a:chExt cx="0" cy="0"/>
        </a:xfrm>
      </cdr:grpSpPr>
    </cdr:grpSp>
  </cdr:relSizeAnchor>
  <cdr:relSizeAnchor>
    <cdr:from>
      <cdr:x>0.307281299109481</cdr:x>
      <cdr:y>0.73093121197941</cdr:y>
    </cdr:from>
    <cdr:to>
      <cdr:x>0.942797276060765</cdr:x>
      <cdr:y>0.866479488379348</cdr:y>
    </cdr:to>
    <cdr:grpSp>
      <cdr:nvGrpSpPr>
        <cdr:cNvPr id="4" name="Groupe 18"/>
        <cdr:cNvGrpSpPr/>
      </cdr:nvGrpSpPr>
      <cdr:grpSpPr>
        <a:xfrm>
          <a:off x="1055880" y="1686960"/>
          <a:ext cx="2183760" cy="312840"/>
          <a:chOff x="1055880" y="1686960"/>
          <a:chExt cx="2183760" cy="312840"/>
        </a:xfrm>
      </cdr:grpSpPr>
      <cdr:sp>
        <cdr:nvSpPr>
          <cdr:cNvPr id="5" name="ZoneTexte 2"/>
          <cdr:cNvSpPr/>
        </cdr:nvSpPr>
        <cdr:spPr>
          <a:xfrm>
            <a:off x="1055880" y="1686960"/>
            <a:ext cx="240840" cy="18540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6" name="ZoneTexte 12"/>
          <cdr:cNvSpPr/>
        </cdr:nvSpPr>
        <cdr:spPr>
          <a:xfrm>
            <a:off x="1677240" y="1808280"/>
            <a:ext cx="240840" cy="18540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7" name="ZoneTexte 15"/>
          <cdr:cNvSpPr/>
        </cdr:nvSpPr>
        <cdr:spPr>
          <a:xfrm>
            <a:off x="2329560" y="1814400"/>
            <a:ext cx="240840" cy="18540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NC</a:t>
            </a:r>
            <a:endParaRPr b="0" sz="800" spc="-1" strike="noStrike">
              <a:latin typeface="Times New Roman"/>
            </a:endParaRPr>
          </a:p>
        </cdr:txBody>
      </cdr:sp>
      <cdr:sp>
        <cdr:nvSpPr>
          <cdr:cNvPr id="8" name="ZoneTexte 16"/>
          <cdr:cNvSpPr/>
        </cdr:nvSpPr>
        <cdr:spPr>
          <a:xfrm>
            <a:off x="2797200" y="1686960"/>
            <a:ext cx="240840" cy="18540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9" name="ZoneTexte 17"/>
          <cdr:cNvSpPr/>
        </cdr:nvSpPr>
        <cdr:spPr>
          <a:xfrm>
            <a:off x="2998800" y="1686960"/>
            <a:ext cx="240840" cy="18540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NC</a:t>
            </a:r>
            <a:endParaRPr b="0" sz="800" spc="-1" strike="noStrike">
              <a:latin typeface="Times New Roman"/>
            </a:endParaRPr>
          </a:p>
        </cdr:txBody>
      </cdr:sp>
    </cdr:grpSp>
  </cdr:relSizeAnchor>
</c:userShape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35640</xdr:colOff>
      <xdr:row>2</xdr:row>
      <xdr:rowOff>2880</xdr:rowOff>
    </xdr:from>
    <xdr:to>
      <xdr:col>7</xdr:col>
      <xdr:colOff>108720</xdr:colOff>
      <xdr:row>14</xdr:row>
      <xdr:rowOff>48240</xdr:rowOff>
    </xdr:to>
    <xdr:graphicFrame>
      <xdr:nvGraphicFramePr>
        <xdr:cNvPr id="10" name="Graphique 7"/>
        <xdr:cNvGraphicFramePr/>
      </xdr:nvGraphicFramePr>
      <xdr:xfrm>
        <a:off x="3666960" y="612360"/>
        <a:ext cx="3154320" cy="2405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132120</xdr:colOff>
      <xdr:row>2</xdr:row>
      <xdr:rowOff>0</xdr:rowOff>
    </xdr:from>
    <xdr:to>
      <xdr:col>10</xdr:col>
      <xdr:colOff>167400</xdr:colOff>
      <xdr:row>14</xdr:row>
      <xdr:rowOff>53640</xdr:rowOff>
    </xdr:to>
    <xdr:graphicFrame>
      <xdr:nvGraphicFramePr>
        <xdr:cNvPr id="19" name="Graphique 9"/>
        <xdr:cNvGraphicFramePr/>
      </xdr:nvGraphicFramePr>
      <xdr:xfrm>
        <a:off x="6844680" y="609480"/>
        <a:ext cx="2345760" cy="2413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33120</xdr:colOff>
      <xdr:row>15</xdr:row>
      <xdr:rowOff>11160</xdr:rowOff>
    </xdr:from>
    <xdr:to>
      <xdr:col>10</xdr:col>
      <xdr:colOff>173160</xdr:colOff>
      <xdr:row>27</xdr:row>
      <xdr:rowOff>1440</xdr:rowOff>
    </xdr:to>
    <xdr:graphicFrame>
      <xdr:nvGraphicFramePr>
        <xdr:cNvPr id="20" name="GraphiqueThematique"/>
        <xdr:cNvGraphicFramePr/>
      </xdr:nvGraphicFramePr>
      <xdr:xfrm>
        <a:off x="3664440" y="3171240"/>
        <a:ext cx="5531760" cy="2273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dr="http://schemas.openxmlformats.org/drawingml/2006/chartDrawing" xmlns:a="http://schemas.openxmlformats.org/drawingml/2006/main" xmlns:c="http://schemas.openxmlformats.org/drawingml/2006/chart">
  <cdr:relSizeAnchor>
    <cdr:from>
      <cdr:x>0</cdr:x>
      <cdr:y>0</cdr:y>
    </cdr:from>
    <cdr:to>
      <cdr:x>0</cdr:x>
      <cdr:y>0</cdr:y>
    </cdr:to>
    <cdr:grpSp>
      <cdr:nvGrpSpPr>
        <cdr:cNvPr id="11" name="Groupe 5"/>
        <cdr:cNvGrpSpPr/>
      </cdr:nvGrpSpPr>
      <cdr:grpSpPr>
        <a:xfrm>
          <a:off x="0" y="0"/>
          <a:ext cx="0" cy="0"/>
          <a:chOff x="0" y="0"/>
          <a:chExt cx="0" cy="0"/>
        </a:xfrm>
      </cdr:grpSpPr>
    </cdr:grpSp>
  </cdr:relSizeAnchor>
  <cdr:relSizeAnchor>
    <cdr:from>
      <cdr:x>0.347369622275476</cdr:x>
      <cdr:y>0.79724674547359</cdr:y>
    </cdr:from>
    <cdr:to>
      <cdr:x>0.906881205066758</cdr:x>
      <cdr:y>0.880592548256771</cdr:y>
    </cdr:to>
    <cdr:grpSp>
      <cdr:nvGrpSpPr>
        <cdr:cNvPr id="12" name="Groupe 18"/>
        <cdr:cNvGrpSpPr/>
      </cdr:nvGrpSpPr>
      <cdr:grpSpPr>
        <a:xfrm>
          <a:off x="1095840" y="1918080"/>
          <a:ext cx="1765080" cy="200520"/>
          <a:chOff x="1095840" y="1918080"/>
          <a:chExt cx="1765080" cy="200520"/>
        </a:xfrm>
      </cdr:grpSpPr>
      <cdr:sp>
        <cdr:nvSpPr>
          <cdr:cNvPr id="13" name="ZoneTexte 2"/>
          <cdr:cNvSpPr/>
        </cdr:nvSpPr>
        <cdr:spPr>
          <a:xfrm>
            <a:off x="1095840" y="192348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14" name="ZoneTexte 12"/>
          <cdr:cNvSpPr/>
        </cdr:nvSpPr>
        <cdr:spPr>
          <a:xfrm>
            <a:off x="1262160" y="192204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NC</a:t>
            </a:r>
            <a:endParaRPr b="0" sz="800" spc="-1" strike="noStrike">
              <a:latin typeface="Times New Roman"/>
            </a:endParaRPr>
          </a:p>
        </cdr:txBody>
      </cdr:sp>
      <cdr:sp>
        <cdr:nvSpPr>
          <cdr:cNvPr id="15" name="ZoneTexte 14"/>
          <cdr:cNvSpPr/>
        </cdr:nvSpPr>
        <cdr:spPr>
          <a:xfrm>
            <a:off x="1799640" y="192528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16" name="ZoneTexte 15"/>
          <cdr:cNvSpPr/>
        </cdr:nvSpPr>
        <cdr:spPr>
          <a:xfrm>
            <a:off x="1959480" y="192348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NC</a:t>
            </a:r>
            <a:endParaRPr b="0" sz="800" spc="-1" strike="noStrike">
              <a:latin typeface="Times New Roman"/>
            </a:endParaRPr>
          </a:p>
        </cdr:txBody>
      </cdr:sp>
      <cdr:sp>
        <cdr:nvSpPr>
          <cdr:cNvPr id="17" name="ZoneTexte 16"/>
          <cdr:cNvSpPr/>
        </cdr:nvSpPr>
        <cdr:spPr>
          <a:xfrm>
            <a:off x="2494440" y="191808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C</a:t>
            </a:r>
            <a:endParaRPr b="0" sz="800" spc="-1" strike="noStrike">
              <a:latin typeface="Times New Roman"/>
            </a:endParaRPr>
          </a:p>
        </cdr:txBody>
      </cdr:sp>
      <cdr:sp>
        <cdr:nvSpPr>
          <cdr:cNvPr id="18" name="ZoneTexte 17"/>
          <cdr:cNvSpPr/>
        </cdr:nvSpPr>
        <cdr:spPr>
          <a:xfrm>
            <a:off x="2653560" y="1918080"/>
            <a:ext cx="207360" cy="193320"/>
          </a:xfrm>
          <a:prstGeom prst="rect">
            <a:avLst/>
          </a:prstGeom>
          <a:noFill/>
          <a:ln w="0">
            <a:noFill/>
          </a:ln>
        </cdr:spPr>
        <cdr:style>
          <a:lnRef idx="0"/>
          <a:fillRef idx="0"/>
          <a:effectRef idx="0"/>
          <a:fontRef idx="minor"/>
        </cdr:style>
        <cdr:txBody>
          <a:bodyPr vertOverflow="clip" lIns="0" rIns="0" tIns="45000" bIns="45000" anchor="t">
            <a:noAutofit/>
          </a:bodyPr>
          <a:p>
            <a:pPr>
              <a:lnSpc>
                <a:spcPct val="100000"/>
              </a:lnSpc>
            </a:pPr>
            <a:r>
              <a:rPr b="1" lang="fr-FR" sz="800" spc="-1" strike="noStrike">
                <a:solidFill>
                  <a:srgbClr val="ffffff"/>
                </a:solidFill>
                <a:latin typeface="Times New Roman"/>
              </a:rPr>
              <a:t>NC</a:t>
            </a:r>
            <a:endParaRPr b="0" sz="800" spc="-1" strike="noStrike">
              <a:latin typeface="Times New Roman"/>
            </a:endParaRPr>
          </a:p>
        </cdr:txBody>
      </cdr:sp>
    </cdr:grpSp>
  </cdr:relSizeAnchor>
</c:userShape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0</xdr:colOff>
      <xdr:row>72</xdr:row>
      <xdr:rowOff>0</xdr:rowOff>
    </xdr:from>
    <xdr:to>
      <xdr:col>34</xdr:col>
      <xdr:colOff>515160</xdr:colOff>
      <xdr:row>84</xdr:row>
      <xdr:rowOff>37080</xdr:rowOff>
    </xdr:to>
    <xdr:graphicFrame>
      <xdr:nvGraphicFramePr>
        <xdr:cNvPr id="21" name="Graphique 3"/>
        <xdr:cNvGraphicFramePr/>
      </xdr:nvGraphicFramePr>
      <xdr:xfrm>
        <a:off x="24648120" y="13830120"/>
        <a:ext cx="3049200" cy="232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34</xdr:col>
      <xdr:colOff>537840</xdr:colOff>
      <xdr:row>71</xdr:row>
      <xdr:rowOff>185760</xdr:rowOff>
    </xdr:from>
    <xdr:to>
      <xdr:col>36</xdr:col>
      <xdr:colOff>716400</xdr:colOff>
      <xdr:row>84</xdr:row>
      <xdr:rowOff>39960</xdr:rowOff>
    </xdr:to>
    <xdr:graphicFrame>
      <xdr:nvGraphicFramePr>
        <xdr:cNvPr id="29" name="Graphique 4"/>
        <xdr:cNvGraphicFramePr/>
      </xdr:nvGraphicFramePr>
      <xdr:xfrm>
        <a:off x="27720000" y="13825440"/>
        <a:ext cx="2312280" cy="2330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dr="http://schemas.openxmlformats.org/drawingml/2006/chartDrawing" xmlns:a="http://schemas.openxmlformats.org/drawingml/2006/main" xmlns:c="http://schemas.openxmlformats.org/drawingml/2006/chart">
  <cdr:relSizeAnchor>
    <cdr:from>
      <cdr:x>0.306575374808169</cdr:x>
      <cdr:y>0.792376820576387</cdr:y>
    </cdr:from>
    <cdr:to>
      <cdr:x>0.898241057726361</cdr:x>
      <cdr:y>0.881158971180663</cdr:y>
    </cdr:to>
    <cdr:grpSp>
      <cdr:nvGrpSpPr>
        <cdr:cNvPr id="22" name="Groupe 11"/>
        <cdr:cNvGrpSpPr/>
      </cdr:nvGrpSpPr>
      <cdr:grpSpPr>
        <a:xfrm>
          <a:off x="934920" y="1841040"/>
          <a:ext cx="1804320" cy="206280"/>
          <a:chOff x="934920" y="1841040"/>
          <a:chExt cx="1804320" cy="206280"/>
        </a:xfrm>
      </cdr:grpSpPr>
      <cdr:sp>
        <cdr:nvSpPr>
          <cdr:cNvPr id="23" name="ZoneTexte 2"/>
          <cdr:cNvSpPr/>
        </cdr:nvSpPr>
        <cdr:spPr>
          <a:xfrm>
            <a:off x="93492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C</a:t>
            </a:r>
            <a:endParaRPr b="0" sz="800" spc="-1" strike="noStrike">
              <a:latin typeface="Times New Roman"/>
            </a:endParaRPr>
          </a:p>
        </cdr:txBody>
      </cdr:sp>
      <cdr:sp>
        <cdr:nvSpPr>
          <cdr:cNvPr id="24" name="ZoneTexte 3"/>
          <cdr:cNvSpPr/>
        </cdr:nvSpPr>
        <cdr:spPr>
          <a:xfrm>
            <a:off x="122148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NC</a:t>
            </a:r>
            <a:endParaRPr b="0" sz="800" spc="-1" strike="noStrike">
              <a:latin typeface="Times New Roman"/>
            </a:endParaRPr>
          </a:p>
        </cdr:txBody>
      </cdr:sp>
      <cdr:sp>
        <cdr:nvSpPr>
          <cdr:cNvPr id="25" name="ZoneTexte 4"/>
          <cdr:cNvSpPr/>
        </cdr:nvSpPr>
        <cdr:spPr>
          <a:xfrm>
            <a:off x="166356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C</a:t>
            </a:r>
            <a:endParaRPr b="0" sz="800" spc="-1" strike="noStrike">
              <a:latin typeface="Times New Roman"/>
            </a:endParaRPr>
          </a:p>
        </cdr:txBody>
      </cdr:sp>
      <cdr:sp>
        <cdr:nvSpPr>
          <cdr:cNvPr id="26" name="ZoneTexte 5"/>
          <cdr:cNvSpPr/>
        </cdr:nvSpPr>
        <cdr:spPr>
          <a:xfrm>
            <a:off x="182700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NC</a:t>
            </a:r>
            <a:endParaRPr b="0" sz="800" spc="-1" strike="noStrike">
              <a:latin typeface="Times New Roman"/>
            </a:endParaRPr>
          </a:p>
        </cdr:txBody>
      </cdr:sp>
      <cdr:sp>
        <cdr:nvSpPr>
          <cdr:cNvPr id="27" name="ZoneTexte 6"/>
          <cdr:cNvSpPr/>
        </cdr:nvSpPr>
        <cdr:spPr>
          <a:xfrm>
            <a:off x="237420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C</a:t>
            </a:r>
            <a:endParaRPr b="0" sz="800" spc="-1" strike="noStrike">
              <a:latin typeface="Times New Roman"/>
            </a:endParaRPr>
          </a:p>
        </cdr:txBody>
      </cdr:sp>
      <cdr:sp>
        <cdr:nvSpPr>
          <cdr:cNvPr id="28" name="ZoneTexte 7"/>
          <cdr:cNvSpPr/>
        </cdr:nvSpPr>
        <cdr:spPr>
          <a:xfrm>
            <a:off x="2540520" y="1841040"/>
            <a:ext cx="198720" cy="206280"/>
          </a:xfrm>
          <a:prstGeom prst="rect">
            <a:avLst/>
          </a:prstGeom>
          <a:noFill/>
          <a:ln w="0">
            <a:noFill/>
          </a:ln>
        </cdr:spPr>
        <cdr:style>
          <a:lnRef idx="0"/>
          <a:fillRef idx="0"/>
          <a:effectRef idx="0"/>
          <a:fontRef idx="minor"/>
        </cdr:style>
        <cdr:txBody>
          <a:bodyPr lIns="0" rIns="0" tIns="45000" bIns="45000" anchor="t">
            <a:noAutofit/>
          </a:bodyPr>
          <a:p>
            <a:pPr>
              <a:lnSpc>
                <a:spcPct val="100000"/>
              </a:lnSpc>
              <a:tabLst>
                <a:tab algn="l" pos="0"/>
              </a:tabLst>
            </a:pPr>
            <a:r>
              <a:rPr b="1" lang="fr-FR" sz="800" spc="-1" strike="noStrike">
                <a:solidFill>
                  <a:srgbClr val="ffffff"/>
                </a:solidFill>
                <a:latin typeface="Calibri"/>
              </a:rPr>
              <a:t>NC</a:t>
            </a:r>
            <a:endParaRPr b="0" sz="800" spc="-1" strike="noStrike">
              <a:latin typeface="Times New Roman"/>
            </a:endParaRPr>
          </a:p>
        </cdr:txBody>
      </cdr:sp>
    </cdr:grpSp>
  </cdr:relSizeAnchor>
</c:userShapes>
</file>

<file path=xl/drawings/drawing9.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Donne_synthese" displayName="Donne_synthese" ref="B6:U140" headerRowCount="0" totalsRowCount="0" totalsRowShown="0">
  <tableColumns count="20">
    <tableColumn id="1" name="Colonne1"/>
    <tableColumn id="2" name="Colonne2"/>
    <tableColumn id="3" name="Colonne3"/>
    <tableColumn id="4" name="Colonne4"/>
    <tableColumn id="5" name="Colonne5"/>
    <tableColumn id="6" name="Colonne6"/>
    <tableColumn id="7" name="Colonne7"/>
    <tableColumn id="8" name="Colonne8"/>
    <tableColumn id="9" name="Colonne9"/>
    <tableColumn id="10" name="Colonne10"/>
    <tableColumn id="11" name="Colonne11"/>
    <tableColumn id="12" name="Colonne12"/>
    <tableColumn id="13" name="Colonne13"/>
    <tableColumn id="14" name="Colonne14"/>
    <tableColumn id="15" name="Colonne15"/>
    <tableColumn id="16" name="Colonne16"/>
    <tableColumn id="17" name="Colonne17"/>
    <tableColumn id="18" name="Colonne18"/>
    <tableColumn id="19" name="Colonne19"/>
    <tableColumn id="20" name="Colonne20"/>
  </tableColumns>
</table>
</file>

<file path=xl/worksheets/_rels/sheet1.xml.rels><?xml version="1.0" encoding="UTF-8"?>
<Relationships xmlns="http://schemas.openxmlformats.org/package/2006/relationships"><Relationship Id="rId1" Type="http://schemas.openxmlformats.org/officeDocument/2006/relationships/hyperlink" Target="https://www.demarches-simplifiees.fr/" TargetMode="External"/><Relationship Id="rId2" Type="http://schemas.openxmlformats.org/officeDocument/2006/relationships/hyperlink" Target="https://www.demarches-simplifiees.fr/contact" TargetMode="External"/><Relationship Id="rId3" Type="http://schemas.openxmlformats.org/officeDocument/2006/relationships/hyperlink" Target="https://doc.demarches-simplifiees.fr/mentions-legales" TargetMode="External"/><Relationship Id="rId4" Type="http://schemas.openxmlformats.org/officeDocument/2006/relationships/hyperlink" Target="https://doc.demarches-simplifiees.fr/declaration-daccessibilite" TargetMode="External"/><Relationship Id="rId5" Type="http://schemas.openxmlformats.org/officeDocument/2006/relationships/hyperlink" Target="https://www.demarches-simplifiees.fr/users/sign_in" TargetMode="External"/><Relationship Id="rId6" Type="http://schemas.openxmlformats.org/officeDocument/2006/relationships/hyperlink" Target="https://www.demarches-simplifiees.fr/dossiers" TargetMode="External"/><Relationship Id="rId7" Type="http://schemas.openxmlformats.org/officeDocument/2006/relationships/hyperlink" Target="https://faq.demarches-simplifiees.fr/" TargetMode="External"/><Relationship Id="rId8" Type="http://schemas.openxmlformats.org/officeDocument/2006/relationships/hyperlink" Target="https://faq.demarches-simplifiees.fr/collection/17-usager-depot-dun-dossier" TargetMode="External"/><Relationship Id="rId9" Type="http://schemas.openxmlformats.org/officeDocument/2006/relationships/hyperlink" Target="https://doc.demarches-simplifiees.fr/presentation" TargetMode="External"/><Relationship Id="rId10" Type="http://schemas.openxmlformats.org/officeDocument/2006/relationships/hyperlink" Target="https://doc.demarches-simplifiees.fr/demarrage" TargetMode="External"/><Relationship Id="rId11" Type="http://schemas.openxmlformats.org/officeDocument/2006/relationships/hyperlink" Target="https://doc.demarches-simplifiees.fr/" TargetMode="External"/><Relationship Id="rId12" Type="http://schemas.openxmlformats.org/officeDocument/2006/relationships/hyperlink" Target="https://www.demarches-simplifiees.fr/dossiers/5121423/identite" TargetMode="External"/><Relationship Id="rId13" Type="http://schemas.openxmlformats.org/officeDocument/2006/relationships/hyperlink" Target="https://www.demarches-simplifiees.fr/dossiers/5121423/brouillon" TargetMode="External"/><Relationship Id="rId14" Type="http://schemas.openxmlformats.org/officeDocument/2006/relationships/hyperlink" Target="https://www.demarches-simplifiees.fr/dossiers/5121423" TargetMode="External"/><Relationship Id="rId15" Type="http://schemas.openxmlformats.org/officeDocument/2006/relationships/hyperlink" Target="https://www.demarches-simplifiees.fr/dossiers/5121423/demande" TargetMode="External"/><Relationship Id="rId16" Type="http://schemas.openxmlformats.org/officeDocument/2006/relationships/hyperlink" Target="https://www.demarches-simplifiees.fr/dossiers/5121423/messagerie"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12.xml"/>
</Relationships>
</file>

<file path=xl/worksheets/_rels/sheet11.xml.rels><?xml version="1.0" encoding="UTF-8"?>
<Relationships xmlns="http://schemas.openxmlformats.org/package/2006/relationships"><Relationship Id="rId1" Type="http://schemas.openxmlformats.org/officeDocument/2006/relationships/drawing" Target="../drawings/drawing13.xml"/>
</Relationships>
</file>

<file path=xl/worksheets/_rels/sheet12.xml.rels><?xml version="1.0" encoding="UTF-8"?>
<Relationships xmlns="http://schemas.openxmlformats.org/package/2006/relationships"><Relationship Id="rId1" Type="http://schemas.openxmlformats.org/officeDocument/2006/relationships/drawing" Target="../drawings/drawing14.xml"/>
</Relationships>
</file>

<file path=xl/worksheets/_rels/sheet13.xml.rels><?xml version="1.0" encoding="UTF-8"?>
<Relationships xmlns="http://schemas.openxmlformats.org/package/2006/relationships"><Relationship Id="rId1" Type="http://schemas.openxmlformats.org/officeDocument/2006/relationships/drawing" Target="../drawings/drawing15.xml"/>
</Relationships>
</file>

<file path=xl/worksheets/_rels/sheet14.xml.rels><?xml version="1.0" encoding="UTF-8"?>
<Relationships xmlns="http://schemas.openxmlformats.org/package/2006/relationships"><Relationship Id="rId1" Type="http://schemas.openxmlformats.org/officeDocument/2006/relationships/drawing" Target="../drawings/drawing16.xml"/>
</Relationships>
</file>

<file path=xl/worksheets/_rels/sheet15.xml.rels><?xml version="1.0" encoding="UTF-8"?>
<Relationships xmlns="http://schemas.openxmlformats.org/package/2006/relationships"><Relationship Id="rId1" Type="http://schemas.openxmlformats.org/officeDocument/2006/relationships/drawing" Target="../drawings/drawing17.xml"/>
</Relationships>
</file>

<file path=xl/worksheets/_rels/sheet16.xml.rels><?xml version="1.0" encoding="UTF-8"?>
<Relationships xmlns="http://schemas.openxmlformats.org/package/2006/relationships"><Relationship Id="rId1" Type="http://schemas.openxmlformats.org/officeDocument/2006/relationships/drawing" Target="../drawings/drawing18.xml"/>
</Relationships>
</file>

<file path=xl/worksheets/_rels/sheet17.xml.rels><?xml version="1.0" encoding="UTF-8"?>
<Relationships xmlns="http://schemas.openxmlformats.org/package/2006/relationships"><Relationship Id="rId1" Type="http://schemas.openxmlformats.org/officeDocument/2006/relationships/drawing" Target="../drawings/drawing19.xml"/>
</Relationships>
</file>

<file path=xl/worksheets/_rels/sheet18.xml.rels><?xml version="1.0" encoding="UTF-8"?>
<Relationships xmlns="http://schemas.openxmlformats.org/package/2006/relationships"><Relationship Id="rId1" Type="http://schemas.openxmlformats.org/officeDocument/2006/relationships/drawing" Target="../drawings/drawing20.xml"/>
</Relationships>
</file>

<file path=xl/worksheets/_rels/sheet19.xml.rels><?xml version="1.0" encoding="UTF-8"?>
<Relationships xmlns="http://schemas.openxmlformats.org/package/2006/relationships"><Relationship Id="rId1" Type="http://schemas.openxmlformats.org/officeDocument/2006/relationships/drawing" Target="../drawings/drawing2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drawing" Target="../drawings/drawing22.xml"/>
</Relationships>
</file>

<file path=xl/worksheets/_rels/sheet21.xml.rels><?xml version="1.0" encoding="UTF-8"?>
<Relationships xmlns="http://schemas.openxmlformats.org/package/2006/relationships"><Relationship Id="rId1" Type="http://schemas.openxmlformats.org/officeDocument/2006/relationships/drawing" Target="../drawings/drawing23.xml"/>
</Relationships>
</file>

<file path=xl/worksheets/_rels/sheet22.xml.rels><?xml version="1.0" encoding="UTF-8"?>
<Relationships xmlns="http://schemas.openxmlformats.org/package/2006/relationships"><Relationship Id="rId1" Type="http://schemas.openxmlformats.org/officeDocument/2006/relationships/drawing" Target="../drawings/drawing24.xml"/>
</Relationships>
</file>

<file path=xl/worksheets/_rels/sheet23.xml.rels><?xml version="1.0" encoding="UTF-8"?>
<Relationships xmlns="http://schemas.openxmlformats.org/package/2006/relationships"><Relationship Id="rId1" Type="http://schemas.openxmlformats.org/officeDocument/2006/relationships/drawing" Target="../drawings/drawing25.xml"/>
</Relationships>
</file>

<file path=xl/worksheets/_rels/sheet24.xml.rels><?xml version="1.0" encoding="UTF-8"?>
<Relationships xmlns="http://schemas.openxmlformats.org/package/2006/relationships"><Relationship Id="rId1" Type="http://schemas.openxmlformats.org/officeDocument/2006/relationships/drawing" Target="../drawings/drawing26.xml"/>
</Relationships>
</file>

<file path=xl/worksheets/_rels/sheet25.xml.rels><?xml version="1.0" encoding="UTF-8"?>
<Relationships xmlns="http://schemas.openxmlformats.org/package/2006/relationships"><Relationship Id="rId1" Type="http://schemas.openxmlformats.org/officeDocument/2006/relationships/drawing" Target="../drawings/drawing27.xml"/>
</Relationships>
</file>

<file path=xl/worksheets/_rels/sheet26.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2.vml"/><Relationship Id="rId4" Type="http://schemas.openxmlformats.org/officeDocument/2006/relationships/table" Target="../tables/table1.xml"/>
</Relationships>
</file>

<file path=xl/worksheets/_rels/sheet6.xml.rels><?xml version="1.0" encoding="UTF-8"?>
<Relationships xmlns="http://schemas.openxmlformats.org/package/2006/relationships"><Relationship Id="rId1" Type="http://schemas.openxmlformats.org/officeDocument/2006/relationships/drawing" Target="../drawings/drawing7.xml"/>
</Relationships>
</file>

<file path=xl/worksheets/_rels/sheet7.xml.rels><?xml version="1.0" encoding="UTF-8"?>
<Relationships xmlns="http://schemas.openxmlformats.org/package/2006/relationships"><Relationship Id="rId1" Type="http://schemas.openxmlformats.org/officeDocument/2006/relationships/drawing" Target="../drawings/drawing9.xml"/>
</Relationships>
</file>

<file path=xl/worksheets/_rels/sheet8.xml.rels><?xml version="1.0" encoding="UTF-8"?>
<Relationships xmlns="http://schemas.openxmlformats.org/package/2006/relationships"><Relationship Id="rId1" Type="http://schemas.openxmlformats.org/officeDocument/2006/relationships/drawing" Target="../drawings/drawing10.xml"/>
</Relationships>
</file>

<file path=xl/worksheets/_rels/sheet9.xml.rels><?xml version="1.0" encoding="UTF-8"?>
<Relationships xmlns="http://schemas.openxmlformats.org/package/2006/relationships"><Relationship Id="rId1" Type="http://schemas.openxmlformats.org/officeDocument/2006/relationships/drawing" Target="../drawings/drawing1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8.6640625" defaultRowHeight="15" zeroHeight="false" outlineLevelRow="0" outlineLevelCol="0"/>
  <cols>
    <col collapsed="false" customWidth="true" hidden="false" outlineLevel="0" max="1" min="1" style="0" width="20.67"/>
    <col collapsed="false" customWidth="true" hidden="false" outlineLevel="0" max="2" min="2" style="0" width="27.66"/>
    <col collapsed="false" customWidth="true" hidden="false" outlineLevel="0" max="3" min="3" style="1" width="72"/>
    <col collapsed="false" customWidth="true" hidden="false" outlineLevel="0" max="4" min="4" style="0" width="30.66"/>
  </cols>
  <sheetData>
    <row r="1" customFormat="false" ht="35.25" hidden="false" customHeight="true" outlineLevel="0" collapsed="false">
      <c r="A1" s="2"/>
      <c r="B1" s="3" t="s">
        <v>0</v>
      </c>
      <c r="C1" s="3"/>
      <c r="D1" s="3"/>
    </row>
    <row r="2" customFormat="false" ht="15" hidden="false" customHeight="true" outlineLevel="0" collapsed="false">
      <c r="A2" s="4"/>
      <c r="B2" s="5" t="s">
        <v>1</v>
      </c>
      <c r="C2" s="5"/>
      <c r="D2" s="5"/>
    </row>
    <row r="3" customFormat="false" ht="15" hidden="false" customHeight="true" outlineLevel="0" collapsed="false">
      <c r="A3" s="6" t="s">
        <v>2</v>
      </c>
      <c r="B3" s="7" t="s">
        <v>3</v>
      </c>
      <c r="C3" s="7"/>
      <c r="D3" s="7"/>
    </row>
    <row r="4" customFormat="false" ht="15" hidden="false" customHeight="false" outlineLevel="0" collapsed="false">
      <c r="A4" s="6" t="s">
        <v>4</v>
      </c>
      <c r="B4" s="8" t="n">
        <v>44378</v>
      </c>
      <c r="C4" s="9"/>
      <c r="D4" s="10"/>
    </row>
    <row r="5" customFormat="false" ht="15" hidden="false" customHeight="true" outlineLevel="0" collapsed="false">
      <c r="A5" s="6" t="s">
        <v>5</v>
      </c>
      <c r="B5" s="11" t="s">
        <v>6</v>
      </c>
      <c r="C5" s="11"/>
      <c r="D5" s="11"/>
    </row>
    <row r="6" customFormat="false" ht="15" hidden="false" customHeight="true" outlineLevel="0" collapsed="false">
      <c r="A6" s="6" t="s">
        <v>7</v>
      </c>
      <c r="B6" s="11" t="s">
        <v>3</v>
      </c>
      <c r="C6" s="11"/>
      <c r="D6" s="11"/>
    </row>
    <row r="7" customFormat="false" ht="15" hidden="false" customHeight="true" outlineLevel="0" collapsed="false">
      <c r="A7" s="6" t="s">
        <v>8</v>
      </c>
      <c r="B7" s="11" t="s">
        <v>9</v>
      </c>
      <c r="C7" s="11"/>
      <c r="D7" s="11"/>
    </row>
    <row r="8" customFormat="false" ht="15" hidden="false" customHeight="true" outlineLevel="0" collapsed="false">
      <c r="A8" s="6" t="s">
        <v>10</v>
      </c>
      <c r="B8" s="11" t="s">
        <v>11</v>
      </c>
      <c r="C8" s="11"/>
      <c r="D8" s="11"/>
    </row>
    <row r="9" customFormat="false" ht="15" hidden="false" customHeight="false" outlineLevel="0" collapsed="false">
      <c r="A9" s="12"/>
      <c r="B9" s="13"/>
      <c r="C9" s="13"/>
    </row>
    <row r="10" customFormat="false" ht="15" hidden="false" customHeight="false" outlineLevel="0" collapsed="false">
      <c r="A10" s="14" t="s">
        <v>12</v>
      </c>
      <c r="B10" s="14" t="s">
        <v>13</v>
      </c>
      <c r="C10" s="14" t="s">
        <v>14</v>
      </c>
      <c r="D10" s="14" t="s">
        <v>15</v>
      </c>
    </row>
    <row r="11" customFormat="false" ht="15" hidden="false" customHeight="false" outlineLevel="0" collapsed="false">
      <c r="A11" s="15" t="s">
        <v>16</v>
      </c>
      <c r="B11" s="16" t="s">
        <v>17</v>
      </c>
      <c r="C11" s="17" t="s">
        <v>18</v>
      </c>
      <c r="D11" s="18" t="s">
        <v>19</v>
      </c>
    </row>
    <row r="12" customFormat="false" ht="15" hidden="false" customHeight="false" outlineLevel="0" collapsed="false">
      <c r="A12" s="15" t="s">
        <v>20</v>
      </c>
      <c r="B12" s="16" t="s">
        <v>21</v>
      </c>
      <c r="C12" s="17" t="s">
        <v>22</v>
      </c>
      <c r="D12" s="18" t="s">
        <v>19</v>
      </c>
    </row>
    <row r="13" customFormat="false" ht="14.9" hidden="false" customHeight="false" outlineLevel="0" collapsed="false">
      <c r="A13" s="15" t="s">
        <v>23</v>
      </c>
      <c r="B13" s="16"/>
      <c r="C13" s="17" t="s">
        <v>24</v>
      </c>
      <c r="D13" s="18" t="s">
        <v>19</v>
      </c>
    </row>
    <row r="14" customFormat="false" ht="14.9" hidden="false" customHeight="false" outlineLevel="0" collapsed="false">
      <c r="A14" s="15" t="s">
        <v>25</v>
      </c>
      <c r="B14" s="16"/>
      <c r="C14" s="17" t="s">
        <v>26</v>
      </c>
      <c r="D14" s="18" t="s">
        <v>19</v>
      </c>
    </row>
    <row r="15" customFormat="false" ht="15" hidden="false" customHeight="false" outlineLevel="0" collapsed="false">
      <c r="A15" s="15" t="s">
        <v>27</v>
      </c>
      <c r="B15" s="16" t="s">
        <v>28</v>
      </c>
      <c r="C15" s="17" t="s">
        <v>29</v>
      </c>
      <c r="D15" s="18" t="s">
        <v>19</v>
      </c>
    </row>
    <row r="16" customFormat="false" ht="15" hidden="false" customHeight="false" outlineLevel="0" collapsed="false">
      <c r="A16" s="15" t="s">
        <v>30</v>
      </c>
      <c r="B16" s="19" t="s">
        <v>31</v>
      </c>
      <c r="C16" s="17" t="s">
        <v>32</v>
      </c>
      <c r="D16" s="18"/>
    </row>
    <row r="17" customFormat="false" ht="14.9" hidden="false" customHeight="false" outlineLevel="0" collapsed="false">
      <c r="A17" s="15" t="s">
        <v>33</v>
      </c>
      <c r="B17" s="19"/>
      <c r="C17" s="17" t="s">
        <v>34</v>
      </c>
      <c r="D17" s="18"/>
    </row>
    <row r="18" customFormat="false" ht="14.9" hidden="false" customHeight="false" outlineLevel="0" collapsed="false">
      <c r="A18" s="15" t="s">
        <v>35</v>
      </c>
      <c r="B18" s="19"/>
      <c r="C18" s="17" t="s">
        <v>36</v>
      </c>
      <c r="D18" s="18"/>
    </row>
    <row r="19" customFormat="false" ht="14.9" hidden="false" customHeight="false" outlineLevel="0" collapsed="false">
      <c r="A19" s="15" t="s">
        <v>37</v>
      </c>
      <c r="B19" s="19"/>
      <c r="C19" s="17" t="s">
        <v>38</v>
      </c>
      <c r="D19" s="18"/>
    </row>
    <row r="20" customFormat="false" ht="14.9" hidden="false" customHeight="false" outlineLevel="0" collapsed="false">
      <c r="A20" s="15" t="s">
        <v>39</v>
      </c>
      <c r="B20" s="19"/>
      <c r="C20" s="17" t="s">
        <v>40</v>
      </c>
      <c r="D20" s="18"/>
    </row>
    <row r="21" customFormat="false" ht="14.9" hidden="false" customHeight="false" outlineLevel="0" collapsed="false">
      <c r="A21" s="15" t="s">
        <v>41</v>
      </c>
      <c r="B21" s="19"/>
      <c r="C21" s="17" t="s">
        <v>42</v>
      </c>
      <c r="D21" s="18"/>
    </row>
    <row r="22" customFormat="false" ht="15" hidden="false" customHeight="false" outlineLevel="0" collapsed="false">
      <c r="A22" s="15" t="s">
        <v>43</v>
      </c>
      <c r="B22" s="19" t="s">
        <v>44</v>
      </c>
      <c r="C22" s="17" t="s">
        <v>45</v>
      </c>
      <c r="D22" s="18"/>
    </row>
    <row r="23" customFormat="false" ht="15" hidden="false" customHeight="false" outlineLevel="0" collapsed="false">
      <c r="A23" s="15" t="s">
        <v>46</v>
      </c>
      <c r="B23" s="19" t="s">
        <v>47</v>
      </c>
      <c r="C23" s="17" t="s">
        <v>48</v>
      </c>
      <c r="D23" s="18"/>
    </row>
    <row r="24" customFormat="false" ht="15" hidden="false" customHeight="false" outlineLevel="0" collapsed="false">
      <c r="A24" s="15" t="s">
        <v>49</v>
      </c>
      <c r="B24" s="19" t="s">
        <v>50</v>
      </c>
      <c r="C24" s="17" t="s">
        <v>51</v>
      </c>
      <c r="D24" s="18"/>
    </row>
    <row r="25" customFormat="false" ht="15" hidden="false" customHeight="false" outlineLevel="0" collapsed="false">
      <c r="A25" s="15" t="s">
        <v>52</v>
      </c>
      <c r="B25" s="16" t="s">
        <v>53</v>
      </c>
      <c r="C25" s="20" t="s">
        <v>54</v>
      </c>
      <c r="D25" s="18"/>
    </row>
    <row r="26" customFormat="false" ht="15" hidden="false" customHeight="false" outlineLevel="0" collapsed="false">
      <c r="A26" s="15" t="s">
        <v>55</v>
      </c>
      <c r="B26" s="16" t="s">
        <v>56</v>
      </c>
      <c r="C26" s="20" t="s">
        <v>57</v>
      </c>
      <c r="D26" s="18"/>
    </row>
    <row r="27" customFormat="false" ht="15" hidden="false" customHeight="false" outlineLevel="0" collapsed="false">
      <c r="A27" s="15" t="s">
        <v>58</v>
      </c>
      <c r="B27" s="16"/>
      <c r="C27" s="21"/>
      <c r="D27" s="18"/>
    </row>
    <row r="28" customFormat="false" ht="15" hidden="false" customHeight="false" outlineLevel="0" collapsed="false">
      <c r="A28" s="15" t="s">
        <v>59</v>
      </c>
      <c r="B28" s="22"/>
      <c r="C28" s="21"/>
      <c r="D28" s="18"/>
    </row>
    <row r="29" customFormat="false" ht="15" hidden="false" customHeight="false" outlineLevel="0" collapsed="false">
      <c r="A29" s="15" t="s">
        <v>60</v>
      </c>
      <c r="B29" s="22"/>
      <c r="C29" s="21"/>
      <c r="D29" s="18"/>
    </row>
    <row r="30" customFormat="false" ht="15" hidden="false" customHeight="false" outlineLevel="0" collapsed="false">
      <c r="A30" s="15" t="s">
        <v>61</v>
      </c>
      <c r="B30" s="22"/>
      <c r="C30" s="21"/>
      <c r="D30" s="18"/>
    </row>
  </sheetData>
  <mergeCells count="8">
    <mergeCell ref="B1:D1"/>
    <mergeCell ref="B2:D2"/>
    <mergeCell ref="B3:D3"/>
    <mergeCell ref="B5:D5"/>
    <mergeCell ref="B6:D6"/>
    <mergeCell ref="B7:D7"/>
    <mergeCell ref="B8:D8"/>
    <mergeCell ref="B9:C9"/>
  </mergeCells>
  <hyperlinks>
    <hyperlink ref="C11" r:id="rId1" display="https://www.demarches-simplifiees.fr/"/>
    <hyperlink ref="C12" r:id="rId2" display="https://www.demarches-simplifiees.fr/contact "/>
    <hyperlink ref="C13" r:id="rId3" display="https://doc.demarches-simplifiees.fr/mentions-legales"/>
    <hyperlink ref="C14" r:id="rId4" display="https://doc.demarches-simplifiees.fr/declaration-daccessibilite"/>
    <hyperlink ref="C15" r:id="rId5" display="https://www.demarches-simplifiees.fr/users/sign_in "/>
    <hyperlink ref="C16" r:id="rId6" display="https://www.demarches-simplifiees.fr/dossiers"/>
    <hyperlink ref="C17" r:id="rId7" display="https://faq.demarches-simplifiees.fr/"/>
    <hyperlink ref="C18" r:id="rId8" display="https://faq.demarches-simplifiees.fr/collection/17-usager-depot-dun-dossier"/>
    <hyperlink ref="C19" r:id="rId9" display="https://doc.demarches-simplifiees.fr/presentation"/>
    <hyperlink ref="C20" r:id="rId10" display="https://doc.demarches-simplifiees.fr/demarrage"/>
    <hyperlink ref="C21" r:id="rId11" display="https://doc.demarches-simplifiees.fr/"/>
    <hyperlink ref="C22" r:id="rId12" display="https://www.demarches-simplifiees.fr/dossiers/5121423/identite"/>
    <hyperlink ref="C23" r:id="rId13" display="https://www.demarches-simplifiees.fr/dossiers/5121423/brouillon"/>
    <hyperlink ref="C24" r:id="rId14" display="https://www.demarches-simplifiees.fr/dossiers/5121423"/>
    <hyperlink ref="C25" r:id="rId15" display="https://www.demarches-simplifiees.fr/dossiers/5121423/demande "/>
    <hyperlink ref="C26" r:id="rId16" display="https://www.demarches-simplifiees.fr/dossiers/5121423/messagerie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138" activePane="bottomLeft" state="frozen"/>
      <selection pane="topLeft" activeCell="A1" activeCellId="0" sqref="A1"/>
      <selection pane="bottomLeft" activeCell="E4" activeCellId="0" sqref="E4"/>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63"/>
      <c r="F1" s="163"/>
      <c r="G1" s="163"/>
      <c r="H1" s="163"/>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70" t="s">
        <v>378</v>
      </c>
      <c r="B3" s="170" t="s">
        <v>64</v>
      </c>
      <c r="C3" s="170" t="s">
        <v>65</v>
      </c>
      <c r="D3" s="169"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6"/>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48"/>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34">
      <formula>"D"</formula>
    </cfRule>
  </conditionalFormatting>
  <conditionalFormatting sqref="E4:E140">
    <cfRule type="cellIs" priority="3" operator="equal" aboveAverage="0" equalAverage="0" bottom="0" percent="0" rank="0" text="" dxfId="35">
      <formula>"c"</formula>
    </cfRule>
    <cfRule type="cellIs" priority="4" operator="equal" aboveAverage="0" equalAverage="0" bottom="0" percent="0" rank="0" text="" dxfId="36">
      <formula>"nc"</formula>
    </cfRule>
    <cfRule type="cellIs" priority="5" operator="equal" aboveAverage="0" equalAverage="0" bottom="0" percent="0" rank="0" text="" dxfId="37">
      <formula>"na"</formula>
    </cfRule>
    <cfRule type="cellIs" priority="6" operator="equal" aboveAverage="0" equalAverage="0" bottom="0" percent="0" rank="0" text="" dxfId="38">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5"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63"/>
      <c r="F1" s="163"/>
      <c r="G1" s="163"/>
      <c r="H1" s="163"/>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67"/>
      <c r="F2" s="167"/>
      <c r="G2" s="167"/>
      <c r="H2" s="167"/>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7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360</v>
      </c>
      <c r="F5" s="178"/>
      <c r="G5" s="190" t="s">
        <v>443</v>
      </c>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79"/>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79"/>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360</v>
      </c>
      <c r="F18" s="178"/>
      <c r="G18" s="190" t="s">
        <v>444</v>
      </c>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4"/>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445</v>
      </c>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tru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360</v>
      </c>
      <c r="F55" s="178"/>
      <c r="G55" s="191" t="s">
        <v>446</v>
      </c>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7"/>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360</v>
      </c>
      <c r="F62" s="178"/>
      <c r="G62" s="186" t="s">
        <v>447</v>
      </c>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360</v>
      </c>
      <c r="F65" s="178"/>
      <c r="G65" s="186" t="s">
        <v>448</v>
      </c>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360</v>
      </c>
      <c r="F67" s="178"/>
      <c r="G67" s="186" t="s">
        <v>449</v>
      </c>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tru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6"/>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tru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3"/>
      <c r="H77" s="180"/>
      <c r="I77" s="182"/>
    </row>
    <row r="78" customFormat="false" ht="100.25" hidden="tru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3"/>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tru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tru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3"/>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359</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359</v>
      </c>
      <c r="F95" s="178"/>
      <c r="G95" s="183"/>
      <c r="H95" s="180"/>
      <c r="I95" s="182"/>
    </row>
    <row r="96" customFormat="false" ht="100.25" hidden="tru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8"/>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8"/>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360</v>
      </c>
      <c r="F101" s="178"/>
      <c r="G101" s="186" t="s">
        <v>450</v>
      </c>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360</v>
      </c>
      <c r="F102" s="178"/>
      <c r="G102" s="186" t="s">
        <v>451</v>
      </c>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360</v>
      </c>
      <c r="F104" s="178"/>
      <c r="G104" s="191" t="s">
        <v>452</v>
      </c>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3"/>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137:E140">
    <cfRule type="cellIs" priority="2" operator="equal" aboveAverage="0" equalAverage="0" bottom="0" percent="0" rank="0" text="" dxfId="39">
      <formula>"c"</formula>
    </cfRule>
    <cfRule type="cellIs" priority="3" operator="equal" aboveAverage="0" equalAverage="0" bottom="0" percent="0" rank="0" text="" dxfId="40">
      <formula>"nc"</formula>
    </cfRule>
    <cfRule type="cellIs" priority="4" operator="equal" aboveAverage="0" equalAverage="0" bottom="0" percent="0" rank="0" text="" dxfId="41">
      <formula>"na"</formula>
    </cfRule>
    <cfRule type="cellIs" priority="5" operator="equal" aboveAverage="0" equalAverage="0" bottom="0" percent="0" rank="0" text="" dxfId="42">
      <formula>"nt"</formula>
    </cfRule>
  </conditionalFormatting>
  <conditionalFormatting sqref="E4:E136">
    <cfRule type="cellIs" priority="6" operator="equal" aboveAverage="0" equalAverage="0" bottom="0" percent="0" rank="0" text="" dxfId="43">
      <formula>"c"</formula>
    </cfRule>
    <cfRule type="cellIs" priority="7" operator="equal" aboveAverage="0" equalAverage="0" bottom="0" percent="0" rank="0" text="" dxfId="44">
      <formula>"nc"</formula>
    </cfRule>
    <cfRule type="cellIs" priority="8" operator="equal" aboveAverage="0" equalAverage="0" bottom="0" percent="0" rank="0" text="" dxfId="45">
      <formula>"na"</formula>
    </cfRule>
    <cfRule type="cellIs" priority="9" operator="equal" aboveAverage="0" equalAverage="0" bottom="0" percent="0" rank="0" text="" dxfId="46">
      <formula>"nt"</formula>
    </cfRule>
  </conditionalFormatting>
  <conditionalFormatting sqref="F4:F136">
    <cfRule type="cellIs" priority="10" operator="equal" aboveAverage="0" equalAverage="0" bottom="0" percent="0" rank="0" text="" dxfId="47">
      <formula>"D"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3"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90"/>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tru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360</v>
      </c>
      <c r="F43" s="178"/>
      <c r="G43" s="186" t="s">
        <v>453</v>
      </c>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359</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360</v>
      </c>
      <c r="F46" s="178"/>
      <c r="G46" s="186" t="s">
        <v>454</v>
      </c>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tru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359</v>
      </c>
      <c r="F48" s="178"/>
      <c r="G48" s="186"/>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tru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tru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tru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359</v>
      </c>
      <c r="F65" s="178"/>
      <c r="G65" s="183"/>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3"/>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361</v>
      </c>
      <c r="F68" s="178"/>
      <c r="G68" s="183"/>
      <c r="H68" s="180"/>
      <c r="I68" s="182"/>
    </row>
    <row r="69" customFormat="false" ht="100.25" hidden="tru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3"/>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6" t="s">
        <v>455</v>
      </c>
      <c r="H77" s="180"/>
      <c r="I77" s="182"/>
    </row>
    <row r="78" customFormat="false" ht="100.25" hidden="tru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3"/>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360</v>
      </c>
      <c r="F83" s="178"/>
      <c r="G83" s="195" t="s">
        <v>456</v>
      </c>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tru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361</v>
      </c>
      <c r="F92" s="178"/>
      <c r="G92" s="183"/>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361</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361</v>
      </c>
      <c r="F95" s="178"/>
      <c r="G95" s="183"/>
      <c r="H95" s="180"/>
      <c r="I95" s="182"/>
    </row>
    <row r="96" customFormat="false" ht="100.25" hidden="tru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361</v>
      </c>
      <c r="F100" s="178"/>
      <c r="G100" s="183"/>
      <c r="H100" s="180"/>
      <c r="I100" s="182"/>
    </row>
    <row r="101" customFormat="false" ht="100.25" hidden="tru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361</v>
      </c>
      <c r="F101" s="178"/>
      <c r="G101" s="183"/>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tru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361</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361</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361</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3"/>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48"/>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78:E136 E5:E76">
    <cfRule type="cellIs" priority="2" operator="equal" aboveAverage="0" equalAverage="0" bottom="0" percent="0" rank="0" text="" dxfId="48">
      <formula>"c"</formula>
    </cfRule>
    <cfRule type="cellIs" priority="3" operator="equal" aboveAverage="0" equalAverage="0" bottom="0" percent="0" rank="0" text="" dxfId="49">
      <formula>"nc"</formula>
    </cfRule>
    <cfRule type="cellIs" priority="4" operator="equal" aboveAverage="0" equalAverage="0" bottom="0" percent="0" rank="0" text="" dxfId="50">
      <formula>"na"</formula>
    </cfRule>
    <cfRule type="cellIs" priority="5" operator="equal" aboveAverage="0" equalAverage="0" bottom="0" percent="0" rank="0" text="" dxfId="51">
      <formula>"nt"</formula>
    </cfRule>
  </conditionalFormatting>
  <conditionalFormatting sqref="F4:F136">
    <cfRule type="cellIs" priority="6" operator="equal" aboveAverage="0" equalAverage="0" bottom="0" percent="0" rank="0" text="" dxfId="52">
      <formula>"D"</formula>
    </cfRule>
  </conditionalFormatting>
  <conditionalFormatting sqref="E137:E140">
    <cfRule type="cellIs" priority="7" operator="equal" aboveAverage="0" equalAverage="0" bottom="0" percent="0" rank="0" text="" dxfId="53">
      <formula>"c"</formula>
    </cfRule>
    <cfRule type="cellIs" priority="8" operator="equal" aboveAverage="0" equalAverage="0" bottom="0" percent="0" rank="0" text="" dxfId="54">
      <formula>"nc"</formula>
    </cfRule>
    <cfRule type="cellIs" priority="9" operator="equal" aboveAverage="0" equalAverage="0" bottom="0" percent="0" rank="0" text="" dxfId="55">
      <formula>"na"</formula>
    </cfRule>
    <cfRule type="cellIs" priority="10" operator="equal" aboveAverage="0" equalAverage="0" bottom="0" percent="0" rank="0" text="" dxfId="56">
      <formula>"nt"</formula>
    </cfRule>
  </conditionalFormatting>
  <conditionalFormatting sqref="E4">
    <cfRule type="cellIs" priority="11" operator="equal" aboveAverage="0" equalAverage="0" bottom="0" percent="0" rank="0" text="" dxfId="57">
      <formula>"c"</formula>
    </cfRule>
    <cfRule type="cellIs" priority="12" operator="equal" aboveAverage="0" equalAverage="0" bottom="0" percent="0" rank="0" text="" dxfId="58">
      <formula>"nc"</formula>
    </cfRule>
    <cfRule type="cellIs" priority="13" operator="equal" aboveAverage="0" equalAverage="0" bottom="0" percent="0" rank="0" text="" dxfId="59">
      <formula>"na"</formula>
    </cfRule>
    <cfRule type="cellIs" priority="14" operator="equal" aboveAverage="0" equalAverage="0" bottom="0" percent="0" rank="0" text="" dxfId="60">
      <formula>"nt"</formula>
    </cfRule>
  </conditionalFormatting>
  <conditionalFormatting sqref="E77">
    <cfRule type="cellIs" priority="15" operator="equal" aboveAverage="0" equalAverage="0" bottom="0" percent="0" rank="0" text="" dxfId="61">
      <formula>"c"</formula>
    </cfRule>
    <cfRule type="cellIs" priority="16" operator="equal" aboveAverage="0" equalAverage="0" bottom="0" percent="0" rank="0" text="" dxfId="62">
      <formula>"nc"</formula>
    </cfRule>
    <cfRule type="cellIs" priority="17" operator="equal" aboveAverage="0" equalAverage="0" bottom="0" percent="0" rank="0" text="" dxfId="63">
      <formula>"na"</formula>
    </cfRule>
    <cfRule type="cellIs" priority="18" operator="equal" aboveAverage="0" equalAverage="0" bottom="0" percent="0" rank="0" text="" dxfId="64">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4" activeCellId="0" sqref="E4"/>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90" t="s">
        <v>457</v>
      </c>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90" t="s">
        <v>458</v>
      </c>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90" t="s">
        <v>459</v>
      </c>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6" t="s">
        <v>460</v>
      </c>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t="s">
        <v>461</v>
      </c>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6" t="s">
        <v>430</v>
      </c>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6" t="s">
        <v>462</v>
      </c>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6" t="s">
        <v>463</v>
      </c>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6" t="s">
        <v>464</v>
      </c>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6" t="s">
        <v>465</v>
      </c>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95" t="s">
        <v>466</v>
      </c>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91" t="s">
        <v>467</v>
      </c>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6" t="s">
        <v>468</v>
      </c>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6" t="s">
        <v>469</v>
      </c>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6" t="s">
        <v>441</v>
      </c>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6" t="s">
        <v>414</v>
      </c>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6" t="s">
        <v>470</v>
      </c>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65">
      <formula>"D"</formula>
    </cfRule>
  </conditionalFormatting>
  <conditionalFormatting sqref="E4:E140">
    <cfRule type="cellIs" priority="3" operator="equal" aboveAverage="0" equalAverage="0" bottom="0" percent="0" rank="0" text="" dxfId="30">
      <formula>"c"</formula>
    </cfRule>
    <cfRule type="cellIs" priority="4" operator="equal" aboveAverage="0" equalAverage="0" bottom="0" percent="0" rank="0" text="" dxfId="31">
      <formula>"nc"</formula>
    </cfRule>
    <cfRule type="cellIs" priority="5" operator="equal" aboveAverage="0" equalAverage="0" bottom="0" percent="0" rank="0" text="" dxfId="32">
      <formula>"na"</formula>
    </cfRule>
    <cfRule type="cellIs" priority="6" operator="equal" aboveAverage="0" equalAverage="0" bottom="0" percent="0" rank="0" text="" dxfId="33">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4" activeCellId="0" sqref="E4"/>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90" t="s">
        <v>471</v>
      </c>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90" t="s">
        <v>472</v>
      </c>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90" t="s">
        <v>473</v>
      </c>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6" t="s">
        <v>474</v>
      </c>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6" t="s">
        <v>475</v>
      </c>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6" t="s">
        <v>476</v>
      </c>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6" t="s">
        <v>477</v>
      </c>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66">
      <formula>"D"</formula>
    </cfRule>
  </conditionalFormatting>
  <conditionalFormatting sqref="E4:E140">
    <cfRule type="cellIs" priority="3" operator="equal" aboveAverage="0" equalAverage="0" bottom="0" percent="0" rank="0" text="" dxfId="30">
      <formula>"c"</formula>
    </cfRule>
    <cfRule type="cellIs" priority="4" operator="equal" aboveAverage="0" equalAverage="0" bottom="0" percent="0" rank="0" text="" dxfId="31">
      <formula>"nc"</formula>
    </cfRule>
    <cfRule type="cellIs" priority="5" operator="equal" aboveAverage="0" equalAverage="0" bottom="0" percent="0" rank="0" text="" dxfId="32">
      <formula>"na"</formula>
    </cfRule>
    <cfRule type="cellIs" priority="6" operator="equal" aboveAverage="0" equalAverage="0" bottom="0" percent="0" rank="0" text="" dxfId="33">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4" activeCellId="0" sqref="E4"/>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90" t="s">
        <v>478</v>
      </c>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90" t="s">
        <v>479</v>
      </c>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90"/>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6" t="s">
        <v>480</v>
      </c>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6" t="s">
        <v>481</v>
      </c>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6"/>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6"/>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t="s">
        <v>482</v>
      </c>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6" t="s">
        <v>483</v>
      </c>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6" t="s">
        <v>484</v>
      </c>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6" t="s">
        <v>485</v>
      </c>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67">
      <formula>"D"</formula>
    </cfRule>
  </conditionalFormatting>
  <conditionalFormatting sqref="E4:E140">
    <cfRule type="cellIs" priority="3" operator="equal" aboveAverage="0" equalAverage="0" bottom="0" percent="0" rank="0" text="" dxfId="30">
      <formula>"c"</formula>
    </cfRule>
    <cfRule type="cellIs" priority="4" operator="equal" aboveAverage="0" equalAverage="0" bottom="0" percent="0" rank="0" text="" dxfId="31">
      <formula>"nc"</formula>
    </cfRule>
    <cfRule type="cellIs" priority="5" operator="equal" aboveAverage="0" equalAverage="0" bottom="0" percent="0" rank="0" text="" dxfId="32">
      <formula>"na"</formula>
    </cfRule>
    <cfRule type="cellIs" priority="6" operator="equal" aboveAverage="0" equalAverage="0" bottom="0" percent="0" rank="0" text="" dxfId="33">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4" activeCellId="0" sqref="E4"/>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6"/>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t="s">
        <v>486</v>
      </c>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6" t="s">
        <v>487</v>
      </c>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6" t="s">
        <v>488</v>
      </c>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6" t="s">
        <v>489</v>
      </c>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68">
      <formula>"D"</formula>
    </cfRule>
  </conditionalFormatting>
  <conditionalFormatting sqref="E4:E140">
    <cfRule type="cellIs" priority="3" operator="equal" aboveAverage="0" equalAverage="0" bottom="0" percent="0" rank="0" text="" dxfId="30">
      <formula>"c"</formula>
    </cfRule>
    <cfRule type="cellIs" priority="4" operator="equal" aboveAverage="0" equalAverage="0" bottom="0" percent="0" rank="0" text="" dxfId="31">
      <formula>"nc"</formula>
    </cfRule>
    <cfRule type="cellIs" priority="5" operator="equal" aboveAverage="0" equalAverage="0" bottom="0" percent="0" rank="0" text="" dxfId="32">
      <formula>"na"</formula>
    </cfRule>
    <cfRule type="cellIs" priority="6" operator="equal" aboveAverage="0" equalAverage="0" bottom="0" percent="0" rank="0" text="" dxfId="33">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7"/>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51" activePane="bottomLeft" state="frozen"/>
      <selection pane="topLeft" activeCell="A1" activeCellId="0" sqref="A1"/>
      <selection pane="bottomLeft" activeCell="E51" activeCellId="0" sqref="E5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361</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361</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359</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t="s">
        <v>490</v>
      </c>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6" t="s">
        <v>491</v>
      </c>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6" t="s">
        <v>492</v>
      </c>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6" t="s">
        <v>493</v>
      </c>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95" t="s">
        <v>494</v>
      </c>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91" t="s">
        <v>495</v>
      </c>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6" t="s">
        <v>496</v>
      </c>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row r="141" customFormat="false" ht="13.8" hidden="false" customHeight="false" outlineLevel="0" collapsed="false">
      <c r="E141" s="177" t="s">
        <v>408</v>
      </c>
    </row>
    <row r="142" customFormat="false" ht="13.8" hidden="false" customHeight="false" outlineLevel="0" collapsed="false">
      <c r="E142" s="177" t="s">
        <v>408</v>
      </c>
    </row>
    <row r="143" customFormat="false" ht="13.8" hidden="false" customHeight="false" outlineLevel="0" collapsed="false">
      <c r="E143" s="177" t="s">
        <v>408</v>
      </c>
    </row>
    <row r="144" customFormat="false" ht="13.8" hidden="false" customHeight="false" outlineLevel="0" collapsed="false">
      <c r="E144" s="177" t="s">
        <v>408</v>
      </c>
    </row>
    <row r="145" customFormat="false" ht="13.8" hidden="false" customHeight="false" outlineLevel="0" collapsed="false">
      <c r="E145" s="177" t="s">
        <v>408</v>
      </c>
    </row>
    <row r="146" customFormat="false" ht="13.8" hidden="false" customHeight="false" outlineLevel="0" collapsed="false">
      <c r="E146" s="177" t="s">
        <v>408</v>
      </c>
    </row>
    <row r="147" customFormat="false" ht="13.8" hidden="false" customHeight="false" outlineLevel="0" collapsed="false">
      <c r="E147" s="177" t="s">
        <v>408</v>
      </c>
    </row>
    <row r="148" customFormat="false" ht="13.8" hidden="false" customHeight="false" outlineLevel="0" collapsed="false">
      <c r="E148" s="177" t="s">
        <v>408</v>
      </c>
    </row>
    <row r="149" customFormat="false" ht="13.8" hidden="false" customHeight="false" outlineLevel="0" collapsed="false">
      <c r="E149" s="177" t="s">
        <v>408</v>
      </c>
    </row>
    <row r="150" customFormat="false" ht="13.8" hidden="false" customHeight="false" outlineLevel="0" collapsed="false">
      <c r="E150" s="177" t="s">
        <v>408</v>
      </c>
    </row>
    <row r="151" customFormat="false" ht="13.8" hidden="false" customHeight="false" outlineLevel="0" collapsed="false">
      <c r="E151" s="177" t="s">
        <v>408</v>
      </c>
    </row>
    <row r="152" customFormat="false" ht="13.8" hidden="false" customHeight="false" outlineLevel="0" collapsed="false">
      <c r="E152" s="177" t="s">
        <v>408</v>
      </c>
    </row>
    <row r="153" customFormat="false" ht="13.8" hidden="false" customHeight="false" outlineLevel="0" collapsed="false">
      <c r="E153" s="177" t="s">
        <v>408</v>
      </c>
    </row>
    <row r="154" customFormat="false" ht="13.8" hidden="false" customHeight="false" outlineLevel="0" collapsed="false">
      <c r="E154" s="177" t="s">
        <v>408</v>
      </c>
    </row>
    <row r="155" customFormat="false" ht="13.8" hidden="false" customHeight="false" outlineLevel="0" collapsed="false">
      <c r="E155" s="177" t="s">
        <v>408</v>
      </c>
    </row>
    <row r="156" customFormat="false" ht="13.8" hidden="false" customHeight="false" outlineLevel="0" collapsed="false">
      <c r="E156" s="177" t="s">
        <v>408</v>
      </c>
    </row>
    <row r="157" customFormat="false" ht="13.8" hidden="false" customHeight="false" outlineLevel="0" collapsed="false">
      <c r="E157" s="177" t="s">
        <v>408</v>
      </c>
    </row>
    <row r="158" customFormat="false" ht="13.8" hidden="false" customHeight="false" outlineLevel="0" collapsed="false">
      <c r="E158" s="177" t="s">
        <v>408</v>
      </c>
    </row>
    <row r="159" customFormat="false" ht="13.8" hidden="false" customHeight="false" outlineLevel="0" collapsed="false">
      <c r="E159" s="177" t="s">
        <v>408</v>
      </c>
    </row>
    <row r="160" customFormat="false" ht="13.8" hidden="false" customHeight="false" outlineLevel="0" collapsed="false">
      <c r="E160" s="177" t="s">
        <v>408</v>
      </c>
    </row>
    <row r="161" customFormat="false" ht="13.8" hidden="false" customHeight="false" outlineLevel="0" collapsed="false">
      <c r="E161" s="177" t="s">
        <v>408</v>
      </c>
    </row>
    <row r="162" customFormat="false" ht="13.8" hidden="false" customHeight="false" outlineLevel="0" collapsed="false">
      <c r="E162" s="177" t="s">
        <v>408</v>
      </c>
    </row>
    <row r="163" customFormat="false" ht="13.8" hidden="false" customHeight="false" outlineLevel="0" collapsed="false">
      <c r="E163" s="177" t="s">
        <v>408</v>
      </c>
    </row>
    <row r="164" customFormat="false" ht="13.8" hidden="false" customHeight="false" outlineLevel="0" collapsed="false">
      <c r="E164" s="177" t="s">
        <v>408</v>
      </c>
    </row>
    <row r="165" customFormat="false" ht="13.8" hidden="false" customHeight="false" outlineLevel="0" collapsed="false">
      <c r="E165" s="177" t="s">
        <v>408</v>
      </c>
    </row>
    <row r="166" customFormat="false" ht="13.8" hidden="false" customHeight="false" outlineLevel="0" collapsed="false">
      <c r="E166" s="177" t="s">
        <v>408</v>
      </c>
    </row>
    <row r="167" customFormat="false" ht="13.8" hidden="false" customHeight="false" outlineLevel="0" collapsed="false">
      <c r="E167" s="177" t="s">
        <v>408</v>
      </c>
    </row>
    <row r="168" customFormat="false" ht="13.8" hidden="false" customHeight="false" outlineLevel="0" collapsed="false">
      <c r="E168" s="177" t="s">
        <v>408</v>
      </c>
    </row>
    <row r="169" customFormat="false" ht="13.8" hidden="false" customHeight="false" outlineLevel="0" collapsed="false">
      <c r="E169" s="177" t="s">
        <v>408</v>
      </c>
    </row>
    <row r="170" customFormat="false" ht="13.8" hidden="false" customHeight="false" outlineLevel="0" collapsed="false">
      <c r="E170" s="177" t="s">
        <v>408</v>
      </c>
    </row>
    <row r="171" customFormat="false" ht="13.8" hidden="false" customHeight="false" outlineLevel="0" collapsed="false">
      <c r="E171" s="177" t="s">
        <v>408</v>
      </c>
    </row>
    <row r="172" customFormat="false" ht="13.8" hidden="false" customHeight="false" outlineLevel="0" collapsed="false">
      <c r="E172" s="177" t="s">
        <v>408</v>
      </c>
    </row>
    <row r="173" customFormat="false" ht="13.8" hidden="false" customHeight="false" outlineLevel="0" collapsed="false">
      <c r="E173" s="177" t="s">
        <v>408</v>
      </c>
    </row>
    <row r="174" customFormat="false" ht="13.8" hidden="false" customHeight="false" outlineLevel="0" collapsed="false">
      <c r="E174" s="177" t="s">
        <v>408</v>
      </c>
    </row>
    <row r="175" customFormat="false" ht="13.8" hidden="false" customHeight="false" outlineLevel="0" collapsed="false">
      <c r="E175" s="177" t="s">
        <v>408</v>
      </c>
    </row>
    <row r="176" customFormat="false" ht="13.8" hidden="false" customHeight="false" outlineLevel="0" collapsed="false">
      <c r="E176" s="177" t="s">
        <v>408</v>
      </c>
    </row>
    <row r="177" customFormat="false" ht="13.8" hidden="false" customHeight="false" outlineLevel="0" collapsed="false">
      <c r="E177" s="177" t="s">
        <v>408</v>
      </c>
    </row>
    <row r="178" customFormat="false" ht="13.8" hidden="false" customHeight="false" outlineLevel="0" collapsed="false">
      <c r="E178" s="177" t="s">
        <v>408</v>
      </c>
    </row>
    <row r="179" customFormat="false" ht="13.8" hidden="false" customHeight="false" outlineLevel="0" collapsed="false">
      <c r="E179" s="177" t="s">
        <v>408</v>
      </c>
    </row>
    <row r="180" customFormat="false" ht="13.8" hidden="false" customHeight="false" outlineLevel="0" collapsed="false">
      <c r="E180" s="177" t="s">
        <v>408</v>
      </c>
    </row>
    <row r="181" customFormat="false" ht="13.8" hidden="false" customHeight="false" outlineLevel="0" collapsed="false">
      <c r="E181" s="177" t="s">
        <v>408</v>
      </c>
    </row>
    <row r="182" customFormat="false" ht="13.8" hidden="false" customHeight="false" outlineLevel="0" collapsed="false">
      <c r="E182" s="177" t="s">
        <v>408</v>
      </c>
    </row>
    <row r="183" customFormat="false" ht="13.8" hidden="false" customHeight="false" outlineLevel="0" collapsed="false">
      <c r="E183" s="177" t="s">
        <v>408</v>
      </c>
    </row>
    <row r="184" customFormat="false" ht="13.8" hidden="false" customHeight="false" outlineLevel="0" collapsed="false">
      <c r="E184" s="177" t="s">
        <v>408</v>
      </c>
    </row>
    <row r="185" customFormat="false" ht="13.8" hidden="false" customHeight="false" outlineLevel="0" collapsed="false">
      <c r="E185" s="177" t="s">
        <v>408</v>
      </c>
    </row>
    <row r="186" customFormat="false" ht="13.8" hidden="false" customHeight="false" outlineLevel="0" collapsed="false">
      <c r="E186" s="177" t="s">
        <v>408</v>
      </c>
    </row>
    <row r="187" customFormat="false" ht="13.8" hidden="false" customHeight="false" outlineLevel="0" collapsed="false">
      <c r="E187" s="177" t="s">
        <v>408</v>
      </c>
    </row>
  </sheetData>
  <autoFilter ref="A3:H140"/>
  <mergeCells count="2">
    <mergeCell ref="A1:C1"/>
    <mergeCell ref="A2:C2"/>
  </mergeCells>
  <conditionalFormatting sqref="E5:E50">
    <cfRule type="cellIs" priority="2" operator="equal" aboveAverage="0" equalAverage="0" bottom="0" percent="0" rank="0" text="" dxfId="69">
      <formula>"c"</formula>
    </cfRule>
    <cfRule type="cellIs" priority="3" operator="equal" aboveAverage="0" equalAverage="0" bottom="0" percent="0" rank="0" text="" dxfId="70">
      <formula>"nc"</formula>
    </cfRule>
    <cfRule type="cellIs" priority="4" operator="equal" aboveAverage="0" equalAverage="0" bottom="0" percent="0" rank="0" text="" dxfId="71">
      <formula>"na"</formula>
    </cfRule>
    <cfRule type="cellIs" priority="5" operator="equal" aboveAverage="0" equalAverage="0" bottom="0" percent="0" rank="0" text="" dxfId="72">
      <formula>"nt"</formula>
    </cfRule>
  </conditionalFormatting>
  <conditionalFormatting sqref="F4:F136">
    <cfRule type="cellIs" priority="6" operator="equal" aboveAverage="0" equalAverage="0" bottom="0" percent="0" rank="0" text="" dxfId="73">
      <formula>"D"</formula>
    </cfRule>
  </conditionalFormatting>
  <conditionalFormatting sqref="E4">
    <cfRule type="cellIs" priority="7" operator="equal" aboveAverage="0" equalAverage="0" bottom="0" percent="0" rank="0" text="" dxfId="74">
      <formula>"c"</formula>
    </cfRule>
    <cfRule type="cellIs" priority="8" operator="equal" aboveAverage="0" equalAverage="0" bottom="0" percent="0" rank="0" text="" dxfId="75">
      <formula>"nc"</formula>
    </cfRule>
    <cfRule type="cellIs" priority="9" operator="equal" aboveAverage="0" equalAverage="0" bottom="0" percent="0" rank="0" text="" dxfId="76">
      <formula>"na"</formula>
    </cfRule>
    <cfRule type="cellIs" priority="10" operator="equal" aboveAverage="0" equalAverage="0" bottom="0" percent="0" rank="0" text="" dxfId="77">
      <formula>"nt"</formula>
    </cfRule>
  </conditionalFormatting>
  <conditionalFormatting sqref="E51:E187">
    <cfRule type="cellIs" priority="11" operator="equal" aboveAverage="0" equalAverage="0" bottom="0" percent="0" rank="0" text="" dxfId="30">
      <formula>"c"</formula>
    </cfRule>
    <cfRule type="cellIs" priority="12" operator="equal" aboveAverage="0" equalAverage="0" bottom="0" percent="0" rank="0" text="" dxfId="31">
      <formula>"nc"</formula>
    </cfRule>
    <cfRule type="cellIs" priority="13" operator="equal" aboveAverage="0" equalAverage="0" bottom="0" percent="0" rank="0" text="" dxfId="32">
      <formula>"na"</formula>
    </cfRule>
    <cfRule type="cellIs" priority="14" operator="equal" aboveAverage="0" equalAverage="0" bottom="0" percent="0" rank="0" text="" dxfId="33">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6" ySplit="3" topLeftCell="G6" activePane="bottomRight" state="frozen"/>
      <selection pane="topLeft" activeCell="A1" activeCellId="0" sqref="A1"/>
      <selection pane="topRight" activeCell="G1" activeCellId="0" sqref="G1"/>
      <selection pane="bottomLeft" activeCell="A6" activeCellId="0" sqref="A6"/>
      <selection pane="bottomRigh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359</v>
      </c>
      <c r="F4" s="178"/>
      <c r="G4" s="190"/>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360</v>
      </c>
      <c r="F6" s="178"/>
      <c r="G6" s="190" t="s">
        <v>497</v>
      </c>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tru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361</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498</v>
      </c>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360</v>
      </c>
      <c r="F51" s="178"/>
      <c r="G51" s="186" t="s">
        <v>499</v>
      </c>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tru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tru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359</v>
      </c>
      <c r="F65" s="178"/>
      <c r="G65" s="183"/>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3"/>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360</v>
      </c>
      <c r="F69" s="178"/>
      <c r="G69" s="186" t="s">
        <v>500</v>
      </c>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tru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360</v>
      </c>
      <c r="F78" s="178"/>
      <c r="G78" s="186" t="s">
        <v>501</v>
      </c>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360</v>
      </c>
      <c r="F83" s="178"/>
      <c r="G83" s="195" t="s">
        <v>502</v>
      </c>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48"/>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48"/>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tru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3"/>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359</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359</v>
      </c>
      <c r="F95" s="178"/>
      <c r="G95" s="183"/>
      <c r="H95" s="180"/>
      <c r="I95" s="182"/>
    </row>
    <row r="96" customFormat="false" ht="100.25" hidden="tru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359</v>
      </c>
      <c r="F96" s="178"/>
      <c r="G96" s="183"/>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359</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359</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360</v>
      </c>
      <c r="F101" s="178"/>
      <c r="G101" s="186" t="s">
        <v>450</v>
      </c>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6"/>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tru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359</v>
      </c>
      <c r="F104" s="178"/>
      <c r="G104" s="48"/>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359</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3"/>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361</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5:E136">
    <cfRule type="cellIs" priority="2" operator="equal" aboveAverage="0" equalAverage="0" bottom="0" percent="0" rank="0" text="" dxfId="78">
      <formula>"c"</formula>
    </cfRule>
    <cfRule type="cellIs" priority="3" operator="equal" aboveAverage="0" equalAverage="0" bottom="0" percent="0" rank="0" text="" dxfId="79">
      <formula>"nc"</formula>
    </cfRule>
    <cfRule type="cellIs" priority="4" operator="equal" aboveAverage="0" equalAverage="0" bottom="0" percent="0" rank="0" text="" dxfId="80">
      <formula>"na"</formula>
    </cfRule>
    <cfRule type="cellIs" priority="5" operator="equal" aboveAverage="0" equalAverage="0" bottom="0" percent="0" rank="0" text="" dxfId="81">
      <formula>"nt"</formula>
    </cfRule>
  </conditionalFormatting>
  <conditionalFormatting sqref="F4:F136">
    <cfRule type="cellIs" priority="6" operator="equal" aboveAverage="0" equalAverage="0" bottom="0" percent="0" rank="0" text="" dxfId="82">
      <formula>"D"</formula>
    </cfRule>
  </conditionalFormatting>
  <conditionalFormatting sqref="E137:E140">
    <cfRule type="cellIs" priority="7" operator="equal" aboveAverage="0" equalAverage="0" bottom="0" percent="0" rank="0" text="" dxfId="83">
      <formula>"c"</formula>
    </cfRule>
    <cfRule type="cellIs" priority="8" operator="equal" aboveAverage="0" equalAverage="0" bottom="0" percent="0" rank="0" text="" dxfId="84">
      <formula>"nc"</formula>
    </cfRule>
    <cfRule type="cellIs" priority="9" operator="equal" aboveAverage="0" equalAverage="0" bottom="0" percent="0" rank="0" text="" dxfId="85">
      <formula>"na"</formula>
    </cfRule>
    <cfRule type="cellIs" priority="10" operator="equal" aboveAverage="0" equalAverage="0" bottom="0" percent="0" rank="0" text="" dxfId="86">
      <formula>"nt"</formula>
    </cfRule>
  </conditionalFormatting>
  <conditionalFormatting sqref="E4">
    <cfRule type="cellIs" priority="11" operator="equal" aboveAverage="0" equalAverage="0" bottom="0" percent="0" rank="0" text="" dxfId="87">
      <formula>"c"</formula>
    </cfRule>
    <cfRule type="cellIs" priority="12" operator="equal" aboveAverage="0" equalAverage="0" bottom="0" percent="0" rank="0" text="" dxfId="88">
      <formula>"nc"</formula>
    </cfRule>
    <cfRule type="cellIs" priority="13" operator="equal" aboveAverage="0" equalAverage="0" bottom="0" percent="0" rank="0" text="" dxfId="89">
      <formula>"na"</formula>
    </cfRule>
    <cfRule type="cellIs" priority="14" operator="equal" aboveAverage="0" equalAverage="0" bottom="0" percent="0" rank="0" text="" dxfId="90">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8"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83"/>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tru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359</v>
      </c>
      <c r="F27" s="178"/>
      <c r="G27" s="196" t="s">
        <v>503</v>
      </c>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359</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7"/>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504</v>
      </c>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6"/>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360</v>
      </c>
      <c r="F51" s="178"/>
      <c r="G51" s="186" t="s">
        <v>505</v>
      </c>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360</v>
      </c>
      <c r="F55" s="178"/>
      <c r="G55" s="191" t="s">
        <v>506</v>
      </c>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360</v>
      </c>
      <c r="F65" s="178"/>
      <c r="G65" s="186" t="s">
        <v>507</v>
      </c>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6"/>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360</v>
      </c>
      <c r="F69" s="178"/>
      <c r="G69" s="186" t="s">
        <v>508</v>
      </c>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6" t="s">
        <v>455</v>
      </c>
      <c r="H77" s="180"/>
      <c r="I77" s="182"/>
    </row>
    <row r="78" customFormat="false" ht="100.25" hidden="tru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3"/>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360</v>
      </c>
      <c r="F83" s="178"/>
      <c r="G83" s="195" t="s">
        <v>502</v>
      </c>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tru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6"/>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359</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359</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360</v>
      </c>
      <c r="F96" s="178"/>
      <c r="G96" s="186" t="s">
        <v>509</v>
      </c>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360</v>
      </c>
      <c r="F101" s="178"/>
      <c r="G101" s="186" t="s">
        <v>510</v>
      </c>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tru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359</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3"/>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78:E136 E5:E76">
    <cfRule type="cellIs" priority="2" operator="equal" aboveAverage="0" equalAverage="0" bottom="0" percent="0" rank="0" text="" dxfId="91">
      <formula>"c"</formula>
    </cfRule>
    <cfRule type="cellIs" priority="3" operator="equal" aboveAverage="0" equalAverage="0" bottom="0" percent="0" rank="0" text="" dxfId="92">
      <formula>"nc"</formula>
    </cfRule>
    <cfRule type="cellIs" priority="4" operator="equal" aboveAverage="0" equalAverage="0" bottom="0" percent="0" rank="0" text="" dxfId="93">
      <formula>"na"</formula>
    </cfRule>
    <cfRule type="cellIs" priority="5" operator="equal" aboveAverage="0" equalAverage="0" bottom="0" percent="0" rank="0" text="" dxfId="94">
      <formula>"nt"</formula>
    </cfRule>
  </conditionalFormatting>
  <conditionalFormatting sqref="F4:F136">
    <cfRule type="cellIs" priority="6" operator="equal" aboveAverage="0" equalAverage="0" bottom="0" percent="0" rank="0" text="" dxfId="95">
      <formula>"D"</formula>
    </cfRule>
  </conditionalFormatting>
  <conditionalFormatting sqref="E137:E140">
    <cfRule type="cellIs" priority="7" operator="equal" aboveAverage="0" equalAverage="0" bottom="0" percent="0" rank="0" text="" dxfId="96">
      <formula>"c"</formula>
    </cfRule>
    <cfRule type="cellIs" priority="8" operator="equal" aboveAverage="0" equalAverage="0" bottom="0" percent="0" rank="0" text="" dxfId="97">
      <formula>"nc"</formula>
    </cfRule>
    <cfRule type="cellIs" priority="9" operator="equal" aboveAverage="0" equalAverage="0" bottom="0" percent="0" rank="0" text="" dxfId="98">
      <formula>"na"</formula>
    </cfRule>
    <cfRule type="cellIs" priority="10" operator="equal" aboveAverage="0" equalAverage="0" bottom="0" percent="0" rank="0" text="" dxfId="99">
      <formula>"nt"</formula>
    </cfRule>
  </conditionalFormatting>
  <conditionalFormatting sqref="E4">
    <cfRule type="cellIs" priority="11" operator="equal" aboveAverage="0" equalAverage="0" bottom="0" percent="0" rank="0" text="" dxfId="100">
      <formula>"c"</formula>
    </cfRule>
    <cfRule type="cellIs" priority="12" operator="equal" aboveAverage="0" equalAverage="0" bottom="0" percent="0" rank="0" text="" dxfId="101">
      <formula>"nc"</formula>
    </cfRule>
    <cfRule type="cellIs" priority="13" operator="equal" aboveAverage="0" equalAverage="0" bottom="0" percent="0" rank="0" text="" dxfId="102">
      <formula>"na"</formula>
    </cfRule>
    <cfRule type="cellIs" priority="14" operator="equal" aboveAverage="0" equalAverage="0" bottom="0" percent="0" rank="0" text="" dxfId="103">
      <formula>"nt"</formula>
    </cfRule>
  </conditionalFormatting>
  <conditionalFormatting sqref="E77">
    <cfRule type="cellIs" priority="15" operator="equal" aboveAverage="0" equalAverage="0" bottom="0" percent="0" rank="0" text="" dxfId="61">
      <formula>"c"</formula>
    </cfRule>
    <cfRule type="cellIs" priority="16" operator="equal" aboveAverage="0" equalAverage="0" bottom="0" percent="0" rank="0" text="" dxfId="62">
      <formula>"nc"</formula>
    </cfRule>
    <cfRule type="cellIs" priority="17" operator="equal" aboveAverage="0" equalAverage="0" bottom="0" percent="0" rank="0" text="" dxfId="63">
      <formula>"na"</formula>
    </cfRule>
    <cfRule type="cellIs" priority="18" operator="equal" aboveAverage="0" equalAverage="0" bottom="0" percent="0" rank="0" text="" dxfId="64">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200"/>
  <sheetViews>
    <sheetView showFormulas="false" showGridLines="true" showRowColHeaders="fals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8.6640625" defaultRowHeight="15" zeroHeight="false" outlineLevelRow="0" outlineLevelCol="0"/>
  <cols>
    <col collapsed="false" customWidth="true" hidden="false" outlineLevel="0" max="1" min="1" style="0" width="2.16"/>
    <col collapsed="false" customWidth="true" hidden="false" outlineLevel="0" max="2" min="2" style="23" width="15.66"/>
    <col collapsed="false" customWidth="true" hidden="false" outlineLevel="0" max="3" min="3" style="24" width="9.51"/>
    <col collapsed="false" customWidth="true" hidden="false" outlineLevel="0" max="4" min="4" style="25" width="8.33"/>
    <col collapsed="false" customWidth="true" hidden="false" outlineLevel="0" max="5" min="5" style="26" width="39.34"/>
  </cols>
  <sheetData>
    <row r="1" customFormat="false" ht="15" hidden="false" customHeight="false" outlineLevel="0" collapsed="false">
      <c r="A1" s="27"/>
      <c r="B1" s="28"/>
      <c r="C1" s="28"/>
      <c r="D1" s="28"/>
      <c r="E1" s="29"/>
    </row>
    <row r="2" customFormat="false" ht="15" hidden="false" customHeight="true" outlineLevel="0" collapsed="false">
      <c r="A2" s="30"/>
      <c r="B2" s="31" t="s">
        <v>62</v>
      </c>
      <c r="C2" s="31"/>
      <c r="D2" s="31"/>
      <c r="E2" s="32"/>
    </row>
    <row r="3" s="23" customFormat="true" ht="24" hidden="false" customHeight="false" outlineLevel="0" collapsed="false">
      <c r="A3" s="33"/>
      <c r="B3" s="34" t="s">
        <v>63</v>
      </c>
      <c r="C3" s="35" t="s">
        <v>64</v>
      </c>
      <c r="D3" s="35" t="s">
        <v>65</v>
      </c>
      <c r="E3" s="35" t="s">
        <v>66</v>
      </c>
    </row>
    <row r="4" s="41" customFormat="true" ht="118.5" hidden="false" customHeight="true" outlineLevel="0" collapsed="false">
      <c r="A4" s="36"/>
      <c r="B4" s="37" t="s">
        <v>67</v>
      </c>
      <c r="C4" s="38" t="s">
        <v>68</v>
      </c>
      <c r="D4" s="39" t="s">
        <v>69</v>
      </c>
      <c r="E4" s="40" t="s">
        <v>70</v>
      </c>
    </row>
    <row r="5" s="41" customFormat="true" ht="130.5" hidden="false" customHeight="true" outlineLevel="0" collapsed="false">
      <c r="A5" s="36"/>
      <c r="B5" s="37" t="s">
        <v>67</v>
      </c>
      <c r="C5" s="38" t="s">
        <v>71</v>
      </c>
      <c r="D5" s="39" t="s">
        <v>69</v>
      </c>
      <c r="E5" s="40" t="s">
        <v>72</v>
      </c>
    </row>
    <row r="6" s="41" customFormat="true" ht="36" hidden="false" customHeight="false" outlineLevel="0" collapsed="false">
      <c r="A6" s="36"/>
      <c r="B6" s="37" t="s">
        <v>67</v>
      </c>
      <c r="C6" s="38" t="s">
        <v>73</v>
      </c>
      <c r="D6" s="39" t="s">
        <v>69</v>
      </c>
      <c r="E6" s="40" t="s">
        <v>74</v>
      </c>
    </row>
    <row r="7" s="41" customFormat="true" ht="81.75" hidden="false" customHeight="true" outlineLevel="0" collapsed="false">
      <c r="A7" s="36"/>
      <c r="B7" s="37" t="s">
        <v>67</v>
      </c>
      <c r="C7" s="38" t="s">
        <v>75</v>
      </c>
      <c r="D7" s="39" t="s">
        <v>69</v>
      </c>
      <c r="E7" s="40" t="s">
        <v>76</v>
      </c>
    </row>
    <row r="8" s="41" customFormat="true" ht="58.5" hidden="false" customHeight="true" outlineLevel="0" collapsed="false">
      <c r="A8" s="36"/>
      <c r="B8" s="37" t="s">
        <v>67</v>
      </c>
      <c r="C8" s="38" t="s">
        <v>77</v>
      </c>
      <c r="D8" s="39" t="s">
        <v>69</v>
      </c>
      <c r="E8" s="40" t="s">
        <v>78</v>
      </c>
    </row>
    <row r="9" s="41" customFormat="true" ht="24" hidden="false" customHeight="false" outlineLevel="0" collapsed="false">
      <c r="A9" s="36"/>
      <c r="B9" s="37" t="s">
        <v>67</v>
      </c>
      <c r="C9" s="38" t="s">
        <v>79</v>
      </c>
      <c r="D9" s="39" t="s">
        <v>69</v>
      </c>
      <c r="E9" s="42" t="s">
        <v>80</v>
      </c>
    </row>
    <row r="10" s="41" customFormat="true" ht="36" hidden="false" customHeight="false" outlineLevel="0" collapsed="false">
      <c r="A10" s="36"/>
      <c r="B10" s="37" t="s">
        <v>67</v>
      </c>
      <c r="C10" s="38" t="s">
        <v>81</v>
      </c>
      <c r="D10" s="39" t="s">
        <v>69</v>
      </c>
      <c r="E10" s="42" t="s">
        <v>82</v>
      </c>
    </row>
    <row r="11" s="41" customFormat="true" ht="85.25" hidden="false" customHeight="true" outlineLevel="0" collapsed="false">
      <c r="A11" s="36"/>
      <c r="B11" s="37" t="s">
        <v>67</v>
      </c>
      <c r="C11" s="38" t="s">
        <v>83</v>
      </c>
      <c r="D11" s="39" t="s">
        <v>11</v>
      </c>
      <c r="E11" s="42" t="s">
        <v>84</v>
      </c>
    </row>
    <row r="12" s="41" customFormat="true" ht="24" hidden="false" customHeight="false" outlineLevel="0" collapsed="false">
      <c r="A12" s="36"/>
      <c r="B12" s="37" t="s">
        <v>67</v>
      </c>
      <c r="C12" s="38" t="s">
        <v>85</v>
      </c>
      <c r="D12" s="39" t="s">
        <v>69</v>
      </c>
      <c r="E12" s="42" t="s">
        <v>86</v>
      </c>
    </row>
    <row r="13" s="41" customFormat="true" ht="36" hidden="true" customHeight="false" outlineLevel="0" collapsed="false">
      <c r="A13" s="36"/>
      <c r="B13" s="37" t="s">
        <v>67</v>
      </c>
      <c r="C13" s="38" t="s">
        <v>87</v>
      </c>
      <c r="D13" s="39" t="s">
        <v>88</v>
      </c>
      <c r="E13" s="40" t="s">
        <v>89</v>
      </c>
    </row>
    <row r="14" s="41" customFormat="true" ht="15" hidden="false" customHeight="false" outlineLevel="0" collapsed="false">
      <c r="A14" s="36"/>
      <c r="B14" s="43" t="s">
        <v>90</v>
      </c>
      <c r="C14" s="38" t="s">
        <v>91</v>
      </c>
      <c r="D14" s="39" t="s">
        <v>69</v>
      </c>
      <c r="E14" s="42" t="s">
        <v>92</v>
      </c>
    </row>
    <row r="15" s="41" customFormat="true" ht="24" hidden="false" customHeight="false" outlineLevel="0" collapsed="false">
      <c r="A15" s="36"/>
      <c r="B15" s="43" t="s">
        <v>90</v>
      </c>
      <c r="C15" s="38" t="s">
        <v>93</v>
      </c>
      <c r="D15" s="39" t="s">
        <v>69</v>
      </c>
      <c r="E15" s="42" t="s">
        <v>94</v>
      </c>
    </row>
    <row r="16" s="41" customFormat="true" ht="118.5" hidden="false" customHeight="true" outlineLevel="0" collapsed="false">
      <c r="A16" s="36"/>
      <c r="B16" s="43" t="s">
        <v>95</v>
      </c>
      <c r="C16" s="38" t="s">
        <v>96</v>
      </c>
      <c r="D16" s="39" t="s">
        <v>69</v>
      </c>
      <c r="E16" s="42" t="s">
        <v>97</v>
      </c>
    </row>
    <row r="17" s="41" customFormat="true" ht="117" hidden="false" customHeight="true" outlineLevel="0" collapsed="false">
      <c r="A17" s="36"/>
      <c r="B17" s="43" t="s">
        <v>95</v>
      </c>
      <c r="C17" s="38" t="s">
        <v>98</v>
      </c>
      <c r="D17" s="39" t="s">
        <v>11</v>
      </c>
      <c r="E17" s="42" t="s">
        <v>99</v>
      </c>
    </row>
    <row r="18" s="41" customFormat="true" ht="99.5" hidden="false" customHeight="true" outlineLevel="0" collapsed="false">
      <c r="A18" s="36"/>
      <c r="B18" s="43" t="s">
        <v>95</v>
      </c>
      <c r="C18" s="38" t="s">
        <v>100</v>
      </c>
      <c r="D18" s="39" t="s">
        <v>11</v>
      </c>
      <c r="E18" s="42" t="s">
        <v>101</v>
      </c>
    </row>
    <row r="19" s="41" customFormat="true" ht="36" hidden="true" customHeight="false" outlineLevel="0" collapsed="false">
      <c r="B19" s="43" t="s">
        <v>95</v>
      </c>
      <c r="C19" s="38" t="s">
        <v>102</v>
      </c>
      <c r="D19" s="39" t="s">
        <v>88</v>
      </c>
      <c r="E19" s="40" t="s">
        <v>103</v>
      </c>
    </row>
    <row r="20" s="41" customFormat="true" ht="114.75" hidden="false" customHeight="true" outlineLevel="0" collapsed="false">
      <c r="A20" s="36"/>
      <c r="B20" s="43" t="s">
        <v>104</v>
      </c>
      <c r="C20" s="38" t="s">
        <v>105</v>
      </c>
      <c r="D20" s="39" t="s">
        <v>69</v>
      </c>
      <c r="E20" s="42" t="s">
        <v>106</v>
      </c>
    </row>
    <row r="21" s="41" customFormat="true" ht="48" hidden="false" customHeight="false" outlineLevel="0" collapsed="false">
      <c r="A21" s="36"/>
      <c r="B21" s="43" t="s">
        <v>104</v>
      </c>
      <c r="C21" s="38" t="s">
        <v>107</v>
      </c>
      <c r="D21" s="39" t="s">
        <v>69</v>
      </c>
      <c r="E21" s="42" t="s">
        <v>108</v>
      </c>
    </row>
    <row r="22" s="41" customFormat="true" ht="36" hidden="false" customHeight="false" outlineLevel="0" collapsed="false">
      <c r="A22" s="36"/>
      <c r="B22" s="43" t="s">
        <v>104</v>
      </c>
      <c r="C22" s="38" t="s">
        <v>109</v>
      </c>
      <c r="D22" s="39" t="s">
        <v>69</v>
      </c>
      <c r="E22" s="42" t="s">
        <v>110</v>
      </c>
    </row>
    <row r="23" s="41" customFormat="true" ht="36" hidden="false" customHeight="false" outlineLevel="0" collapsed="false">
      <c r="A23" s="36"/>
      <c r="B23" s="43" t="s">
        <v>104</v>
      </c>
      <c r="C23" s="38" t="s">
        <v>111</v>
      </c>
      <c r="D23" s="39" t="s">
        <v>69</v>
      </c>
      <c r="E23" s="42" t="s">
        <v>112</v>
      </c>
    </row>
    <row r="24" s="41" customFormat="true" ht="111" hidden="false" customHeight="true" outlineLevel="0" collapsed="false">
      <c r="A24" s="36"/>
      <c r="B24" s="43" t="s">
        <v>104</v>
      </c>
      <c r="C24" s="38" t="s">
        <v>113</v>
      </c>
      <c r="D24" s="39" t="s">
        <v>11</v>
      </c>
      <c r="E24" s="42" t="s">
        <v>114</v>
      </c>
    </row>
    <row r="25" s="41" customFormat="true" ht="36" hidden="false" customHeight="false" outlineLevel="0" collapsed="false">
      <c r="A25" s="36"/>
      <c r="B25" s="43" t="s">
        <v>104</v>
      </c>
      <c r="C25" s="38" t="s">
        <v>115</v>
      </c>
      <c r="D25" s="39" t="s">
        <v>11</v>
      </c>
      <c r="E25" s="42" t="s">
        <v>116</v>
      </c>
    </row>
    <row r="26" s="41" customFormat="true" ht="81.75" hidden="false" customHeight="true" outlineLevel="0" collapsed="false">
      <c r="A26" s="36"/>
      <c r="B26" s="43" t="s">
        <v>104</v>
      </c>
      <c r="C26" s="38" t="s">
        <v>117</v>
      </c>
      <c r="D26" s="39" t="s">
        <v>69</v>
      </c>
      <c r="E26" s="42" t="s">
        <v>118</v>
      </c>
    </row>
    <row r="27" s="41" customFormat="true" ht="24" hidden="false" customHeight="false" outlineLevel="0" collapsed="false">
      <c r="A27" s="36"/>
      <c r="B27" s="43" t="s">
        <v>104</v>
      </c>
      <c r="C27" s="38" t="s">
        <v>119</v>
      </c>
      <c r="D27" s="39" t="s">
        <v>69</v>
      </c>
      <c r="E27" s="42" t="s">
        <v>120</v>
      </c>
    </row>
    <row r="28" s="41" customFormat="true" ht="87" hidden="false" customHeight="true" outlineLevel="0" collapsed="false">
      <c r="A28" s="36"/>
      <c r="B28" s="43" t="s">
        <v>104</v>
      </c>
      <c r="C28" s="38" t="s">
        <v>121</v>
      </c>
      <c r="D28" s="39" t="s">
        <v>69</v>
      </c>
      <c r="E28" s="42" t="s">
        <v>122</v>
      </c>
    </row>
    <row r="29" s="41" customFormat="true" ht="24" hidden="false" customHeight="false" outlineLevel="0" collapsed="false">
      <c r="A29" s="36"/>
      <c r="B29" s="43" t="s">
        <v>104</v>
      </c>
      <c r="C29" s="38" t="s">
        <v>123</v>
      </c>
      <c r="D29" s="39" t="s">
        <v>69</v>
      </c>
      <c r="E29" s="42" t="s">
        <v>124</v>
      </c>
    </row>
    <row r="30" s="41" customFormat="true" ht="115" hidden="false" customHeight="true" outlineLevel="0" collapsed="false">
      <c r="A30" s="36"/>
      <c r="B30" s="43" t="s">
        <v>104</v>
      </c>
      <c r="C30" s="38" t="s">
        <v>125</v>
      </c>
      <c r="D30" s="39" t="s">
        <v>69</v>
      </c>
      <c r="E30" s="42" t="s">
        <v>126</v>
      </c>
    </row>
    <row r="31" s="41" customFormat="true" ht="125" hidden="false" customHeight="true" outlineLevel="0" collapsed="false">
      <c r="A31" s="36"/>
      <c r="B31" s="43" t="s">
        <v>104</v>
      </c>
      <c r="C31" s="38" t="s">
        <v>127</v>
      </c>
      <c r="D31" s="39" t="s">
        <v>69</v>
      </c>
      <c r="E31" s="42" t="s">
        <v>128</v>
      </c>
    </row>
    <row r="32" s="41" customFormat="true" ht="36" hidden="false" customHeight="false" outlineLevel="0" collapsed="false">
      <c r="A32" s="36"/>
      <c r="B32" s="43" t="s">
        <v>104</v>
      </c>
      <c r="C32" s="38" t="s">
        <v>129</v>
      </c>
      <c r="D32" s="39" t="s">
        <v>69</v>
      </c>
      <c r="E32" s="42" t="s">
        <v>130</v>
      </c>
    </row>
    <row r="33" s="41" customFormat="true" ht="73.5" hidden="true" customHeight="true" outlineLevel="0" collapsed="false">
      <c r="A33" s="44"/>
      <c r="B33" s="43" t="s">
        <v>104</v>
      </c>
      <c r="C33" s="38" t="s">
        <v>131</v>
      </c>
      <c r="D33" s="39" t="s">
        <v>88</v>
      </c>
      <c r="E33" s="40" t="s">
        <v>132</v>
      </c>
    </row>
    <row r="34" s="41" customFormat="true" ht="36" hidden="true" customHeight="false" outlineLevel="0" collapsed="false">
      <c r="A34" s="44"/>
      <c r="B34" s="43" t="s">
        <v>104</v>
      </c>
      <c r="C34" s="38" t="s">
        <v>133</v>
      </c>
      <c r="D34" s="39" t="s">
        <v>88</v>
      </c>
      <c r="E34" s="40" t="s">
        <v>134</v>
      </c>
    </row>
    <row r="35" s="41" customFormat="true" ht="36" hidden="true" customHeight="false" outlineLevel="0" collapsed="false">
      <c r="A35" s="44"/>
      <c r="B35" s="43" t="s">
        <v>104</v>
      </c>
      <c r="C35" s="38" t="s">
        <v>135</v>
      </c>
      <c r="D35" s="39" t="s">
        <v>88</v>
      </c>
      <c r="E35" s="40" t="s">
        <v>136</v>
      </c>
    </row>
    <row r="36" s="41" customFormat="true" ht="36" hidden="true" customHeight="false" outlineLevel="0" collapsed="false">
      <c r="A36" s="44"/>
      <c r="B36" s="43" t="s">
        <v>104</v>
      </c>
      <c r="C36" s="38" t="s">
        <v>137</v>
      </c>
      <c r="D36" s="39" t="s">
        <v>88</v>
      </c>
      <c r="E36" s="40" t="s">
        <v>138</v>
      </c>
    </row>
    <row r="37" s="41" customFormat="true" ht="36" hidden="true" customHeight="false" outlineLevel="0" collapsed="false">
      <c r="A37" s="44"/>
      <c r="B37" s="43" t="s">
        <v>104</v>
      </c>
      <c r="C37" s="38" t="s">
        <v>139</v>
      </c>
      <c r="D37" s="39" t="s">
        <v>88</v>
      </c>
      <c r="E37" s="40" t="s">
        <v>140</v>
      </c>
    </row>
    <row r="38" s="41" customFormat="true" ht="36" hidden="true" customHeight="false" outlineLevel="0" collapsed="false">
      <c r="A38" s="44"/>
      <c r="B38" s="43" t="s">
        <v>104</v>
      </c>
      <c r="C38" s="38" t="s">
        <v>141</v>
      </c>
      <c r="D38" s="39" t="s">
        <v>88</v>
      </c>
      <c r="E38" s="40" t="s">
        <v>142</v>
      </c>
    </row>
    <row r="39" s="41" customFormat="true" ht="36" hidden="true" customHeight="false" outlineLevel="0" collapsed="false">
      <c r="A39" s="44"/>
      <c r="B39" s="43" t="s">
        <v>104</v>
      </c>
      <c r="C39" s="38" t="s">
        <v>143</v>
      </c>
      <c r="D39" s="39" t="s">
        <v>88</v>
      </c>
      <c r="E39" s="40" t="s">
        <v>144</v>
      </c>
    </row>
    <row r="40" s="41" customFormat="true" ht="98.25" hidden="false" customHeight="true" outlineLevel="0" collapsed="false">
      <c r="A40" s="36"/>
      <c r="B40" s="43" t="s">
        <v>145</v>
      </c>
      <c r="C40" s="38" t="s">
        <v>146</v>
      </c>
      <c r="D40" s="39" t="s">
        <v>69</v>
      </c>
      <c r="E40" s="42" t="s">
        <v>147</v>
      </c>
    </row>
    <row r="41" s="41" customFormat="true" ht="24" hidden="false" customHeight="false" outlineLevel="0" collapsed="false">
      <c r="A41" s="36"/>
      <c r="B41" s="43" t="s">
        <v>145</v>
      </c>
      <c r="C41" s="38" t="s">
        <v>148</v>
      </c>
      <c r="D41" s="39" t="s">
        <v>69</v>
      </c>
      <c r="E41" s="42" t="s">
        <v>149</v>
      </c>
    </row>
    <row r="42" s="41" customFormat="true" ht="121.5" hidden="false" customHeight="true" outlineLevel="0" collapsed="false">
      <c r="A42" s="36"/>
      <c r="B42" s="43" t="s">
        <v>145</v>
      </c>
      <c r="C42" s="38" t="s">
        <v>150</v>
      </c>
      <c r="D42" s="39" t="s">
        <v>69</v>
      </c>
      <c r="E42" s="42" t="s">
        <v>151</v>
      </c>
    </row>
    <row r="43" s="41" customFormat="true" ht="24" hidden="false" customHeight="false" outlineLevel="0" collapsed="false">
      <c r="A43" s="36"/>
      <c r="B43" s="43" t="s">
        <v>145</v>
      </c>
      <c r="C43" s="38" t="s">
        <v>152</v>
      </c>
      <c r="D43" s="39" t="s">
        <v>69</v>
      </c>
      <c r="E43" s="40" t="s">
        <v>153</v>
      </c>
    </row>
    <row r="44" s="41" customFormat="true" ht="24" hidden="false" customHeight="false" outlineLevel="0" collapsed="false">
      <c r="A44" s="36"/>
      <c r="B44" s="43" t="s">
        <v>145</v>
      </c>
      <c r="C44" s="38" t="s">
        <v>154</v>
      </c>
      <c r="D44" s="39" t="s">
        <v>69</v>
      </c>
      <c r="E44" s="42" t="s">
        <v>155</v>
      </c>
    </row>
    <row r="45" s="41" customFormat="true" ht="36" hidden="false" customHeight="false" outlineLevel="0" collapsed="false">
      <c r="A45" s="36"/>
      <c r="B45" s="43" t="s">
        <v>145</v>
      </c>
      <c r="C45" s="38" t="s">
        <v>156</v>
      </c>
      <c r="D45" s="39" t="s">
        <v>69</v>
      </c>
      <c r="E45" s="42" t="s">
        <v>157</v>
      </c>
    </row>
    <row r="46" s="41" customFormat="true" ht="36" hidden="false" customHeight="false" outlineLevel="0" collapsed="false">
      <c r="A46" s="36"/>
      <c r="B46" s="43" t="s">
        <v>145</v>
      </c>
      <c r="C46" s="38" t="s">
        <v>158</v>
      </c>
      <c r="D46" s="39" t="s">
        <v>69</v>
      </c>
      <c r="E46" s="42" t="s">
        <v>159</v>
      </c>
    </row>
    <row r="47" s="41" customFormat="true" ht="108" hidden="false" customHeight="true" outlineLevel="0" collapsed="false">
      <c r="A47" s="36"/>
      <c r="B47" s="43" t="s">
        <v>145</v>
      </c>
      <c r="C47" s="38" t="s">
        <v>160</v>
      </c>
      <c r="D47" s="39" t="s">
        <v>69</v>
      </c>
      <c r="E47" s="42" t="s">
        <v>161</v>
      </c>
    </row>
    <row r="48" s="41" customFormat="true" ht="99.75" hidden="false" customHeight="true" outlineLevel="0" collapsed="false">
      <c r="A48" s="36"/>
      <c r="B48" s="43" t="s">
        <v>162</v>
      </c>
      <c r="C48" s="38" t="s">
        <v>163</v>
      </c>
      <c r="D48" s="39" t="s">
        <v>69</v>
      </c>
      <c r="E48" s="40" t="s">
        <v>164</v>
      </c>
    </row>
    <row r="49" s="41" customFormat="true" ht="24" hidden="false" customHeight="false" outlineLevel="0" collapsed="false">
      <c r="A49" s="36"/>
      <c r="B49" s="43" t="s">
        <v>162</v>
      </c>
      <c r="C49" s="38" t="s">
        <v>165</v>
      </c>
      <c r="D49" s="39" t="s">
        <v>69</v>
      </c>
      <c r="E49" s="42" t="s">
        <v>166</v>
      </c>
    </row>
    <row r="50" s="41" customFormat="true" ht="76.5" hidden="true" customHeight="true" outlineLevel="0" collapsed="false">
      <c r="A50" s="36"/>
      <c r="B50" s="43" t="s">
        <v>162</v>
      </c>
      <c r="C50" s="38" t="s">
        <v>167</v>
      </c>
      <c r="D50" s="39" t="s">
        <v>88</v>
      </c>
      <c r="E50" s="40" t="s">
        <v>168</v>
      </c>
    </row>
    <row r="51" s="41" customFormat="true" ht="24" hidden="false" customHeight="false" outlineLevel="0" collapsed="false">
      <c r="A51" s="36"/>
      <c r="B51" s="43" t="s">
        <v>169</v>
      </c>
      <c r="C51" s="38" t="s">
        <v>170</v>
      </c>
      <c r="D51" s="39" t="s">
        <v>69</v>
      </c>
      <c r="E51" s="42" t="s">
        <v>171</v>
      </c>
    </row>
    <row r="52" s="41" customFormat="true" ht="24" hidden="false" customHeight="false" outlineLevel="0" collapsed="false">
      <c r="A52" s="36"/>
      <c r="B52" s="43" t="s">
        <v>169</v>
      </c>
      <c r="C52" s="38" t="s">
        <v>172</v>
      </c>
      <c r="D52" s="39" t="s">
        <v>69</v>
      </c>
      <c r="E52" s="42" t="s">
        <v>173</v>
      </c>
    </row>
    <row r="53" s="41" customFormat="true" ht="24" hidden="false" customHeight="false" outlineLevel="0" collapsed="false">
      <c r="A53" s="36"/>
      <c r="B53" s="43" t="s">
        <v>169</v>
      </c>
      <c r="C53" s="38" t="s">
        <v>174</v>
      </c>
      <c r="D53" s="39" t="s">
        <v>69</v>
      </c>
      <c r="E53" s="42" t="s">
        <v>175</v>
      </c>
    </row>
    <row r="54" s="41" customFormat="true" ht="36" hidden="false" customHeight="false" outlineLevel="0" collapsed="false">
      <c r="A54" s="36"/>
      <c r="B54" s="43" t="s">
        <v>169</v>
      </c>
      <c r="C54" s="38" t="s">
        <v>176</v>
      </c>
      <c r="D54" s="39" t="s">
        <v>69</v>
      </c>
      <c r="E54" s="42" t="s">
        <v>177</v>
      </c>
    </row>
    <row r="55" s="41" customFormat="true" ht="36" hidden="false" customHeight="false" outlineLevel="0" collapsed="false">
      <c r="A55" s="36"/>
      <c r="B55" s="43" t="s">
        <v>169</v>
      </c>
      <c r="C55" s="38" t="s">
        <v>178</v>
      </c>
      <c r="D55" s="39" t="s">
        <v>11</v>
      </c>
      <c r="E55" s="40" t="s">
        <v>179</v>
      </c>
    </row>
    <row r="56" s="41" customFormat="true" ht="24" hidden="true" customHeight="false" outlineLevel="0" collapsed="false">
      <c r="A56" s="36"/>
      <c r="B56" s="43" t="s">
        <v>169</v>
      </c>
      <c r="C56" s="38" t="s">
        <v>180</v>
      </c>
      <c r="D56" s="39" t="s">
        <v>88</v>
      </c>
      <c r="E56" s="40" t="s">
        <v>181</v>
      </c>
    </row>
    <row r="57" s="41" customFormat="true" ht="24" hidden="false" customHeight="false" outlineLevel="0" collapsed="false">
      <c r="A57" s="36"/>
      <c r="B57" s="43" t="s">
        <v>182</v>
      </c>
      <c r="C57" s="38" t="s">
        <v>183</v>
      </c>
      <c r="D57" s="39" t="s">
        <v>69</v>
      </c>
      <c r="E57" s="42" t="s">
        <v>184</v>
      </c>
    </row>
    <row r="58" s="41" customFormat="true" ht="36" hidden="false" customHeight="false" outlineLevel="0" collapsed="false">
      <c r="A58" s="36"/>
      <c r="B58" s="43" t="s">
        <v>182</v>
      </c>
      <c r="C58" s="38" t="s">
        <v>185</v>
      </c>
      <c r="D58" s="39" t="s">
        <v>69</v>
      </c>
      <c r="E58" s="42" t="s">
        <v>186</v>
      </c>
    </row>
    <row r="59" s="41" customFormat="true" ht="24" hidden="false" customHeight="false" outlineLevel="0" collapsed="false">
      <c r="A59" s="36"/>
      <c r="B59" s="43" t="s">
        <v>182</v>
      </c>
      <c r="C59" s="38" t="s">
        <v>187</v>
      </c>
      <c r="D59" s="39" t="s">
        <v>69</v>
      </c>
      <c r="E59" s="42" t="s">
        <v>188</v>
      </c>
    </row>
    <row r="60" s="41" customFormat="true" ht="24" hidden="false" customHeight="false" outlineLevel="0" collapsed="false">
      <c r="A60" s="36"/>
      <c r="B60" s="43" t="s">
        <v>182</v>
      </c>
      <c r="C60" s="38" t="s">
        <v>189</v>
      </c>
      <c r="D60" s="39" t="s">
        <v>69</v>
      </c>
      <c r="E60" s="42" t="s">
        <v>190</v>
      </c>
    </row>
    <row r="61" s="41" customFormat="true" ht="54.5" hidden="false" customHeight="true" outlineLevel="0" collapsed="false">
      <c r="A61" s="36"/>
      <c r="B61" s="43" t="s">
        <v>182</v>
      </c>
      <c r="C61" s="38" t="s">
        <v>191</v>
      </c>
      <c r="D61" s="39" t="s">
        <v>69</v>
      </c>
      <c r="E61" s="42" t="s">
        <v>192</v>
      </c>
    </row>
    <row r="62" s="41" customFormat="true" ht="24" hidden="false" customHeight="false" outlineLevel="0" collapsed="false">
      <c r="A62" s="36"/>
      <c r="B62" s="43" t="s">
        <v>182</v>
      </c>
      <c r="C62" s="38" t="s">
        <v>193</v>
      </c>
      <c r="D62" s="39" t="s">
        <v>69</v>
      </c>
      <c r="E62" s="42" t="s">
        <v>194</v>
      </c>
    </row>
    <row r="63" s="41" customFormat="true" ht="98.25" hidden="false" customHeight="true" outlineLevel="0" collapsed="false">
      <c r="A63" s="36"/>
      <c r="B63" s="43" t="s">
        <v>182</v>
      </c>
      <c r="C63" s="38" t="s">
        <v>195</v>
      </c>
      <c r="D63" s="39" t="s">
        <v>11</v>
      </c>
      <c r="E63" s="42" t="s">
        <v>196</v>
      </c>
    </row>
    <row r="64" s="41" customFormat="true" ht="24" hidden="false" customHeight="false" outlineLevel="0" collapsed="false">
      <c r="A64" s="36"/>
      <c r="B64" s="43" t="s">
        <v>182</v>
      </c>
      <c r="C64" s="38" t="s">
        <v>197</v>
      </c>
      <c r="D64" s="39" t="s">
        <v>11</v>
      </c>
      <c r="E64" s="40" t="s">
        <v>198</v>
      </c>
    </row>
    <row r="65" s="41" customFormat="true" ht="105.75" hidden="false" customHeight="true" outlineLevel="0" collapsed="false">
      <c r="A65" s="36"/>
      <c r="B65" s="43" t="s">
        <v>182</v>
      </c>
      <c r="C65" s="38" t="s">
        <v>199</v>
      </c>
      <c r="D65" s="39" t="s">
        <v>69</v>
      </c>
      <c r="E65" s="42" t="s">
        <v>200</v>
      </c>
    </row>
    <row r="66" s="41" customFormat="true" ht="24" hidden="false" customHeight="false" outlineLevel="0" collapsed="false">
      <c r="A66" s="36"/>
      <c r="B66" s="43" t="s">
        <v>182</v>
      </c>
      <c r="C66" s="38" t="s">
        <v>201</v>
      </c>
      <c r="D66" s="39" t="s">
        <v>69</v>
      </c>
      <c r="E66" s="42" t="s">
        <v>202</v>
      </c>
    </row>
    <row r="67" s="41" customFormat="true" ht="24" hidden="false" customHeight="false" outlineLevel="0" collapsed="false">
      <c r="A67" s="36"/>
      <c r="B67" s="43" t="s">
        <v>203</v>
      </c>
      <c r="C67" s="38" t="s">
        <v>204</v>
      </c>
      <c r="D67" s="39" t="s">
        <v>69</v>
      </c>
      <c r="E67" s="42" t="s">
        <v>205</v>
      </c>
    </row>
    <row r="68" s="41" customFormat="true" ht="24" hidden="false" customHeight="false" outlineLevel="0" collapsed="false">
      <c r="A68" s="36"/>
      <c r="B68" s="43" t="s">
        <v>203</v>
      </c>
      <c r="C68" s="38" t="s">
        <v>206</v>
      </c>
      <c r="D68" s="39" t="s">
        <v>69</v>
      </c>
      <c r="E68" s="42" t="s">
        <v>207</v>
      </c>
    </row>
    <row r="69" s="41" customFormat="true" ht="24" hidden="false" customHeight="false" outlineLevel="0" collapsed="false">
      <c r="A69" s="36"/>
      <c r="B69" s="43" t="s">
        <v>203</v>
      </c>
      <c r="C69" s="38" t="s">
        <v>208</v>
      </c>
      <c r="D69" s="39" t="s">
        <v>69</v>
      </c>
      <c r="E69" s="42" t="s">
        <v>209</v>
      </c>
    </row>
    <row r="70" s="41" customFormat="true" ht="24" hidden="false" customHeight="false" outlineLevel="0" collapsed="false">
      <c r="A70" s="36"/>
      <c r="B70" s="43" t="s">
        <v>203</v>
      </c>
      <c r="C70" s="38" t="s">
        <v>210</v>
      </c>
      <c r="D70" s="39" t="s">
        <v>69</v>
      </c>
      <c r="E70" s="42" t="s">
        <v>211</v>
      </c>
    </row>
    <row r="71" s="41" customFormat="true" ht="36" hidden="true" customHeight="false" outlineLevel="0" collapsed="false">
      <c r="B71" s="43" t="s">
        <v>203</v>
      </c>
      <c r="C71" s="38" t="s">
        <v>212</v>
      </c>
      <c r="D71" s="39" t="s">
        <v>88</v>
      </c>
      <c r="E71" s="40" t="s">
        <v>213</v>
      </c>
    </row>
    <row r="72" s="41" customFormat="true" ht="24" hidden="true" customHeight="false" outlineLevel="0" collapsed="false">
      <c r="B72" s="43" t="s">
        <v>203</v>
      </c>
      <c r="C72" s="38" t="s">
        <v>214</v>
      </c>
      <c r="D72" s="39" t="s">
        <v>88</v>
      </c>
      <c r="E72" s="40" t="s">
        <v>215</v>
      </c>
    </row>
    <row r="73" s="41" customFormat="true" ht="36" hidden="false" customHeight="false" outlineLevel="0" collapsed="false">
      <c r="A73" s="36"/>
      <c r="B73" s="43" t="s">
        <v>216</v>
      </c>
      <c r="C73" s="38" t="s">
        <v>217</v>
      </c>
      <c r="D73" s="39" t="s">
        <v>69</v>
      </c>
      <c r="E73" s="42" t="s">
        <v>218</v>
      </c>
    </row>
    <row r="74" s="41" customFormat="true" ht="24" hidden="false" customHeight="false" outlineLevel="0" collapsed="false">
      <c r="A74" s="36"/>
      <c r="B74" s="43" t="s">
        <v>216</v>
      </c>
      <c r="C74" s="38" t="s">
        <v>219</v>
      </c>
      <c r="D74" s="39" t="s">
        <v>69</v>
      </c>
      <c r="E74" s="42" t="s">
        <v>220</v>
      </c>
    </row>
    <row r="75" s="41" customFormat="true" ht="36" hidden="false" customHeight="false" outlineLevel="0" collapsed="false">
      <c r="A75" s="36"/>
      <c r="B75" s="43" t="s">
        <v>216</v>
      </c>
      <c r="C75" s="38" t="s">
        <v>221</v>
      </c>
      <c r="D75" s="39" t="s">
        <v>69</v>
      </c>
      <c r="E75" s="42" t="s">
        <v>222</v>
      </c>
    </row>
    <row r="76" s="41" customFormat="true" ht="36" hidden="false" customHeight="false" outlineLevel="0" collapsed="false">
      <c r="A76" s="36"/>
      <c r="B76" s="43" t="s">
        <v>216</v>
      </c>
      <c r="C76" s="38" t="s">
        <v>223</v>
      </c>
      <c r="D76" s="39" t="s">
        <v>11</v>
      </c>
      <c r="E76" s="42" t="s">
        <v>224</v>
      </c>
    </row>
    <row r="77" s="41" customFormat="true" ht="36" hidden="false" customHeight="false" outlineLevel="0" collapsed="false">
      <c r="A77" s="36"/>
      <c r="B77" s="43" t="s">
        <v>216</v>
      </c>
      <c r="C77" s="38" t="s">
        <v>225</v>
      </c>
      <c r="D77" s="39" t="s">
        <v>11</v>
      </c>
      <c r="E77" s="42" t="s">
        <v>226</v>
      </c>
    </row>
    <row r="78" s="41" customFormat="true" ht="36" hidden="false" customHeight="false" outlineLevel="0" collapsed="false">
      <c r="A78" s="36"/>
      <c r="B78" s="43" t="s">
        <v>216</v>
      </c>
      <c r="C78" s="38" t="s">
        <v>227</v>
      </c>
      <c r="D78" s="39" t="s">
        <v>69</v>
      </c>
      <c r="E78" s="42" t="s">
        <v>228</v>
      </c>
    </row>
    <row r="79" s="41" customFormat="true" ht="165.75" hidden="false" customHeight="true" outlineLevel="0" collapsed="false">
      <c r="A79" s="36"/>
      <c r="B79" s="43" t="s">
        <v>216</v>
      </c>
      <c r="C79" s="38" t="s">
        <v>229</v>
      </c>
      <c r="D79" s="39" t="s">
        <v>69</v>
      </c>
      <c r="E79" s="42" t="s">
        <v>230</v>
      </c>
    </row>
    <row r="80" s="41" customFormat="true" ht="36" hidden="false" customHeight="false" outlineLevel="0" collapsed="false">
      <c r="A80" s="36"/>
      <c r="B80" s="43" t="s">
        <v>216</v>
      </c>
      <c r="C80" s="38" t="s">
        <v>231</v>
      </c>
      <c r="D80" s="39" t="s">
        <v>69</v>
      </c>
      <c r="E80" s="42" t="s">
        <v>232</v>
      </c>
    </row>
    <row r="81" s="41" customFormat="true" ht="36" hidden="false" customHeight="false" outlineLevel="0" collapsed="false">
      <c r="A81" s="36"/>
      <c r="B81" s="43" t="s">
        <v>216</v>
      </c>
      <c r="C81" s="38" t="s">
        <v>233</v>
      </c>
      <c r="D81" s="39" t="s">
        <v>69</v>
      </c>
      <c r="E81" s="42" t="s">
        <v>234</v>
      </c>
    </row>
    <row r="82" s="41" customFormat="true" ht="87" hidden="false" customHeight="true" outlineLevel="0" collapsed="false">
      <c r="A82" s="36"/>
      <c r="B82" s="43" t="s">
        <v>216</v>
      </c>
      <c r="C82" s="38" t="s">
        <v>235</v>
      </c>
      <c r="D82" s="39" t="s">
        <v>69</v>
      </c>
      <c r="E82" s="42" t="s">
        <v>236</v>
      </c>
    </row>
    <row r="83" s="41" customFormat="true" ht="48" hidden="false" customHeight="false" outlineLevel="0" collapsed="false">
      <c r="A83" s="36"/>
      <c r="B83" s="43" t="s">
        <v>216</v>
      </c>
      <c r="C83" s="38" t="s">
        <v>237</v>
      </c>
      <c r="D83" s="39" t="s">
        <v>11</v>
      </c>
      <c r="E83" s="42" t="s">
        <v>238</v>
      </c>
    </row>
    <row r="84" s="41" customFormat="true" ht="151.25" hidden="false" customHeight="true" outlineLevel="0" collapsed="false">
      <c r="A84" s="36"/>
      <c r="B84" s="43" t="s">
        <v>216</v>
      </c>
      <c r="C84" s="38" t="s">
        <v>239</v>
      </c>
      <c r="D84" s="39" t="s">
        <v>11</v>
      </c>
      <c r="E84" s="40" t="s">
        <v>240</v>
      </c>
    </row>
    <row r="85" s="41" customFormat="true" ht="48" hidden="false" customHeight="false" outlineLevel="0" collapsed="false">
      <c r="A85" s="36"/>
      <c r="B85" s="43" t="s">
        <v>216</v>
      </c>
      <c r="C85" s="38" t="s">
        <v>241</v>
      </c>
      <c r="D85" s="39" t="s">
        <v>11</v>
      </c>
      <c r="E85" s="42" t="s">
        <v>242</v>
      </c>
    </row>
    <row r="86" s="41" customFormat="true" ht="93.75" hidden="false" customHeight="true" outlineLevel="0" collapsed="false">
      <c r="A86" s="36"/>
      <c r="B86" s="43" t="s">
        <v>216</v>
      </c>
      <c r="C86" s="38" t="s">
        <v>243</v>
      </c>
      <c r="D86" s="39" t="s">
        <v>69</v>
      </c>
      <c r="E86" s="40" t="s">
        <v>244</v>
      </c>
    </row>
    <row r="87" s="41" customFormat="true" ht="24" hidden="true" customHeight="false" outlineLevel="0" collapsed="false">
      <c r="A87" s="36"/>
      <c r="B87" s="43" t="s">
        <v>216</v>
      </c>
      <c r="C87" s="38" t="s">
        <v>245</v>
      </c>
      <c r="D87" s="39" t="s">
        <v>88</v>
      </c>
      <c r="E87" s="40" t="s">
        <v>246</v>
      </c>
    </row>
    <row r="88" s="41" customFormat="true" ht="24" hidden="true" customHeight="false" outlineLevel="0" collapsed="false">
      <c r="A88" s="36"/>
      <c r="B88" s="43" t="s">
        <v>216</v>
      </c>
      <c r="C88" s="38" t="s">
        <v>247</v>
      </c>
      <c r="D88" s="39" t="s">
        <v>88</v>
      </c>
      <c r="E88" s="40" t="s">
        <v>248</v>
      </c>
    </row>
    <row r="89" s="41" customFormat="true" ht="48" hidden="true" customHeight="false" outlineLevel="0" collapsed="false">
      <c r="A89" s="36"/>
      <c r="B89" s="43" t="s">
        <v>216</v>
      </c>
      <c r="C89" s="38" t="s">
        <v>249</v>
      </c>
      <c r="D89" s="39" t="s">
        <v>88</v>
      </c>
      <c r="E89" s="40" t="s">
        <v>250</v>
      </c>
    </row>
    <row r="90" s="41" customFormat="true" ht="36" hidden="true" customHeight="false" outlineLevel="0" collapsed="false">
      <c r="A90" s="36"/>
      <c r="B90" s="43" t="s">
        <v>216</v>
      </c>
      <c r="C90" s="38" t="s">
        <v>251</v>
      </c>
      <c r="D90" s="39" t="s">
        <v>88</v>
      </c>
      <c r="E90" s="40" t="s">
        <v>252</v>
      </c>
    </row>
    <row r="91" s="41" customFormat="true" ht="24" hidden="true" customHeight="false" outlineLevel="0" collapsed="false">
      <c r="A91" s="36"/>
      <c r="B91" s="43" t="s">
        <v>216</v>
      </c>
      <c r="C91" s="38" t="s">
        <v>253</v>
      </c>
      <c r="D91" s="39" t="s">
        <v>88</v>
      </c>
      <c r="E91" s="40" t="s">
        <v>254</v>
      </c>
    </row>
    <row r="92" s="41" customFormat="true" ht="15" hidden="false" customHeight="false" outlineLevel="0" collapsed="false">
      <c r="A92" s="36"/>
      <c r="B92" s="43" t="s">
        <v>255</v>
      </c>
      <c r="C92" s="38" t="s">
        <v>256</v>
      </c>
      <c r="D92" s="39" t="s">
        <v>69</v>
      </c>
      <c r="E92" s="42" t="s">
        <v>257</v>
      </c>
    </row>
    <row r="93" s="41" customFormat="true" ht="149.25" hidden="false" customHeight="true" outlineLevel="0" collapsed="false">
      <c r="A93" s="36"/>
      <c r="B93" s="43" t="s">
        <v>255</v>
      </c>
      <c r="C93" s="38" t="s">
        <v>258</v>
      </c>
      <c r="D93" s="39" t="s">
        <v>69</v>
      </c>
      <c r="E93" s="42" t="s">
        <v>259</v>
      </c>
    </row>
    <row r="94" s="41" customFormat="true" ht="75" hidden="false" customHeight="true" outlineLevel="0" collapsed="false">
      <c r="A94" s="36"/>
      <c r="B94" s="43" t="s">
        <v>255</v>
      </c>
      <c r="C94" s="38" t="s">
        <v>260</v>
      </c>
      <c r="D94" s="39" t="s">
        <v>11</v>
      </c>
      <c r="E94" s="42" t="s">
        <v>261</v>
      </c>
    </row>
    <row r="95" s="41" customFormat="true" ht="36" hidden="false" customHeight="false" outlineLevel="0" collapsed="false">
      <c r="A95" s="36"/>
      <c r="B95" s="43" t="s">
        <v>255</v>
      </c>
      <c r="C95" s="38" t="s">
        <v>262</v>
      </c>
      <c r="D95" s="39" t="s">
        <v>69</v>
      </c>
      <c r="E95" s="40" t="s">
        <v>263</v>
      </c>
    </row>
    <row r="96" s="41" customFormat="true" ht="93" hidden="false" customHeight="true" outlineLevel="0" collapsed="false">
      <c r="A96" s="36"/>
      <c r="B96" s="43" t="s">
        <v>255</v>
      </c>
      <c r="C96" s="38" t="s">
        <v>264</v>
      </c>
      <c r="D96" s="39" t="s">
        <v>69</v>
      </c>
      <c r="E96" s="42" t="s">
        <v>265</v>
      </c>
    </row>
    <row r="97" s="41" customFormat="true" ht="24" hidden="false" customHeight="false" outlineLevel="0" collapsed="false">
      <c r="A97" s="36"/>
      <c r="B97" s="43" t="s">
        <v>255</v>
      </c>
      <c r="C97" s="38" t="s">
        <v>266</v>
      </c>
      <c r="D97" s="39" t="s">
        <v>69</v>
      </c>
      <c r="E97" s="42" t="s">
        <v>267</v>
      </c>
    </row>
    <row r="98" s="41" customFormat="true" ht="36" hidden="false" customHeight="false" outlineLevel="0" collapsed="false">
      <c r="A98" s="36"/>
      <c r="B98" s="43" t="s">
        <v>255</v>
      </c>
      <c r="C98" s="38" t="s">
        <v>268</v>
      </c>
      <c r="D98" s="39" t="s">
        <v>69</v>
      </c>
      <c r="E98" s="42" t="s">
        <v>269</v>
      </c>
    </row>
    <row r="99" s="41" customFormat="true" ht="36" hidden="false" customHeight="false" outlineLevel="0" collapsed="false">
      <c r="A99" s="36"/>
      <c r="B99" s="43" t="s">
        <v>255</v>
      </c>
      <c r="C99" s="38" t="s">
        <v>270</v>
      </c>
      <c r="D99" s="39" t="s">
        <v>69</v>
      </c>
      <c r="E99" s="40" t="s">
        <v>271</v>
      </c>
    </row>
    <row r="100" s="41" customFormat="true" ht="24" hidden="false" customHeight="false" outlineLevel="0" collapsed="false">
      <c r="A100" s="36"/>
      <c r="B100" s="43" t="s">
        <v>255</v>
      </c>
      <c r="C100" s="38" t="s">
        <v>272</v>
      </c>
      <c r="D100" s="39" t="s">
        <v>69</v>
      </c>
      <c r="E100" s="42" t="s">
        <v>273</v>
      </c>
    </row>
    <row r="101" s="41" customFormat="true" ht="24" hidden="false" customHeight="false" outlineLevel="0" collapsed="false">
      <c r="A101" s="36"/>
      <c r="B101" s="43" t="s">
        <v>255</v>
      </c>
      <c r="C101" s="38" t="s">
        <v>274</v>
      </c>
      <c r="D101" s="39" t="s">
        <v>69</v>
      </c>
      <c r="E101" s="42" t="s">
        <v>275</v>
      </c>
    </row>
    <row r="102" s="41" customFormat="true" ht="36" hidden="false" customHeight="false" outlineLevel="0" collapsed="false">
      <c r="A102" s="36"/>
      <c r="B102" s="43" t="s">
        <v>255</v>
      </c>
      <c r="C102" s="38" t="s">
        <v>276</v>
      </c>
      <c r="D102" s="39" t="s">
        <v>11</v>
      </c>
      <c r="E102" s="42" t="s">
        <v>277</v>
      </c>
    </row>
    <row r="103" s="41" customFormat="true" ht="109.25" hidden="false" customHeight="true" outlineLevel="0" collapsed="false">
      <c r="A103" s="36"/>
      <c r="B103" s="43" t="s">
        <v>255</v>
      </c>
      <c r="C103" s="38" t="s">
        <v>278</v>
      </c>
      <c r="D103" s="39" t="s">
        <v>11</v>
      </c>
      <c r="E103" s="42" t="s">
        <v>279</v>
      </c>
    </row>
    <row r="104" s="41" customFormat="true" ht="36" hidden="false" customHeight="false" outlineLevel="0" collapsed="false">
      <c r="A104" s="36"/>
      <c r="B104" s="43" t="s">
        <v>255</v>
      </c>
      <c r="C104" s="38" t="s">
        <v>280</v>
      </c>
      <c r="D104" s="39" t="s">
        <v>11</v>
      </c>
      <c r="E104" s="42" t="s">
        <v>281</v>
      </c>
    </row>
    <row r="105" s="41" customFormat="true" ht="36" hidden="true" customHeight="false" outlineLevel="0" collapsed="false">
      <c r="B105" s="43" t="s">
        <v>255</v>
      </c>
      <c r="C105" s="38" t="s">
        <v>282</v>
      </c>
      <c r="D105" s="39" t="s">
        <v>88</v>
      </c>
      <c r="E105" s="40" t="s">
        <v>283</v>
      </c>
    </row>
    <row r="106" s="41" customFormat="true" ht="24" hidden="true" customHeight="false" outlineLevel="0" collapsed="false">
      <c r="B106" s="43" t="s">
        <v>255</v>
      </c>
      <c r="C106" s="38" t="s">
        <v>284</v>
      </c>
      <c r="D106" s="39" t="s">
        <v>88</v>
      </c>
      <c r="E106" s="40" t="s">
        <v>285</v>
      </c>
    </row>
    <row r="107" s="41" customFormat="true" ht="24" hidden="true" customHeight="false" outlineLevel="0" collapsed="false">
      <c r="B107" s="43" t="s">
        <v>255</v>
      </c>
      <c r="C107" s="38" t="s">
        <v>286</v>
      </c>
      <c r="D107" s="39" t="s">
        <v>88</v>
      </c>
      <c r="E107" s="40" t="s">
        <v>287</v>
      </c>
    </row>
    <row r="108" s="41" customFormat="true" ht="36" hidden="false" customHeight="false" outlineLevel="0" collapsed="false">
      <c r="A108" s="36"/>
      <c r="B108" s="43" t="s">
        <v>288</v>
      </c>
      <c r="C108" s="38" t="s">
        <v>289</v>
      </c>
      <c r="D108" s="39" t="s">
        <v>11</v>
      </c>
      <c r="E108" s="40" t="s">
        <v>290</v>
      </c>
    </row>
    <row r="109" s="41" customFormat="true" ht="36" hidden="false" customHeight="false" outlineLevel="0" collapsed="false">
      <c r="A109" s="36"/>
      <c r="B109" s="43" t="s">
        <v>288</v>
      </c>
      <c r="C109" s="38" t="s">
        <v>291</v>
      </c>
      <c r="D109" s="39" t="s">
        <v>11</v>
      </c>
      <c r="E109" s="42" t="s">
        <v>292</v>
      </c>
    </row>
    <row r="110" s="41" customFormat="true" ht="15" hidden="false" customHeight="false" outlineLevel="0" collapsed="false">
      <c r="A110" s="36"/>
      <c r="B110" s="43" t="s">
        <v>288</v>
      </c>
      <c r="C110" s="38" t="s">
        <v>293</v>
      </c>
      <c r="D110" s="39" t="s">
        <v>11</v>
      </c>
      <c r="E110" s="42" t="s">
        <v>294</v>
      </c>
    </row>
    <row r="111" s="41" customFormat="true" ht="24" hidden="false" customHeight="false" outlineLevel="0" collapsed="false">
      <c r="A111" s="36"/>
      <c r="B111" s="43" t="s">
        <v>288</v>
      </c>
      <c r="C111" s="38" t="s">
        <v>295</v>
      </c>
      <c r="D111" s="39" t="s">
        <v>11</v>
      </c>
      <c r="E111" s="42" t="s">
        <v>296</v>
      </c>
    </row>
    <row r="112" s="41" customFormat="true" ht="24" hidden="false" customHeight="false" outlineLevel="0" collapsed="false">
      <c r="A112" s="36"/>
      <c r="B112" s="43" t="s">
        <v>288</v>
      </c>
      <c r="C112" s="38" t="s">
        <v>297</v>
      </c>
      <c r="D112" s="39" t="s">
        <v>11</v>
      </c>
      <c r="E112" s="40" t="s">
        <v>298</v>
      </c>
    </row>
    <row r="113" s="41" customFormat="true" ht="117.75" hidden="false" customHeight="true" outlineLevel="0" collapsed="false">
      <c r="A113" s="36"/>
      <c r="B113" s="43" t="s">
        <v>288</v>
      </c>
      <c r="C113" s="38" t="s">
        <v>299</v>
      </c>
      <c r="D113" s="39" t="s">
        <v>69</v>
      </c>
      <c r="E113" s="40" t="s">
        <v>300</v>
      </c>
    </row>
    <row r="114" s="41" customFormat="true" ht="36" hidden="false" customHeight="false" outlineLevel="0" collapsed="false">
      <c r="A114" s="36"/>
      <c r="B114" s="43" t="s">
        <v>288</v>
      </c>
      <c r="C114" s="38" t="s">
        <v>301</v>
      </c>
      <c r="D114" s="39" t="s">
        <v>69</v>
      </c>
      <c r="E114" s="40" t="s">
        <v>302</v>
      </c>
    </row>
    <row r="115" s="41" customFormat="true" ht="24" hidden="false" customHeight="false" outlineLevel="0" collapsed="false">
      <c r="A115" s="36"/>
      <c r="B115" s="43" t="s">
        <v>288</v>
      </c>
      <c r="C115" s="38" t="s">
        <v>303</v>
      </c>
      <c r="D115" s="39" t="s">
        <v>69</v>
      </c>
      <c r="E115" s="42" t="s">
        <v>304</v>
      </c>
    </row>
    <row r="116" s="41" customFormat="true" ht="36" hidden="false" customHeight="false" outlineLevel="0" collapsed="false">
      <c r="A116" s="36"/>
      <c r="B116" s="43" t="s">
        <v>288</v>
      </c>
      <c r="C116" s="38" t="s">
        <v>305</v>
      </c>
      <c r="D116" s="39" t="s">
        <v>69</v>
      </c>
      <c r="E116" s="42" t="s">
        <v>306</v>
      </c>
    </row>
    <row r="117" s="41" customFormat="true" ht="126" hidden="false" customHeight="true" outlineLevel="0" collapsed="false">
      <c r="A117" s="36"/>
      <c r="B117" s="43" t="s">
        <v>288</v>
      </c>
      <c r="C117" s="38" t="s">
        <v>307</v>
      </c>
      <c r="D117" s="39" t="s">
        <v>69</v>
      </c>
      <c r="E117" s="40" t="s">
        <v>308</v>
      </c>
    </row>
    <row r="118" s="41" customFormat="true" ht="81.5" hidden="false" customHeight="true" outlineLevel="0" collapsed="false">
      <c r="A118" s="36"/>
      <c r="B118" s="43" t="s">
        <v>288</v>
      </c>
      <c r="C118" s="38" t="s">
        <v>309</v>
      </c>
      <c r="D118" s="39" t="s">
        <v>69</v>
      </c>
      <c r="E118" s="42" t="s">
        <v>310</v>
      </c>
    </row>
    <row r="119" s="41" customFormat="true" ht="24" hidden="true" customHeight="false" outlineLevel="0" collapsed="false">
      <c r="B119" s="43" t="s">
        <v>288</v>
      </c>
      <c r="C119" s="38" t="s">
        <v>311</v>
      </c>
      <c r="D119" s="39" t="s">
        <v>88</v>
      </c>
      <c r="E119" s="40" t="s">
        <v>312</v>
      </c>
    </row>
    <row r="120" s="41" customFormat="true" ht="15" hidden="true" customHeight="false" outlineLevel="0" collapsed="false">
      <c r="B120" s="43" t="s">
        <v>288</v>
      </c>
      <c r="C120" s="38" t="s">
        <v>313</v>
      </c>
      <c r="D120" s="39" t="s">
        <v>88</v>
      </c>
      <c r="E120" s="40" t="s">
        <v>314</v>
      </c>
    </row>
    <row r="121" s="41" customFormat="true" ht="36" hidden="true" customHeight="false" outlineLevel="0" collapsed="false">
      <c r="B121" s="43" t="s">
        <v>288</v>
      </c>
      <c r="C121" s="38" t="s">
        <v>315</v>
      </c>
      <c r="D121" s="39" t="s">
        <v>88</v>
      </c>
      <c r="E121" s="40" t="s">
        <v>316</v>
      </c>
    </row>
    <row r="122" s="41" customFormat="true" ht="148.5" hidden="false" customHeight="true" outlineLevel="0" collapsed="false">
      <c r="A122" s="36"/>
      <c r="B122" s="43" t="s">
        <v>317</v>
      </c>
      <c r="C122" s="38" t="s">
        <v>318</v>
      </c>
      <c r="D122" s="39" t="s">
        <v>69</v>
      </c>
      <c r="E122" s="42" t="s">
        <v>319</v>
      </c>
    </row>
    <row r="123" s="41" customFormat="true" ht="86.5" hidden="false" customHeight="true" outlineLevel="0" collapsed="false">
      <c r="A123" s="36"/>
      <c r="B123" s="43" t="s">
        <v>317</v>
      </c>
      <c r="C123" s="38" t="s">
        <v>320</v>
      </c>
      <c r="D123" s="39" t="s">
        <v>69</v>
      </c>
      <c r="E123" s="42" t="s">
        <v>321</v>
      </c>
    </row>
    <row r="124" s="41" customFormat="true" ht="125" hidden="false" customHeight="true" outlineLevel="0" collapsed="false">
      <c r="A124" s="36"/>
      <c r="B124" s="43" t="s">
        <v>317</v>
      </c>
      <c r="C124" s="38" t="s">
        <v>322</v>
      </c>
      <c r="D124" s="39" t="s">
        <v>69</v>
      </c>
      <c r="E124" s="42" t="s">
        <v>323</v>
      </c>
    </row>
    <row r="125" s="41" customFormat="true" ht="89" hidden="false" customHeight="true" outlineLevel="0" collapsed="false">
      <c r="A125" s="36"/>
      <c r="B125" s="43" t="s">
        <v>317</v>
      </c>
      <c r="C125" s="38" t="s">
        <v>324</v>
      </c>
      <c r="D125" s="39" t="s">
        <v>69</v>
      </c>
      <c r="E125" s="40" t="s">
        <v>325</v>
      </c>
    </row>
    <row r="126" s="41" customFormat="true" ht="90" hidden="false" customHeight="true" outlineLevel="0" collapsed="false">
      <c r="A126" s="36"/>
      <c r="B126" s="43" t="s">
        <v>317</v>
      </c>
      <c r="C126" s="38" t="s">
        <v>326</v>
      </c>
      <c r="D126" s="39" t="s">
        <v>69</v>
      </c>
      <c r="E126" s="42" t="s">
        <v>327</v>
      </c>
    </row>
    <row r="127" s="41" customFormat="true" ht="110" hidden="false" customHeight="true" outlineLevel="0" collapsed="false">
      <c r="A127" s="36"/>
      <c r="B127" s="43" t="s">
        <v>317</v>
      </c>
      <c r="C127" s="38" t="s">
        <v>328</v>
      </c>
      <c r="D127" s="39" t="s">
        <v>69</v>
      </c>
      <c r="E127" s="42" t="s">
        <v>329</v>
      </c>
    </row>
    <row r="128" s="41" customFormat="true" ht="89.5" hidden="false" customHeight="true" outlineLevel="0" collapsed="false">
      <c r="A128" s="36"/>
      <c r="B128" s="43" t="s">
        <v>317</v>
      </c>
      <c r="C128" s="38" t="s">
        <v>330</v>
      </c>
      <c r="D128" s="39" t="s">
        <v>69</v>
      </c>
      <c r="E128" s="42" t="s">
        <v>331</v>
      </c>
    </row>
    <row r="129" s="41" customFormat="true" ht="110.5" hidden="false" customHeight="true" outlineLevel="0" collapsed="false">
      <c r="A129" s="36"/>
      <c r="B129" s="43" t="s">
        <v>317</v>
      </c>
      <c r="C129" s="38" t="s">
        <v>332</v>
      </c>
      <c r="D129" s="39" t="s">
        <v>69</v>
      </c>
      <c r="E129" s="42" t="s">
        <v>333</v>
      </c>
    </row>
    <row r="130" s="41" customFormat="true" ht="36" hidden="false" customHeight="false" outlineLevel="0" collapsed="false">
      <c r="A130" s="36"/>
      <c r="B130" s="43" t="s">
        <v>317</v>
      </c>
      <c r="C130" s="38" t="s">
        <v>334</v>
      </c>
      <c r="D130" s="39" t="s">
        <v>11</v>
      </c>
      <c r="E130" s="40" t="s">
        <v>335</v>
      </c>
    </row>
    <row r="131" s="41" customFormat="true" ht="48" hidden="false" customHeight="false" outlineLevel="0" collapsed="false">
      <c r="A131" s="36"/>
      <c r="B131" s="43" t="s">
        <v>317</v>
      </c>
      <c r="C131" s="38" t="s">
        <v>336</v>
      </c>
      <c r="D131" s="39" t="s">
        <v>69</v>
      </c>
      <c r="E131" s="40" t="s">
        <v>337</v>
      </c>
    </row>
    <row r="132" s="41" customFormat="true" ht="93.5" hidden="false" customHeight="true" outlineLevel="0" collapsed="false">
      <c r="A132" s="36"/>
      <c r="B132" s="43" t="s">
        <v>317</v>
      </c>
      <c r="C132" s="38" t="s">
        <v>338</v>
      </c>
      <c r="D132" s="39" t="s">
        <v>69</v>
      </c>
      <c r="E132" s="40" t="s">
        <v>339</v>
      </c>
    </row>
    <row r="133" s="41" customFormat="true" ht="48" hidden="false" customHeight="false" outlineLevel="0" collapsed="false">
      <c r="A133" s="36"/>
      <c r="B133" s="43" t="s">
        <v>317</v>
      </c>
      <c r="C133" s="38" t="s">
        <v>340</v>
      </c>
      <c r="D133" s="39" t="s">
        <v>69</v>
      </c>
      <c r="E133" s="42" t="s">
        <v>341</v>
      </c>
    </row>
    <row r="134" s="41" customFormat="true" ht="48" hidden="true" customHeight="false" outlineLevel="0" collapsed="false">
      <c r="B134" s="43" t="s">
        <v>317</v>
      </c>
      <c r="C134" s="38" t="s">
        <v>342</v>
      </c>
      <c r="D134" s="39" t="s">
        <v>88</v>
      </c>
      <c r="E134" s="40" t="s">
        <v>343</v>
      </c>
    </row>
    <row r="135" s="41" customFormat="true" ht="48" hidden="true" customHeight="false" outlineLevel="0" collapsed="false">
      <c r="B135" s="43" t="s">
        <v>317</v>
      </c>
      <c r="C135" s="38" t="s">
        <v>344</v>
      </c>
      <c r="D135" s="39" t="s">
        <v>88</v>
      </c>
      <c r="E135" s="40" t="s">
        <v>345</v>
      </c>
    </row>
    <row r="136" s="41" customFormat="true" ht="36" hidden="true" customHeight="false" outlineLevel="0" collapsed="false">
      <c r="B136" s="43" t="s">
        <v>317</v>
      </c>
      <c r="C136" s="38" t="s">
        <v>346</v>
      </c>
      <c r="D136" s="39" t="s">
        <v>88</v>
      </c>
      <c r="E136" s="40" t="s">
        <v>347</v>
      </c>
    </row>
    <row r="137" s="41" customFormat="true" ht="36" hidden="true" customHeight="false" outlineLevel="0" collapsed="false">
      <c r="B137" s="43" t="s">
        <v>317</v>
      </c>
      <c r="C137" s="38" t="s">
        <v>348</v>
      </c>
      <c r="D137" s="39" t="s">
        <v>88</v>
      </c>
      <c r="E137" s="40" t="s">
        <v>349</v>
      </c>
    </row>
    <row r="138" s="41" customFormat="true" ht="36" hidden="true" customHeight="false" outlineLevel="0" collapsed="false">
      <c r="B138" s="43" t="s">
        <v>317</v>
      </c>
      <c r="C138" s="38" t="s">
        <v>350</v>
      </c>
      <c r="D138" s="39" t="s">
        <v>88</v>
      </c>
      <c r="E138" s="40" t="s">
        <v>351</v>
      </c>
    </row>
    <row r="139" s="41" customFormat="true" ht="48" hidden="true" customHeight="false" outlineLevel="0" collapsed="false">
      <c r="B139" s="43" t="s">
        <v>317</v>
      </c>
      <c r="C139" s="38" t="s">
        <v>352</v>
      </c>
      <c r="D139" s="39" t="s">
        <v>88</v>
      </c>
      <c r="E139" s="40" t="s">
        <v>353</v>
      </c>
    </row>
    <row r="140" s="41" customFormat="true" ht="69.75" hidden="true" customHeight="true" outlineLevel="0" collapsed="false">
      <c r="B140" s="43" t="s">
        <v>317</v>
      </c>
      <c r="C140" s="38" t="s">
        <v>354</v>
      </c>
      <c r="D140" s="39" t="s">
        <v>88</v>
      </c>
      <c r="E140" s="40" t="s">
        <v>355</v>
      </c>
    </row>
    <row r="141" customFormat="false" ht="15" hidden="false" customHeight="false" outlineLevel="0" collapsed="false">
      <c r="B141" s="45"/>
      <c r="C141" s="46"/>
      <c r="D141" s="47"/>
      <c r="E141" s="48"/>
    </row>
    <row r="142" customFormat="false" ht="15" hidden="false" customHeight="false" outlineLevel="0" collapsed="false">
      <c r="B142" s="45"/>
      <c r="C142" s="46"/>
      <c r="D142" s="47"/>
      <c r="E142" s="48"/>
    </row>
    <row r="143" customFormat="false" ht="15" hidden="false" customHeight="false" outlineLevel="0" collapsed="false">
      <c r="B143" s="45"/>
      <c r="C143" s="46"/>
      <c r="D143" s="47"/>
      <c r="E143" s="48"/>
    </row>
    <row r="144" customFormat="false" ht="15" hidden="false" customHeight="false" outlineLevel="0" collapsed="false">
      <c r="B144" s="45"/>
      <c r="C144" s="46"/>
      <c r="D144" s="47"/>
      <c r="E144" s="48"/>
    </row>
    <row r="145" customFormat="false" ht="15" hidden="false" customHeight="false" outlineLevel="0" collapsed="false">
      <c r="B145" s="45"/>
      <c r="C145" s="46"/>
      <c r="D145" s="47"/>
      <c r="E145" s="48"/>
    </row>
    <row r="146" customFormat="false" ht="15" hidden="false" customHeight="false" outlineLevel="0" collapsed="false">
      <c r="B146" s="45"/>
      <c r="C146" s="46"/>
      <c r="D146" s="47"/>
      <c r="E146" s="48"/>
    </row>
    <row r="147" customFormat="false" ht="15" hidden="false" customHeight="false" outlineLevel="0" collapsed="false">
      <c r="B147" s="45"/>
      <c r="C147" s="46"/>
      <c r="D147" s="47"/>
      <c r="E147" s="48"/>
    </row>
    <row r="148" customFormat="false" ht="15" hidden="false" customHeight="false" outlineLevel="0" collapsed="false">
      <c r="B148" s="45"/>
      <c r="C148" s="46"/>
      <c r="D148" s="47"/>
      <c r="E148" s="48"/>
    </row>
    <row r="149" customFormat="false" ht="15" hidden="false" customHeight="false" outlineLevel="0" collapsed="false">
      <c r="B149" s="45"/>
      <c r="C149" s="46"/>
      <c r="D149" s="47"/>
      <c r="E149" s="48"/>
    </row>
    <row r="150" customFormat="false" ht="15" hidden="false" customHeight="false" outlineLevel="0" collapsed="false">
      <c r="B150" s="45"/>
      <c r="C150" s="46"/>
      <c r="D150" s="47"/>
      <c r="E150" s="48"/>
    </row>
    <row r="151" customFormat="false" ht="15" hidden="false" customHeight="false" outlineLevel="0" collapsed="false">
      <c r="B151" s="45"/>
      <c r="C151" s="46"/>
      <c r="D151" s="47"/>
      <c r="E151" s="48"/>
    </row>
    <row r="152" customFormat="false" ht="15" hidden="false" customHeight="false" outlineLevel="0" collapsed="false">
      <c r="B152" s="45"/>
      <c r="C152" s="46"/>
      <c r="D152" s="47"/>
      <c r="E152" s="48"/>
    </row>
    <row r="153" customFormat="false" ht="15" hidden="false" customHeight="false" outlineLevel="0" collapsed="false">
      <c r="B153" s="45"/>
      <c r="C153" s="46"/>
      <c r="D153" s="47"/>
      <c r="E153" s="48"/>
    </row>
    <row r="154" customFormat="false" ht="15" hidden="false" customHeight="false" outlineLevel="0" collapsed="false">
      <c r="B154" s="45"/>
      <c r="C154" s="46"/>
      <c r="D154" s="47"/>
      <c r="E154" s="48"/>
    </row>
    <row r="155" customFormat="false" ht="15" hidden="false" customHeight="false" outlineLevel="0" collapsed="false">
      <c r="B155" s="45"/>
      <c r="C155" s="46"/>
      <c r="D155" s="47"/>
      <c r="E155" s="48"/>
    </row>
    <row r="156" customFormat="false" ht="15" hidden="false" customHeight="false" outlineLevel="0" collapsed="false">
      <c r="B156" s="45"/>
      <c r="C156" s="46"/>
      <c r="D156" s="47"/>
      <c r="E156" s="48"/>
    </row>
    <row r="157" customFormat="false" ht="15" hidden="false" customHeight="false" outlineLevel="0" collapsed="false">
      <c r="B157" s="45"/>
      <c r="C157" s="46"/>
      <c r="D157" s="47"/>
      <c r="E157" s="48"/>
    </row>
    <row r="158" customFormat="false" ht="15" hidden="false" customHeight="false" outlineLevel="0" collapsed="false">
      <c r="B158" s="45"/>
      <c r="C158" s="46"/>
      <c r="D158" s="47"/>
      <c r="E158" s="48"/>
    </row>
    <row r="159" customFormat="false" ht="15" hidden="false" customHeight="false" outlineLevel="0" collapsed="false">
      <c r="B159" s="45"/>
      <c r="C159" s="46"/>
      <c r="D159" s="47"/>
      <c r="E159" s="48"/>
    </row>
    <row r="160" customFormat="false" ht="15" hidden="false" customHeight="false" outlineLevel="0" collapsed="false">
      <c r="B160" s="45"/>
      <c r="C160" s="46"/>
      <c r="D160" s="47"/>
      <c r="E160" s="48"/>
    </row>
    <row r="161" customFormat="false" ht="15" hidden="false" customHeight="false" outlineLevel="0" collapsed="false">
      <c r="B161" s="45"/>
      <c r="C161" s="46"/>
      <c r="D161" s="47"/>
      <c r="E161" s="48"/>
    </row>
    <row r="162" customFormat="false" ht="15" hidden="false" customHeight="false" outlineLevel="0" collapsed="false">
      <c r="B162" s="45"/>
      <c r="C162" s="46"/>
      <c r="D162" s="47"/>
      <c r="E162" s="48"/>
    </row>
    <row r="163" customFormat="false" ht="15" hidden="false" customHeight="false" outlineLevel="0" collapsed="false">
      <c r="B163" s="45"/>
      <c r="C163" s="46"/>
      <c r="D163" s="47"/>
      <c r="E163" s="48"/>
    </row>
    <row r="164" customFormat="false" ht="15" hidden="false" customHeight="false" outlineLevel="0" collapsed="false">
      <c r="B164" s="45"/>
      <c r="C164" s="46"/>
      <c r="D164" s="47"/>
      <c r="E164" s="48"/>
    </row>
    <row r="165" customFormat="false" ht="15" hidden="false" customHeight="false" outlineLevel="0" collapsed="false">
      <c r="B165" s="45"/>
      <c r="C165" s="46"/>
      <c r="D165" s="47"/>
      <c r="E165" s="48"/>
    </row>
    <row r="166" customFormat="false" ht="15" hidden="false" customHeight="false" outlineLevel="0" collapsed="false">
      <c r="B166" s="45"/>
      <c r="C166" s="46"/>
      <c r="D166" s="47"/>
      <c r="E166" s="48"/>
    </row>
    <row r="167" customFormat="false" ht="15" hidden="false" customHeight="false" outlineLevel="0" collapsed="false">
      <c r="B167" s="45"/>
      <c r="C167" s="46"/>
      <c r="D167" s="47"/>
      <c r="E167" s="48"/>
    </row>
    <row r="168" customFormat="false" ht="15" hidden="false" customHeight="false" outlineLevel="0" collapsed="false">
      <c r="B168" s="45"/>
      <c r="C168" s="46"/>
      <c r="D168" s="47"/>
      <c r="E168" s="48"/>
    </row>
    <row r="169" customFormat="false" ht="15" hidden="false" customHeight="false" outlineLevel="0" collapsed="false">
      <c r="B169" s="45"/>
      <c r="C169" s="46"/>
      <c r="D169" s="47"/>
      <c r="E169" s="48"/>
    </row>
    <row r="170" customFormat="false" ht="15" hidden="false" customHeight="false" outlineLevel="0" collapsed="false">
      <c r="B170" s="45"/>
      <c r="C170" s="46"/>
      <c r="D170" s="47"/>
      <c r="E170" s="48"/>
    </row>
    <row r="171" customFormat="false" ht="15" hidden="false" customHeight="false" outlineLevel="0" collapsed="false">
      <c r="B171" s="45"/>
      <c r="C171" s="46"/>
      <c r="D171" s="47"/>
      <c r="E171" s="48"/>
    </row>
    <row r="172" customFormat="false" ht="15" hidden="false" customHeight="false" outlineLevel="0" collapsed="false">
      <c r="B172" s="45"/>
      <c r="C172" s="46"/>
      <c r="D172" s="47"/>
      <c r="E172" s="48"/>
    </row>
    <row r="173" customFormat="false" ht="15" hidden="false" customHeight="false" outlineLevel="0" collapsed="false">
      <c r="B173" s="45"/>
      <c r="C173" s="46"/>
      <c r="D173" s="47"/>
      <c r="E173" s="48"/>
    </row>
    <row r="174" customFormat="false" ht="15" hidden="false" customHeight="false" outlineLevel="0" collapsed="false">
      <c r="B174" s="45"/>
      <c r="C174" s="46"/>
      <c r="D174" s="47"/>
      <c r="E174" s="48"/>
    </row>
    <row r="175" customFormat="false" ht="15" hidden="false" customHeight="false" outlineLevel="0" collapsed="false">
      <c r="B175" s="45"/>
      <c r="C175" s="46"/>
      <c r="D175" s="47"/>
      <c r="E175" s="48"/>
    </row>
    <row r="176" customFormat="false" ht="15" hidden="false" customHeight="false" outlineLevel="0" collapsed="false">
      <c r="B176" s="45"/>
      <c r="C176" s="46"/>
      <c r="D176" s="47"/>
      <c r="E176" s="48"/>
    </row>
    <row r="177" customFormat="false" ht="15" hidden="false" customHeight="false" outlineLevel="0" collapsed="false">
      <c r="B177" s="45"/>
      <c r="C177" s="46"/>
      <c r="D177" s="47"/>
      <c r="E177" s="48"/>
    </row>
    <row r="178" customFormat="false" ht="15" hidden="false" customHeight="false" outlineLevel="0" collapsed="false">
      <c r="B178" s="45"/>
      <c r="C178" s="46"/>
      <c r="D178" s="47"/>
      <c r="E178" s="48"/>
    </row>
    <row r="179" customFormat="false" ht="15" hidden="false" customHeight="false" outlineLevel="0" collapsed="false">
      <c r="B179" s="45"/>
      <c r="C179" s="46"/>
      <c r="D179" s="47"/>
      <c r="E179" s="48"/>
    </row>
    <row r="180" customFormat="false" ht="15" hidden="false" customHeight="false" outlineLevel="0" collapsed="false">
      <c r="B180" s="45"/>
      <c r="C180" s="46"/>
      <c r="D180" s="47"/>
      <c r="E180" s="48"/>
    </row>
    <row r="181" customFormat="false" ht="15" hidden="false" customHeight="false" outlineLevel="0" collapsed="false">
      <c r="B181" s="45"/>
      <c r="C181" s="46"/>
      <c r="D181" s="47"/>
      <c r="E181" s="48"/>
    </row>
    <row r="182" customFormat="false" ht="15" hidden="false" customHeight="false" outlineLevel="0" collapsed="false">
      <c r="B182" s="45"/>
      <c r="C182" s="46"/>
      <c r="D182" s="47"/>
      <c r="E182" s="48"/>
    </row>
    <row r="183" customFormat="false" ht="15" hidden="false" customHeight="false" outlineLevel="0" collapsed="false">
      <c r="B183" s="45"/>
      <c r="C183" s="46"/>
      <c r="D183" s="47"/>
      <c r="E183" s="48"/>
    </row>
    <row r="184" customFormat="false" ht="15" hidden="false" customHeight="false" outlineLevel="0" collapsed="false">
      <c r="B184" s="45"/>
      <c r="C184" s="46"/>
      <c r="D184" s="47"/>
      <c r="E184" s="48"/>
    </row>
    <row r="185" customFormat="false" ht="15" hidden="false" customHeight="false" outlineLevel="0" collapsed="false">
      <c r="B185" s="45"/>
      <c r="C185" s="46"/>
      <c r="D185" s="47"/>
      <c r="E185" s="48"/>
    </row>
    <row r="186" customFormat="false" ht="15" hidden="false" customHeight="false" outlineLevel="0" collapsed="false">
      <c r="B186" s="45"/>
      <c r="C186" s="46"/>
      <c r="D186" s="47"/>
      <c r="E186" s="48"/>
    </row>
    <row r="187" customFormat="false" ht="15" hidden="false" customHeight="false" outlineLevel="0" collapsed="false">
      <c r="B187" s="45"/>
      <c r="C187" s="46"/>
      <c r="D187" s="47"/>
      <c r="E187" s="48"/>
    </row>
    <row r="188" customFormat="false" ht="15" hidden="false" customHeight="false" outlineLevel="0" collapsed="false">
      <c r="B188" s="45"/>
      <c r="C188" s="46"/>
      <c r="D188" s="47"/>
      <c r="E188" s="48"/>
    </row>
    <row r="189" customFormat="false" ht="15" hidden="false" customHeight="false" outlineLevel="0" collapsed="false">
      <c r="B189" s="45"/>
      <c r="C189" s="46"/>
      <c r="D189" s="47"/>
      <c r="E189" s="48"/>
    </row>
    <row r="190" customFormat="false" ht="15" hidden="false" customHeight="false" outlineLevel="0" collapsed="false">
      <c r="B190" s="45"/>
      <c r="C190" s="46"/>
      <c r="D190" s="47"/>
      <c r="E190" s="48"/>
    </row>
    <row r="191" customFormat="false" ht="15" hidden="false" customHeight="false" outlineLevel="0" collapsed="false">
      <c r="B191" s="45"/>
      <c r="C191" s="46"/>
      <c r="D191" s="47"/>
      <c r="E191" s="48"/>
    </row>
    <row r="192" customFormat="false" ht="15" hidden="false" customHeight="false" outlineLevel="0" collapsed="false">
      <c r="B192" s="45"/>
      <c r="C192" s="46"/>
      <c r="D192" s="47"/>
      <c r="E192" s="48"/>
    </row>
    <row r="193" customFormat="false" ht="15" hidden="false" customHeight="false" outlineLevel="0" collapsed="false">
      <c r="B193" s="45"/>
      <c r="C193" s="46"/>
      <c r="D193" s="47"/>
      <c r="E193" s="48"/>
    </row>
    <row r="194" customFormat="false" ht="15" hidden="false" customHeight="false" outlineLevel="0" collapsed="false">
      <c r="B194" s="45"/>
      <c r="C194" s="46"/>
      <c r="D194" s="47"/>
      <c r="E194" s="48"/>
    </row>
    <row r="195" customFormat="false" ht="15" hidden="false" customHeight="false" outlineLevel="0" collapsed="false">
      <c r="B195" s="45"/>
      <c r="C195" s="46"/>
      <c r="D195" s="47"/>
      <c r="E195" s="48"/>
    </row>
    <row r="196" customFormat="false" ht="15" hidden="false" customHeight="false" outlineLevel="0" collapsed="false">
      <c r="B196" s="45"/>
      <c r="C196" s="46"/>
      <c r="D196" s="47"/>
      <c r="E196" s="48"/>
    </row>
    <row r="197" customFormat="false" ht="15" hidden="false" customHeight="false" outlineLevel="0" collapsed="false">
      <c r="B197" s="45"/>
      <c r="C197" s="46"/>
      <c r="D197" s="47"/>
      <c r="E197" s="48"/>
    </row>
    <row r="198" customFormat="false" ht="15" hidden="false" customHeight="false" outlineLevel="0" collapsed="false">
      <c r="B198" s="45"/>
      <c r="C198" s="46"/>
      <c r="D198" s="47"/>
      <c r="E198" s="48"/>
    </row>
    <row r="199" customFormat="false" ht="15" hidden="false" customHeight="false" outlineLevel="0" collapsed="false">
      <c r="B199" s="45"/>
      <c r="C199" s="46"/>
      <c r="D199" s="47"/>
      <c r="E199" s="48"/>
    </row>
    <row r="200" customFormat="false" ht="15" hidden="false" customHeight="false" outlineLevel="0" collapsed="false">
      <c r="B200" s="45"/>
      <c r="C200" s="46"/>
      <c r="D200" s="47"/>
      <c r="E200" s="48"/>
    </row>
  </sheetData>
  <autoFilter ref="B3:E140">
    <filterColumn colId="2">
      <filters>
        <filter val="A"/>
        <filter val="AA"/>
      </filters>
    </filterColumn>
  </autoFilter>
  <mergeCells count="1">
    <mergeCell ref="B2: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16"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359</v>
      </c>
      <c r="F5" s="178"/>
      <c r="G5" s="183"/>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360</v>
      </c>
      <c r="F16" s="178"/>
      <c r="G16" s="190" t="s">
        <v>511</v>
      </c>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tru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512</v>
      </c>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tru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tru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360</v>
      </c>
      <c r="F65" s="178"/>
      <c r="G65" s="186" t="s">
        <v>513</v>
      </c>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3"/>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tru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3"/>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6" t="s">
        <v>514</v>
      </c>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360</v>
      </c>
      <c r="F78" s="178"/>
      <c r="G78" s="186" t="s">
        <v>515</v>
      </c>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tru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6" t="s">
        <v>516</v>
      </c>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361</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361</v>
      </c>
      <c r="F95" s="178"/>
      <c r="G95" s="183"/>
      <c r="H95" s="180"/>
      <c r="I95" s="182"/>
    </row>
    <row r="96" customFormat="false" ht="100.25" hidden="tru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tru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361</v>
      </c>
      <c r="F101" s="178"/>
      <c r="G101" s="183"/>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tru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360</v>
      </c>
      <c r="F113" s="178"/>
      <c r="G113" s="186" t="s">
        <v>517</v>
      </c>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93:E136 E5:E76 E78:E91">
    <cfRule type="cellIs" priority="2" operator="equal" aboveAverage="0" equalAverage="0" bottom="0" percent="0" rank="0" text="" dxfId="104">
      <formula>"c"</formula>
    </cfRule>
    <cfRule type="cellIs" priority="3" operator="equal" aboveAverage="0" equalAverage="0" bottom="0" percent="0" rank="0" text="" dxfId="105">
      <formula>"nc"</formula>
    </cfRule>
    <cfRule type="cellIs" priority="4" operator="equal" aboveAverage="0" equalAverage="0" bottom="0" percent="0" rank="0" text="" dxfId="106">
      <formula>"na"</formula>
    </cfRule>
    <cfRule type="cellIs" priority="5" operator="equal" aboveAverage="0" equalAverage="0" bottom="0" percent="0" rank="0" text="" dxfId="107">
      <formula>"nt"</formula>
    </cfRule>
  </conditionalFormatting>
  <conditionalFormatting sqref="F4:F136">
    <cfRule type="cellIs" priority="6" operator="equal" aboveAverage="0" equalAverage="0" bottom="0" percent="0" rank="0" text="" dxfId="108">
      <formula>"D"</formula>
    </cfRule>
  </conditionalFormatting>
  <conditionalFormatting sqref="E137:E140">
    <cfRule type="cellIs" priority="7" operator="equal" aboveAverage="0" equalAverage="0" bottom="0" percent="0" rank="0" text="" dxfId="109">
      <formula>"c"</formula>
    </cfRule>
    <cfRule type="cellIs" priority="8" operator="equal" aboveAverage="0" equalAverage="0" bottom="0" percent="0" rank="0" text="" dxfId="110">
      <formula>"nc"</formula>
    </cfRule>
    <cfRule type="cellIs" priority="9" operator="equal" aboveAverage="0" equalAverage="0" bottom="0" percent="0" rank="0" text="" dxfId="111">
      <formula>"na"</formula>
    </cfRule>
    <cfRule type="cellIs" priority="10" operator="equal" aboveAverage="0" equalAverage="0" bottom="0" percent="0" rank="0" text="" dxfId="112">
      <formula>"nt"</formula>
    </cfRule>
  </conditionalFormatting>
  <conditionalFormatting sqref="E4">
    <cfRule type="cellIs" priority="11" operator="equal" aboveAverage="0" equalAverage="0" bottom="0" percent="0" rank="0" text="" dxfId="113">
      <formula>"c"</formula>
    </cfRule>
    <cfRule type="cellIs" priority="12" operator="equal" aboveAverage="0" equalAverage="0" bottom="0" percent="0" rank="0" text="" dxfId="114">
      <formula>"nc"</formula>
    </cfRule>
    <cfRule type="cellIs" priority="13" operator="equal" aboveAverage="0" equalAverage="0" bottom="0" percent="0" rank="0" text="" dxfId="115">
      <formula>"na"</formula>
    </cfRule>
    <cfRule type="cellIs" priority="14" operator="equal" aboveAverage="0" equalAverage="0" bottom="0" percent="0" rank="0" text="" dxfId="116">
      <formula>"nt"</formula>
    </cfRule>
  </conditionalFormatting>
  <conditionalFormatting sqref="E77 E92">
    <cfRule type="cellIs" priority="15" operator="equal" aboveAverage="0" equalAverage="0" bottom="0" percent="0" rank="0" text="" dxfId="61">
      <formula>"c"</formula>
    </cfRule>
    <cfRule type="cellIs" priority="16" operator="equal" aboveAverage="0" equalAverage="0" bottom="0" percent="0" rank="0" text="" dxfId="62">
      <formula>"nc"</formula>
    </cfRule>
    <cfRule type="cellIs" priority="17" operator="equal" aboveAverage="0" equalAverage="0" bottom="0" percent="0" rank="0" text="" dxfId="63">
      <formula>"na"</formula>
    </cfRule>
    <cfRule type="cellIs" priority="18" operator="equal" aboveAverage="0" equalAverage="0" bottom="0" percent="0" rank="0" text="" dxfId="64">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6" activePane="bottomLeft" state="frozen"/>
      <selection pane="topLeft" activeCell="A1" activeCellId="0" sqref="A1"/>
      <selection pane="bottomLeft" activeCell="G43" activeCellId="0" sqref="G43"/>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359</v>
      </c>
      <c r="F42" s="178"/>
      <c r="G42" s="186"/>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6"/>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6"/>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6"/>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359</v>
      </c>
      <c r="F47" s="178"/>
      <c r="G47" s="186"/>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518</v>
      </c>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360</v>
      </c>
      <c r="F65" s="178"/>
      <c r="G65" s="186" t="s">
        <v>519</v>
      </c>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360</v>
      </c>
      <c r="F67" s="178"/>
      <c r="G67" s="186" t="s">
        <v>520</v>
      </c>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6" t="s">
        <v>514</v>
      </c>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6"/>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360</v>
      </c>
      <c r="F86" s="178"/>
      <c r="G86" s="191" t="s">
        <v>521</v>
      </c>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361</v>
      </c>
      <c r="F92" s="178"/>
      <c r="G92" s="186"/>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361</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361</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361</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361</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6"/>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autoFilter>
  <mergeCells count="2">
    <mergeCell ref="A1:C1"/>
    <mergeCell ref="A2:C2"/>
  </mergeCells>
  <conditionalFormatting sqref="E137:E140">
    <cfRule type="cellIs" priority="2" operator="equal" aboveAverage="0" equalAverage="0" bottom="0" percent="0" rank="0" text="" dxfId="117">
      <formula>"c"</formula>
    </cfRule>
    <cfRule type="cellIs" priority="3" operator="equal" aboveAverage="0" equalAverage="0" bottom="0" percent="0" rank="0" text="" dxfId="118">
      <formula>"nc"</formula>
    </cfRule>
    <cfRule type="cellIs" priority="4" operator="equal" aboveAverage="0" equalAverage="0" bottom="0" percent="0" rank="0" text="" dxfId="119">
      <formula>"na"</formula>
    </cfRule>
    <cfRule type="cellIs" priority="5" operator="equal" aboveAverage="0" equalAverage="0" bottom="0" percent="0" rank="0" text="" dxfId="120">
      <formula>"nt"</formula>
    </cfRule>
  </conditionalFormatting>
  <conditionalFormatting sqref="E78:E136 E47:E76 E5:E42">
    <cfRule type="cellIs" priority="6" operator="equal" aboveAverage="0" equalAverage="0" bottom="0" percent="0" rank="0" text="" dxfId="121">
      <formula>"c"</formula>
    </cfRule>
    <cfRule type="cellIs" priority="7" operator="equal" aboveAverage="0" equalAverage="0" bottom="0" percent="0" rank="0" text="" dxfId="122">
      <formula>"nc"</formula>
    </cfRule>
    <cfRule type="cellIs" priority="8" operator="equal" aboveAverage="0" equalAverage="0" bottom="0" percent="0" rank="0" text="" dxfId="123">
      <formula>"na"</formula>
    </cfRule>
    <cfRule type="cellIs" priority="9" operator="equal" aboveAverage="0" equalAverage="0" bottom="0" percent="0" rank="0" text="" dxfId="124">
      <formula>"nt"</formula>
    </cfRule>
  </conditionalFormatting>
  <conditionalFormatting sqref="F4:F136">
    <cfRule type="cellIs" priority="10" operator="equal" aboveAverage="0" equalAverage="0" bottom="0" percent="0" rank="0" text="" dxfId="125">
      <formula>"D"</formula>
    </cfRule>
  </conditionalFormatting>
  <conditionalFormatting sqref="E4">
    <cfRule type="cellIs" priority="11" operator="equal" aboveAverage="0" equalAverage="0" bottom="0" percent="0" rank="0" text="" dxfId="126">
      <formula>"c"</formula>
    </cfRule>
    <cfRule type="cellIs" priority="12" operator="equal" aboveAverage="0" equalAverage="0" bottom="0" percent="0" rank="0" text="" dxfId="127">
      <formula>"nc"</formula>
    </cfRule>
    <cfRule type="cellIs" priority="13" operator="equal" aboveAverage="0" equalAverage="0" bottom="0" percent="0" rank="0" text="" dxfId="128">
      <formula>"na"</formula>
    </cfRule>
    <cfRule type="cellIs" priority="14" operator="equal" aboveAverage="0" equalAverage="0" bottom="0" percent="0" rank="0" text="" dxfId="129">
      <formula>"nt"</formula>
    </cfRule>
  </conditionalFormatting>
  <conditionalFormatting sqref="E77 E43:E46">
    <cfRule type="cellIs" priority="15" operator="equal" aboveAverage="0" equalAverage="0" bottom="0" percent="0" rank="0" text="" dxfId="61">
      <formula>"c"</formula>
    </cfRule>
    <cfRule type="cellIs" priority="16" operator="equal" aboveAverage="0" equalAverage="0" bottom="0" percent="0" rank="0" text="" dxfId="62">
      <formula>"nc"</formula>
    </cfRule>
    <cfRule type="cellIs" priority="17" operator="equal" aboveAverage="0" equalAverage="0" bottom="0" percent="0" rank="0" text="" dxfId="63">
      <formula>"na"</formula>
    </cfRule>
    <cfRule type="cellIs" priority="18" operator="equal" aboveAverage="0" equalAverage="0" bottom="0" percent="0" rank="0" text="" dxfId="64">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18" activePane="bottomLeft" state="frozen"/>
      <selection pane="topLeft" activeCell="A1" activeCellId="0" sqref="A1"/>
      <selection pane="bottomLeft" activeCell="G147" activeCellId="0" sqref="G147"/>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359</v>
      </c>
      <c r="F5" s="178"/>
      <c r="G5" s="183"/>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90" t="s">
        <v>522</v>
      </c>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tru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361</v>
      </c>
      <c r="F48" s="178"/>
      <c r="G48" s="186"/>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tru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360</v>
      </c>
      <c r="F55" s="178"/>
      <c r="G55" s="191" t="s">
        <v>523</v>
      </c>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tru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3"/>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tru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359</v>
      </c>
      <c r="F65" s="178"/>
      <c r="G65" s="186"/>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3"/>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tru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3"/>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6" t="s">
        <v>514</v>
      </c>
      <c r="H77" s="180"/>
      <c r="I77" s="182"/>
    </row>
    <row r="78" customFormat="false" ht="100.25" hidden="tru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6"/>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tru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t="s">
        <v>524</v>
      </c>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6" t="s">
        <v>525</v>
      </c>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361</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361</v>
      </c>
      <c r="F95" s="178"/>
      <c r="G95" s="183"/>
      <c r="H95" s="180"/>
      <c r="I95" s="182"/>
    </row>
    <row r="96" customFormat="false" ht="100.25" hidden="tru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tru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361</v>
      </c>
      <c r="F101" s="178"/>
      <c r="G101" s="183"/>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tru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6"/>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137:E140">
    <cfRule type="cellIs" priority="2" operator="equal" aboveAverage="0" equalAverage="0" bottom="0" percent="0" rank="0" text="" dxfId="130">
      <formula>"c"</formula>
    </cfRule>
    <cfRule type="cellIs" priority="3" operator="equal" aboveAverage="0" equalAverage="0" bottom="0" percent="0" rank="0" text="" dxfId="131">
      <formula>"nc"</formula>
    </cfRule>
    <cfRule type="cellIs" priority="4" operator="equal" aboveAverage="0" equalAverage="0" bottom="0" percent="0" rank="0" text="" dxfId="132">
      <formula>"na"</formula>
    </cfRule>
    <cfRule type="cellIs" priority="5" operator="equal" aboveAverage="0" equalAverage="0" bottom="0" percent="0" rank="0" text="" dxfId="133">
      <formula>"nt"</formula>
    </cfRule>
  </conditionalFormatting>
  <conditionalFormatting sqref="E5:E136">
    <cfRule type="cellIs" priority="6" operator="equal" aboveAverage="0" equalAverage="0" bottom="0" percent="0" rank="0" text="" dxfId="61">
      <formula>"c"</formula>
    </cfRule>
    <cfRule type="cellIs" priority="7" operator="equal" aboveAverage="0" equalAverage="0" bottom="0" percent="0" rank="0" text="" dxfId="62">
      <formula>"nc"</formula>
    </cfRule>
    <cfRule type="cellIs" priority="8" operator="equal" aboveAverage="0" equalAverage="0" bottom="0" percent="0" rank="0" text="" dxfId="63">
      <formula>"na"</formula>
    </cfRule>
    <cfRule type="cellIs" priority="9" operator="equal" aboveAverage="0" equalAverage="0" bottom="0" percent="0" rank="0" text="" dxfId="64">
      <formula>"nt"</formula>
    </cfRule>
  </conditionalFormatting>
  <conditionalFormatting sqref="F4:F136">
    <cfRule type="cellIs" priority="10" operator="equal" aboveAverage="0" equalAverage="0" bottom="0" percent="0" rank="0" text="" dxfId="134">
      <formula>"D"</formula>
    </cfRule>
  </conditionalFormatting>
  <conditionalFormatting sqref="E4">
    <cfRule type="cellIs" priority="11" operator="equal" aboveAverage="0" equalAverage="0" bottom="0" percent="0" rank="0" text="" dxfId="135">
      <formula>"c"</formula>
    </cfRule>
    <cfRule type="cellIs" priority="12" operator="equal" aboveAverage="0" equalAverage="0" bottom="0" percent="0" rank="0" text="" dxfId="136">
      <formula>"nc"</formula>
    </cfRule>
    <cfRule type="cellIs" priority="13" operator="equal" aboveAverage="0" equalAverage="0" bottom="0" percent="0" rank="0" text="" dxfId="137">
      <formula>"na"</formula>
    </cfRule>
    <cfRule type="cellIs" priority="14" operator="equal" aboveAverage="0" equalAverage="0" bottom="0" percent="0" rank="0" text="" dxfId="138">
      <formula>"nt"</formula>
    </cfRule>
  </conditionalFormatting>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rowBreaks count="4" manualBreakCount="4">
    <brk id="19" man="true" max="16383" min="0"/>
    <brk id="41" man="true" max="16383" min="0"/>
    <brk id="75" man="true" max="16383" min="0"/>
    <brk id="105" man="true" max="16383" min="0"/>
  </rowBreaks>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E5:E136">
    <cfRule type="cellIs" priority="2" operator="equal" aboveAverage="0" equalAverage="0" bottom="0" percent="0" rank="0" text="" dxfId="139">
      <formula>"c"</formula>
    </cfRule>
    <cfRule type="cellIs" priority="3" operator="equal" aboveAverage="0" equalAverage="0" bottom="0" percent="0" rank="0" text="" dxfId="140">
      <formula>"nc"</formula>
    </cfRule>
    <cfRule type="cellIs" priority="4" operator="equal" aboveAverage="0" equalAverage="0" bottom="0" percent="0" rank="0" text="" dxfId="141">
      <formula>"na"</formula>
    </cfRule>
    <cfRule type="cellIs" priority="5" operator="equal" aboveAverage="0" equalAverage="0" bottom="0" percent="0" rank="0" text="" dxfId="142">
      <formula>"nt"</formula>
    </cfRule>
  </conditionalFormatting>
  <conditionalFormatting sqref="F4:F136">
    <cfRule type="cellIs" priority="6" operator="equal" aboveAverage="0" equalAverage="0" bottom="0" percent="0" rank="0" text="" dxfId="143">
      <formula>"D"</formula>
    </cfRule>
  </conditionalFormatting>
  <conditionalFormatting sqref="E137:E140">
    <cfRule type="cellIs" priority="7" operator="equal" aboveAverage="0" equalAverage="0" bottom="0" percent="0" rank="0" text="" dxfId="144">
      <formula>"c"</formula>
    </cfRule>
    <cfRule type="cellIs" priority="8" operator="equal" aboveAverage="0" equalAverage="0" bottom="0" percent="0" rank="0" text="" dxfId="145">
      <formula>"nc"</formula>
    </cfRule>
    <cfRule type="cellIs" priority="9" operator="equal" aboveAverage="0" equalAverage="0" bottom="0" percent="0" rank="0" text="" dxfId="146">
      <formula>"na"</formula>
    </cfRule>
    <cfRule type="cellIs" priority="10" operator="equal" aboveAverage="0" equalAverage="0" bottom="0" percent="0" rank="0" text="" dxfId="147">
      <formula>"nt"</formula>
    </cfRule>
  </conditionalFormatting>
  <conditionalFormatting sqref="E4">
    <cfRule type="cellIs" priority="11" operator="equal" aboveAverage="0" equalAverage="0" bottom="0" percent="0" rank="0" text="" dxfId="148">
      <formula>"c"</formula>
    </cfRule>
    <cfRule type="cellIs" priority="12" operator="equal" aboveAverage="0" equalAverage="0" bottom="0" percent="0" rank="0" text="" dxfId="149">
      <formula>"nc"</formula>
    </cfRule>
    <cfRule type="cellIs" priority="13" operator="equal" aboveAverage="0" equalAverage="0" bottom="0" percent="0" rank="0" text="" dxfId="150">
      <formula>"na"</formula>
    </cfRule>
    <cfRule type="cellIs" priority="14" operator="equal" aboveAverage="0" equalAverage="0" bottom="0" percent="0" rank="0" text="" dxfId="151">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E5:E136">
    <cfRule type="cellIs" priority="2" operator="equal" aboveAverage="0" equalAverage="0" bottom="0" percent="0" rank="0" text="" dxfId="152">
      <formula>"c"</formula>
    </cfRule>
    <cfRule type="cellIs" priority="3" operator="equal" aboveAverage="0" equalAverage="0" bottom="0" percent="0" rank="0" text="" dxfId="153">
      <formula>"nc"</formula>
    </cfRule>
    <cfRule type="cellIs" priority="4" operator="equal" aboveAverage="0" equalAverage="0" bottom="0" percent="0" rank="0" text="" dxfId="154">
      <formula>"na"</formula>
    </cfRule>
    <cfRule type="cellIs" priority="5" operator="equal" aboveAverage="0" equalAverage="0" bottom="0" percent="0" rank="0" text="" dxfId="155">
      <formula>"nt"</formula>
    </cfRule>
  </conditionalFormatting>
  <conditionalFormatting sqref="F4:F136">
    <cfRule type="cellIs" priority="6" operator="equal" aboveAverage="0" equalAverage="0" bottom="0" percent="0" rank="0" text="" dxfId="156">
      <formula>"D"</formula>
    </cfRule>
  </conditionalFormatting>
  <conditionalFormatting sqref="E137:E140">
    <cfRule type="cellIs" priority="7" operator="equal" aboveAverage="0" equalAverage="0" bottom="0" percent="0" rank="0" text="" dxfId="157">
      <formula>"c"</formula>
    </cfRule>
    <cfRule type="cellIs" priority="8" operator="equal" aboveAverage="0" equalAverage="0" bottom="0" percent="0" rank="0" text="" dxfId="158">
      <formula>"nc"</formula>
    </cfRule>
    <cfRule type="cellIs" priority="9" operator="equal" aboveAverage="0" equalAverage="0" bottom="0" percent="0" rank="0" text="" dxfId="159">
      <formula>"na"</formula>
    </cfRule>
    <cfRule type="cellIs" priority="10" operator="equal" aboveAverage="0" equalAverage="0" bottom="0" percent="0" rank="0" text="" dxfId="160">
      <formula>"nt"</formula>
    </cfRule>
  </conditionalFormatting>
  <conditionalFormatting sqref="E4">
    <cfRule type="cellIs" priority="11" operator="equal" aboveAverage="0" equalAverage="0" bottom="0" percent="0" rank="0" text="" dxfId="161">
      <formula>"c"</formula>
    </cfRule>
    <cfRule type="cellIs" priority="12" operator="equal" aboveAverage="0" equalAverage="0" bottom="0" percent="0" rank="0" text="" dxfId="162">
      <formula>"nc"</formula>
    </cfRule>
    <cfRule type="cellIs" priority="13" operator="equal" aboveAverage="0" equalAverage="0" bottom="0" percent="0" rank="0" text="" dxfId="163">
      <formula>"na"</formula>
    </cfRule>
    <cfRule type="cellIs" priority="14" operator="equal" aboveAverage="0" equalAverage="0" bottom="0" percent="0" rank="0" text="" dxfId="164">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E5:E136">
    <cfRule type="cellIs" priority="2" operator="equal" aboveAverage="0" equalAverage="0" bottom="0" percent="0" rank="0" text="" dxfId="165">
      <formula>"c"</formula>
    </cfRule>
    <cfRule type="cellIs" priority="3" operator="equal" aboveAverage="0" equalAverage="0" bottom="0" percent="0" rank="0" text="" dxfId="166">
      <formula>"nc"</formula>
    </cfRule>
    <cfRule type="cellIs" priority="4" operator="equal" aboveAverage="0" equalAverage="0" bottom="0" percent="0" rank="0" text="" dxfId="167">
      <formula>"na"</formula>
    </cfRule>
    <cfRule type="cellIs" priority="5" operator="equal" aboveAverage="0" equalAverage="0" bottom="0" percent="0" rank="0" text="" dxfId="168">
      <formula>"nt"</formula>
    </cfRule>
  </conditionalFormatting>
  <conditionalFormatting sqref="F4:F136">
    <cfRule type="cellIs" priority="6" operator="equal" aboveAverage="0" equalAverage="0" bottom="0" percent="0" rank="0" text="" dxfId="169">
      <formula>"D"</formula>
    </cfRule>
  </conditionalFormatting>
  <conditionalFormatting sqref="E137:E140">
    <cfRule type="cellIs" priority="7" operator="equal" aboveAverage="0" equalAverage="0" bottom="0" percent="0" rank="0" text="" dxfId="170">
      <formula>"c"</formula>
    </cfRule>
    <cfRule type="cellIs" priority="8" operator="equal" aboveAverage="0" equalAverage="0" bottom="0" percent="0" rank="0" text="" dxfId="171">
      <formula>"nc"</formula>
    </cfRule>
    <cfRule type="cellIs" priority="9" operator="equal" aboveAverage="0" equalAverage="0" bottom="0" percent="0" rank="0" text="" dxfId="172">
      <formula>"na"</formula>
    </cfRule>
    <cfRule type="cellIs" priority="10" operator="equal" aboveAverage="0" equalAverage="0" bottom="0" percent="0" rank="0" text="" dxfId="173">
      <formula>"nt"</formula>
    </cfRule>
  </conditionalFormatting>
  <conditionalFormatting sqref="E4">
    <cfRule type="cellIs" priority="11" operator="equal" aboveAverage="0" equalAverage="0" bottom="0" percent="0" rank="0" text="" dxfId="174">
      <formula>"c"</formula>
    </cfRule>
    <cfRule type="cellIs" priority="12" operator="equal" aboveAverage="0" equalAverage="0" bottom="0" percent="0" rank="0" text="" dxfId="175">
      <formula>"nc"</formula>
    </cfRule>
    <cfRule type="cellIs" priority="13" operator="equal" aboveAverage="0" equalAverage="0" bottom="0" percent="0" rank="0" text="" dxfId="176">
      <formula>"na"</formula>
    </cfRule>
    <cfRule type="cellIs" priority="14" operator="equal" aboveAverage="0" equalAverage="0" bottom="0" percent="0" rank="0" text="" dxfId="177">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5" zoomScaleNormal="105"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94"/>
      <c r="F1" s="194"/>
      <c r="G1" s="194"/>
      <c r="H1" s="194"/>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92"/>
      <c r="F2" s="192"/>
      <c r="G2" s="192"/>
      <c r="H2" s="192"/>
      <c r="I2" s="168"/>
    </row>
    <row r="3" s="172" customFormat="true" ht="70.25" hidden="false" customHeight="true" outlineLevel="0" collapsed="false">
      <c r="A3" s="193" t="s">
        <v>378</v>
      </c>
      <c r="B3" s="170" t="s">
        <v>64</v>
      </c>
      <c r="C3" s="170" t="s">
        <v>65</v>
      </c>
      <c r="D3" s="193"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83"/>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83"/>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3"/>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3"/>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3"/>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3"/>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3"/>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3"/>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83"/>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3"/>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3"/>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E5:E136">
    <cfRule type="cellIs" priority="2" operator="equal" aboveAverage="0" equalAverage="0" bottom="0" percent="0" rank="0" text="" dxfId="178">
      <formula>"c"</formula>
    </cfRule>
    <cfRule type="cellIs" priority="3" operator="equal" aboveAverage="0" equalAverage="0" bottom="0" percent="0" rank="0" text="" dxfId="179">
      <formula>"nc"</formula>
    </cfRule>
    <cfRule type="cellIs" priority="4" operator="equal" aboveAverage="0" equalAverage="0" bottom="0" percent="0" rank="0" text="" dxfId="180">
      <formula>"na"</formula>
    </cfRule>
    <cfRule type="cellIs" priority="5" operator="equal" aboveAverage="0" equalAverage="0" bottom="0" percent="0" rank="0" text="" dxfId="181">
      <formula>"nt"</formula>
    </cfRule>
  </conditionalFormatting>
  <conditionalFormatting sqref="F4:F136">
    <cfRule type="cellIs" priority="6" operator="equal" aboveAverage="0" equalAverage="0" bottom="0" percent="0" rank="0" text="" dxfId="182">
      <formula>"D"</formula>
    </cfRule>
  </conditionalFormatting>
  <conditionalFormatting sqref="E137:E140">
    <cfRule type="cellIs" priority="7" operator="equal" aboveAverage="0" equalAverage="0" bottom="0" percent="0" rank="0" text="" dxfId="183">
      <formula>"c"</formula>
    </cfRule>
    <cfRule type="cellIs" priority="8" operator="equal" aboveAverage="0" equalAverage="0" bottom="0" percent="0" rank="0" text="" dxfId="184">
      <formula>"nc"</formula>
    </cfRule>
    <cfRule type="cellIs" priority="9" operator="equal" aboveAverage="0" equalAverage="0" bottom="0" percent="0" rank="0" text="" dxfId="185">
      <formula>"na"</formula>
    </cfRule>
    <cfRule type="cellIs" priority="10" operator="equal" aboveAverage="0" equalAverage="0" bottom="0" percent="0" rank="0" text="" dxfId="186">
      <formula>"nt"</formula>
    </cfRule>
  </conditionalFormatting>
  <conditionalFormatting sqref="E4">
    <cfRule type="cellIs" priority="11" operator="equal" aboveAverage="0" equalAverage="0" bottom="0" percent="0" rank="0" text="" dxfId="187">
      <formula>"c"</formula>
    </cfRule>
    <cfRule type="cellIs" priority="12" operator="equal" aboveAverage="0" equalAverage="0" bottom="0" percent="0" rank="0" text="" dxfId="188">
      <formula>"nc"</formula>
    </cfRule>
    <cfRule type="cellIs" priority="13" operator="equal" aboveAverage="0" equalAverage="0" bottom="0" percent="0" rank="0" text="" dxfId="189">
      <formula>"na"</formula>
    </cfRule>
    <cfRule type="cellIs" priority="14" operator="equal" aboveAverage="0" equalAverage="0" bottom="0" percent="0" rank="0" text="" dxfId="190">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O30" activeCellId="0" sqref="O30"/>
    </sheetView>
  </sheetViews>
  <sheetFormatPr defaultColWidth="8.6640625" defaultRowHeight="15" zeroHeight="false" outlineLevelRow="0" outlineLevelCol="0"/>
  <cols>
    <col collapsed="false" customWidth="true" hidden="false" outlineLevel="0" max="1" min="1" style="0" width="20.67"/>
    <col collapsed="false" customWidth="true" hidden="false" outlineLevel="0" max="2" min="2" style="0" width="9.51"/>
    <col collapsed="false" customWidth="true" hidden="false" outlineLevel="0" max="3" min="3" style="0" width="10.66"/>
    <col collapsed="false" customWidth="true" hidden="false" outlineLevel="0" max="4" min="4" style="0" width="0.33"/>
    <col collapsed="false" customWidth="true" hidden="false" outlineLevel="0" max="5" min="5" style="0" width="5.66"/>
    <col collapsed="false" customWidth="true" hidden="false" outlineLevel="0" max="10" min="6" style="0" width="11.66"/>
    <col collapsed="false" customWidth="true" hidden="false" outlineLevel="0" max="12" min="11" style="0" width="4.66"/>
    <col collapsed="false" customWidth="true" hidden="false" outlineLevel="0" max="13" min="13" style="0" width="3.66"/>
    <col collapsed="false" customWidth="true" hidden="false" outlineLevel="0" max="14" min="14" style="0" width="10"/>
  </cols>
  <sheetData>
    <row r="1" customFormat="false" ht="44.25" hidden="false" customHeight="true" outlineLevel="0" collapsed="false">
      <c r="A1" s="49" t="s">
        <v>356</v>
      </c>
      <c r="B1" s="49"/>
      <c r="C1" s="49"/>
      <c r="D1" s="49"/>
      <c r="E1" s="49"/>
      <c r="F1" s="49"/>
      <c r="G1" s="49"/>
      <c r="H1" s="49"/>
      <c r="I1" s="49"/>
      <c r="J1" s="49"/>
      <c r="K1" s="49"/>
      <c r="L1" s="49"/>
      <c r="M1" s="49"/>
      <c r="N1" s="49"/>
    </row>
    <row r="2" customFormat="false" ht="3.75" hidden="false" customHeight="true" outlineLevel="0" collapsed="false"/>
    <row r="3" customFormat="false" ht="17" hidden="false" customHeight="true" outlineLevel="0" collapsed="false">
      <c r="A3" s="50" t="s">
        <v>357</v>
      </c>
      <c r="B3" s="50"/>
      <c r="C3" s="50"/>
      <c r="D3" s="51"/>
      <c r="E3" s="52" t="s">
        <v>358</v>
      </c>
      <c r="F3" s="52"/>
      <c r="G3" s="52"/>
      <c r="H3" s="52"/>
      <c r="I3" s="52"/>
      <c r="J3" s="52"/>
      <c r="K3" s="53" t="s">
        <v>359</v>
      </c>
      <c r="L3" s="53" t="s">
        <v>360</v>
      </c>
      <c r="M3" s="53" t="s">
        <v>361</v>
      </c>
      <c r="N3" s="54" t="s">
        <v>362</v>
      </c>
    </row>
    <row r="4" customFormat="false" ht="17" hidden="false" customHeight="false" outlineLevel="0" collapsed="false">
      <c r="A4" s="55"/>
      <c r="B4" s="56" t="s">
        <v>359</v>
      </c>
      <c r="C4" s="57" t="s">
        <v>360</v>
      </c>
      <c r="D4" s="58"/>
      <c r="E4" s="59" t="s">
        <v>16</v>
      </c>
      <c r="F4" s="60" t="str">
        <f aca="false">IF(Echantillon!B11&gt;"",Echantillon!B11,"")</f>
        <v>Accueil</v>
      </c>
      <c r="G4" s="60"/>
      <c r="H4" s="60"/>
      <c r="I4" s="60"/>
      <c r="J4" s="60"/>
      <c r="K4" s="61" t="n">
        <f aca="false">IF(LOOKUP($E4,BaseDeCalcul!$D$9:$W$9,BaseDeCalcul!$D$7:$W$7)&gt;0,LOOKUP($E4,BaseDeCalcul!$D$9:$W$9,BaseDeCalcul!$D$3:$W$3),"-")</f>
        <v>26</v>
      </c>
      <c r="L4" s="62" t="n">
        <f aca="false">IF(LOOKUP($E4,BaseDeCalcul!$D$9:$W$9,BaseDeCalcul!$D$7:$W$7)&gt;0,LOOKUP($E4,BaseDeCalcul!$D$9:$W$9,BaseDeCalcul!$D$4:$W$4),"-")</f>
        <v>6</v>
      </c>
      <c r="M4" s="63" t="n">
        <f aca="false">IF(LOOKUP($E4,BaseDeCalcul!$D$9:$W$9,BaseDeCalcul!$D$7:$W$7)&gt;0,LOOKUP($E4,BaseDeCalcul!$D$9:$W$9,BaseDeCalcul!$D$5:$W$5),"-")</f>
        <v>81</v>
      </c>
      <c r="N4" s="64" t="n">
        <f aca="false">IF(LOOKUP($E4,BaseDeCalcul!$D$9:$W$9,BaseDeCalcul!$D$7:$W$7)&gt;0,LOOKUP($E4,BaseDeCalcul!$D$9:$W$9,BaseDeCalcul!$D$6:$W$6),"-")</f>
        <v>0.8125</v>
      </c>
    </row>
    <row r="5" customFormat="false" ht="17" hidden="false" customHeight="false" outlineLevel="0" collapsed="false">
      <c r="A5" s="65" t="s">
        <v>69</v>
      </c>
      <c r="B5" s="66" t="n">
        <f aca="false">BaseDeCalcul!AH29</f>
        <v>0.558139534883721</v>
      </c>
      <c r="C5" s="67" t="n">
        <f aca="false">BaseDeCalcul!AI29</f>
        <v>0.441860465116279</v>
      </c>
      <c r="D5" s="68"/>
      <c r="E5" s="59" t="s">
        <v>20</v>
      </c>
      <c r="F5" s="69" t="str">
        <f aca="false">IF(Echantillon!B13&gt;"",Echantillon!B13,"")</f>
        <v/>
      </c>
      <c r="G5" s="69"/>
      <c r="H5" s="69"/>
      <c r="I5" s="69"/>
      <c r="J5" s="69"/>
      <c r="K5" s="61" t="n">
        <f aca="false">IF(LOOKUP($E5,BaseDeCalcul!$D$9:$W$9,BaseDeCalcul!$D$7:$W$7)&gt;0,LOOKUP($E5,BaseDeCalcul!$D$9:$W$9,BaseDeCalcul!$D$3:$W$3),"-")</f>
        <v>25</v>
      </c>
      <c r="L5" s="62" t="n">
        <f aca="false">IF(LOOKUP($E5,BaseDeCalcul!$D$9:$W$9,BaseDeCalcul!$D$7:$W$7)&gt;0,LOOKUP($E5,BaseDeCalcul!$D$9:$W$9,BaseDeCalcul!$D$4:$W$4),"-")</f>
        <v>8</v>
      </c>
      <c r="M5" s="63" t="n">
        <f aca="false">IF(LOOKUP($E5,BaseDeCalcul!$D$9:$W$9,BaseDeCalcul!$D$7:$W$7)&gt;0,LOOKUP($E5,BaseDeCalcul!$D$9:$W$9,BaseDeCalcul!$D$5:$W$5),"-")</f>
        <v>81</v>
      </c>
      <c r="N5" s="64" t="n">
        <f aca="false">IF(LOOKUP($E5,BaseDeCalcul!$D$9:$W$9,BaseDeCalcul!$D$7:$W$7)&gt;0,LOOKUP($E5,BaseDeCalcul!$D$9:$W$9,BaseDeCalcul!$D$6:$W$6),"-")</f>
        <v>0.757575757575758</v>
      </c>
    </row>
    <row r="6" customFormat="false" ht="17" hidden="false" customHeight="false" outlineLevel="0" collapsed="false">
      <c r="A6" s="58"/>
      <c r="B6" s="68"/>
      <c r="C6" s="68"/>
      <c r="D6" s="68"/>
      <c r="E6" s="59" t="s">
        <v>23</v>
      </c>
      <c r="F6" s="69" t="str">
        <f aca="false">IF(Echantillon!B14&gt;"",Echantillon!B14,"")</f>
        <v/>
      </c>
      <c r="G6" s="69"/>
      <c r="H6" s="69"/>
      <c r="I6" s="69"/>
      <c r="J6" s="69"/>
      <c r="K6" s="61" t="str">
        <f aca="false">IF(LOOKUP($E6,BaseDeCalcul!$D$9:$W$9,BaseDeCalcul!$D$7:$W$7)&gt;0,LOOKUP($E6,BaseDeCalcul!$D$9:$W$9,BaseDeCalcul!$D$3:$W$3),"-")</f>
        <v>-</v>
      </c>
      <c r="L6" s="62" t="str">
        <f aca="false">IF(LOOKUP($E6,BaseDeCalcul!$D$9:$W$9,BaseDeCalcul!$D$7:$W$7)&gt;0,LOOKUP($E6,BaseDeCalcul!$D$9:$W$9,BaseDeCalcul!$D$4:$W$4),"-")</f>
        <v>-</v>
      </c>
      <c r="M6" s="63" t="str">
        <f aca="false">IF(LOOKUP($E6,BaseDeCalcul!$D$9:$W$9,BaseDeCalcul!$D$7:$W$7)&gt;0,LOOKUP($E6,BaseDeCalcul!$D$9:$W$9,BaseDeCalcul!$D$5:$W$5),"-")</f>
        <v>-</v>
      </c>
      <c r="N6" s="64" t="str">
        <f aca="false">IF(LOOKUP($E6,BaseDeCalcul!$D$9:$W$9,BaseDeCalcul!$D$7:$W$7)&gt;0,LOOKUP($E6,BaseDeCalcul!$D$9:$W$9,BaseDeCalcul!$D$6:$W$6),"-")</f>
        <v>-</v>
      </c>
    </row>
    <row r="7" customFormat="false" ht="17" hidden="false" customHeight="false" outlineLevel="0" collapsed="false">
      <c r="A7" s="58"/>
      <c r="B7" s="68"/>
      <c r="C7" s="68"/>
      <c r="D7" s="68"/>
      <c r="E7" s="59" t="s">
        <v>25</v>
      </c>
      <c r="F7" s="69" t="str">
        <f aca="false">IF(Echantillon!B15&gt;"",Echantillon!B15,"")</f>
        <v>Authentification</v>
      </c>
      <c r="G7" s="69"/>
      <c r="H7" s="69"/>
      <c r="I7" s="69"/>
      <c r="J7" s="69"/>
      <c r="K7" s="61" t="str">
        <f aca="false">IF(LOOKUP($E7,BaseDeCalcul!$D$9:$W$9,BaseDeCalcul!$D$7:$W$7)&gt;0,LOOKUP($E7,BaseDeCalcul!$D$9:$W$9,BaseDeCalcul!$D$3:$W$3),"-")</f>
        <v>-</v>
      </c>
      <c r="L7" s="62" t="str">
        <f aca="false">IF(LOOKUP($E7,BaseDeCalcul!$D$9:$W$9,BaseDeCalcul!$D$7:$W$7)&gt;0,LOOKUP($E7,BaseDeCalcul!$D$9:$W$9,BaseDeCalcul!$D$4:$W$4),"-")</f>
        <v>-</v>
      </c>
      <c r="M7" s="63" t="str">
        <f aca="false">IF(LOOKUP($E7,BaseDeCalcul!$D$9:$W$9,BaseDeCalcul!$D$7:$W$7)&gt;0,LOOKUP($E7,BaseDeCalcul!$D$9:$W$9,BaseDeCalcul!$D$5:$W$5),"-")</f>
        <v>-</v>
      </c>
      <c r="N7" s="64" t="str">
        <f aca="false">IF(LOOKUP($E7,BaseDeCalcul!$D$9:$W$9,BaseDeCalcul!$D$7:$W$7)&gt;0,LOOKUP($E7,BaseDeCalcul!$D$9:$W$9,BaseDeCalcul!$D$6:$W$6),"-")</f>
        <v>-</v>
      </c>
    </row>
    <row r="8" customFormat="false" ht="14.75" hidden="false" customHeight="true" outlineLevel="0" collapsed="false">
      <c r="A8" s="70"/>
      <c r="B8" s="70"/>
      <c r="C8" s="70"/>
      <c r="D8" s="71"/>
      <c r="E8" s="59" t="s">
        <v>27</v>
      </c>
      <c r="F8" s="69" t="str">
        <f aca="false">IF(Echantillon!B16&gt;"",Echantillon!B16,"")</f>
        <v>Résultats de recherche usager</v>
      </c>
      <c r="G8" s="69"/>
      <c r="H8" s="69"/>
      <c r="I8" s="69"/>
      <c r="J8" s="69"/>
      <c r="K8" s="61" t="n">
        <f aca="false">IF(LOOKUP($E8,BaseDeCalcul!$D$9:$W$9,BaseDeCalcul!$D$7:$W$7)&gt;0,LOOKUP($E8,BaseDeCalcul!$D$9:$W$9,BaseDeCalcul!$D$3:$W$3),"-")</f>
        <v>25</v>
      </c>
      <c r="L8" s="62" t="n">
        <f aca="false">IF(LOOKUP($E8,BaseDeCalcul!$D$9:$W$9,BaseDeCalcul!$D$7:$W$7)&gt;0,LOOKUP($E8,BaseDeCalcul!$D$9:$W$9,BaseDeCalcul!$D$4:$W$4),"-")</f>
        <v>10</v>
      </c>
      <c r="M8" s="63" t="n">
        <f aca="false">IF(LOOKUP($E8,BaseDeCalcul!$D$9:$W$9,BaseDeCalcul!$D$7:$W$7)&gt;0,LOOKUP($E8,BaseDeCalcul!$D$9:$W$9,BaseDeCalcul!$D$5:$W$5),"-")</f>
        <v>78</v>
      </c>
      <c r="N8" s="64" t="n">
        <f aca="false">IF(LOOKUP($E8,BaseDeCalcul!$D$9:$W$9,BaseDeCalcul!$D$7:$W$7)&gt;0,LOOKUP($E8,BaseDeCalcul!$D$9:$W$9,BaseDeCalcul!$D$6:$W$6),"-")</f>
        <v>0.714285714285714</v>
      </c>
    </row>
    <row r="9" customFormat="false" ht="15" hidden="false" customHeight="false" outlineLevel="0" collapsed="false">
      <c r="E9" s="72" t="s">
        <v>363</v>
      </c>
      <c r="F9" s="72"/>
      <c r="G9" s="72"/>
      <c r="H9" s="72"/>
      <c r="I9" s="72"/>
      <c r="J9" s="72"/>
      <c r="K9" s="72"/>
      <c r="L9" s="72"/>
      <c r="M9" s="72"/>
      <c r="N9" s="73" t="n">
        <f aca="false">IF(COUNTIF(N4:N8,"&lt;&gt;-")&gt;0,SUM(N4:N8)/COUNTIF(N4:N8,"&lt;&gt;-"),"-")</f>
        <v>0.761453823953824</v>
      </c>
    </row>
    <row r="10" customFormat="false" ht="15" hidden="false" customHeight="false" outlineLevel="0" collapsed="false">
      <c r="E10" s="72" t="s">
        <v>364</v>
      </c>
      <c r="F10" s="72"/>
      <c r="G10" s="72"/>
      <c r="H10" s="72"/>
      <c r="I10" s="72"/>
      <c r="J10" s="72"/>
      <c r="K10" s="72"/>
      <c r="L10" s="72"/>
      <c r="M10" s="72"/>
      <c r="N10" s="73" t="n">
        <f aca="false">IF(COUNTIF(N4:N9,"&lt;&gt;-")&gt;0,MAX(N4:N9),"-")</f>
        <v>0.8125</v>
      </c>
    </row>
    <row r="11" customFormat="false" ht="15" hidden="false" customHeight="false" outlineLevel="0" collapsed="false">
      <c r="E11" s="74" t="s">
        <v>365</v>
      </c>
      <c r="F11" s="74"/>
      <c r="G11" s="74"/>
      <c r="H11" s="74"/>
      <c r="I11" s="74"/>
      <c r="J11" s="74"/>
      <c r="K11" s="74"/>
      <c r="L11" s="74"/>
      <c r="M11" s="74"/>
      <c r="N11" s="75" t="n">
        <f aca="false">IF(COUNTIF(N4:N9,"&lt;&gt;-")&gt;0,MIN(N4:N9),"-")</f>
        <v>0.714285714285714</v>
      </c>
    </row>
    <row r="12" customFormat="false" ht="15" hidden="false" customHeight="false" outlineLevel="0" collapsed="false">
      <c r="E12" s="76" t="s">
        <v>366</v>
      </c>
      <c r="F12" s="76"/>
      <c r="G12" s="76"/>
      <c r="H12" s="76"/>
      <c r="I12" s="76"/>
      <c r="J12" s="76"/>
      <c r="K12" s="76"/>
      <c r="L12" s="76"/>
      <c r="M12" s="76"/>
      <c r="N12" s="76"/>
    </row>
    <row r="13" customFormat="false" ht="15" hidden="false" customHeight="true" outlineLevel="0" collapsed="false">
      <c r="E13" s="77" t="s">
        <v>367</v>
      </c>
      <c r="F13" s="77"/>
      <c r="G13" s="77"/>
      <c r="H13" s="77"/>
      <c r="I13" s="77"/>
      <c r="J13" s="77"/>
      <c r="K13" s="77"/>
      <c r="L13" s="77"/>
      <c r="M13" s="77"/>
      <c r="N13" s="77"/>
    </row>
    <row r="14" customFormat="false" ht="15" hidden="false" customHeight="false" outlineLevel="0" collapsed="false">
      <c r="E14" s="77"/>
      <c r="F14" s="77"/>
      <c r="G14" s="77"/>
      <c r="H14" s="77"/>
      <c r="I14" s="77"/>
      <c r="J14" s="77"/>
      <c r="K14" s="77"/>
      <c r="L14" s="77"/>
      <c r="M14" s="77"/>
      <c r="N14" s="77"/>
    </row>
    <row r="15" customFormat="false" ht="15" hidden="false" customHeight="false" outlineLevel="0" collapsed="false">
      <c r="E15" s="77"/>
      <c r="F15" s="77"/>
      <c r="G15" s="77"/>
      <c r="H15" s="77"/>
      <c r="I15" s="77"/>
      <c r="J15" s="77"/>
      <c r="K15" s="77"/>
      <c r="L15" s="77"/>
      <c r="M15" s="77"/>
      <c r="N15" s="77"/>
    </row>
    <row r="16" customFormat="false" ht="15" hidden="false" customHeight="false" outlineLevel="0" collapsed="false">
      <c r="E16" s="77"/>
      <c r="F16" s="77"/>
      <c r="G16" s="77"/>
      <c r="H16" s="77"/>
      <c r="I16" s="77"/>
      <c r="J16" s="77"/>
      <c r="K16" s="77"/>
      <c r="L16" s="77"/>
      <c r="M16" s="77"/>
      <c r="N16" s="77"/>
    </row>
    <row r="17" customFormat="false" ht="15" hidden="false" customHeight="false" outlineLevel="0" collapsed="false">
      <c r="E17" s="77"/>
      <c r="F17" s="77"/>
      <c r="G17" s="77"/>
      <c r="H17" s="77"/>
      <c r="I17" s="77"/>
      <c r="J17" s="77"/>
      <c r="K17" s="77"/>
      <c r="L17" s="77"/>
      <c r="M17" s="77"/>
      <c r="N17" s="77"/>
    </row>
  </sheetData>
  <mergeCells count="14">
    <mergeCell ref="A1:N1"/>
    <mergeCell ref="A3:C3"/>
    <mergeCell ref="E3:J3"/>
    <mergeCell ref="F4:J4"/>
    <mergeCell ref="F5:J5"/>
    <mergeCell ref="F6:J6"/>
    <mergeCell ref="F7:J7"/>
    <mergeCell ref="A8:C8"/>
    <mergeCell ref="F8:J8"/>
    <mergeCell ref="E9:M9"/>
    <mergeCell ref="E10:M10"/>
    <mergeCell ref="E11:M11"/>
    <mergeCell ref="E12:N12"/>
    <mergeCell ref="E13:N17"/>
  </mergeCells>
  <conditionalFormatting sqref="N4:N8">
    <cfRule type="cellIs" priority="2" operator="equal" aboveAverage="0" equalAverage="0" bottom="0" percent="0" rank="0" text="" dxfId="0">
      <formula>0</formula>
    </cfRule>
    <cfRule type="cellIs" priority="3" operator="notEqual" aboveAverage="0" equalAverage="0" bottom="0" percent="0" rank="0" text="" dxfId="1">
      <formula>"-"</formula>
    </cfRule>
  </conditionalFormatting>
  <conditionalFormatting sqref="N9">
    <cfRule type="cellIs" priority="4" operator="greaterThan" aboveAverage="0" equalAverage="0" bottom="0" percent="0" rank="0" text="" dxfId="2">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
  <sheetViews>
    <sheetView showFormulas="false" showGridLines="false" showRowColHeaders="false" showZeros="true" rightToLeft="false" tabSelected="true" showOutlineSymbols="true" defaultGridColor="true" view="normal" topLeftCell="A1" colorId="64" zoomScale="95" zoomScaleNormal="95" zoomScalePageLayoutView="100" workbookViewId="0">
      <selection pane="topLeft" activeCell="R4" activeCellId="0" sqref="R4"/>
    </sheetView>
  </sheetViews>
  <sheetFormatPr defaultColWidth="8.6640625" defaultRowHeight="15" zeroHeight="false" outlineLevelRow="0" outlineLevelCol="0"/>
  <cols>
    <col collapsed="false" customWidth="true" hidden="false" outlineLevel="0" max="1" min="1" style="0" width="20.67"/>
    <col collapsed="false" customWidth="true" hidden="false" outlineLevel="0" max="2" min="2" style="0" width="9.51"/>
    <col collapsed="false" customWidth="true" hidden="false" outlineLevel="0" max="3" min="3" style="0" width="10.66"/>
    <col collapsed="false" customWidth="true" hidden="false" outlineLevel="0" max="11" min="11" style="0" width="2.66"/>
    <col collapsed="false" customWidth="true" hidden="false" outlineLevel="0" max="12" min="12" style="0" width="5.66"/>
    <col collapsed="false" customWidth="true" hidden="false" outlineLevel="0" max="17" min="13" style="0" width="11.66"/>
    <col collapsed="false" customWidth="true" hidden="false" outlineLevel="0" max="19" min="18" style="0" width="4.66"/>
    <col collapsed="false" customWidth="true" hidden="false" outlineLevel="0" max="20" min="20" style="0" width="3.66"/>
    <col collapsed="false" customWidth="true" hidden="false" outlineLevel="0" max="21" min="21" style="0" width="10"/>
  </cols>
  <sheetData>
    <row r="1" customFormat="false" ht="44.25" hidden="false" customHeight="true" outlineLevel="0" collapsed="false">
      <c r="A1" s="49" t="s">
        <v>368</v>
      </c>
      <c r="B1" s="49"/>
      <c r="C1" s="49"/>
      <c r="D1" s="49"/>
      <c r="E1" s="49"/>
      <c r="F1" s="49"/>
      <c r="G1" s="49"/>
      <c r="H1" s="49"/>
      <c r="I1" s="49"/>
      <c r="J1" s="49"/>
      <c r="K1" s="49"/>
      <c r="L1" s="49"/>
      <c r="M1" s="49"/>
      <c r="N1" s="49"/>
      <c r="O1" s="49"/>
      <c r="P1" s="49"/>
      <c r="Q1" s="49"/>
      <c r="R1" s="49"/>
      <c r="S1" s="49"/>
      <c r="T1" s="49"/>
      <c r="U1" s="49"/>
    </row>
    <row r="2" customFormat="false" ht="3.75" hidden="false" customHeight="true" outlineLevel="0" collapsed="false"/>
    <row r="3" customFormat="false" ht="17" hidden="false" customHeight="true" outlineLevel="0" collapsed="false">
      <c r="A3" s="50" t="s">
        <v>369</v>
      </c>
      <c r="B3" s="50"/>
      <c r="C3" s="50"/>
      <c r="L3" s="52" t="s">
        <v>358</v>
      </c>
      <c r="M3" s="52"/>
      <c r="N3" s="52"/>
      <c r="O3" s="52"/>
      <c r="P3" s="52"/>
      <c r="Q3" s="52"/>
      <c r="R3" s="53" t="s">
        <v>359</v>
      </c>
      <c r="S3" s="53" t="s">
        <v>360</v>
      </c>
      <c r="T3" s="53" t="s">
        <v>361</v>
      </c>
      <c r="U3" s="78" t="s">
        <v>362</v>
      </c>
    </row>
    <row r="4" customFormat="false" ht="16.15" hidden="false" customHeight="false" outlineLevel="0" collapsed="false">
      <c r="A4" s="55"/>
      <c r="B4" s="56" t="s">
        <v>359</v>
      </c>
      <c r="C4" s="57" t="s">
        <v>360</v>
      </c>
      <c r="L4" s="59" t="s">
        <v>16</v>
      </c>
      <c r="M4" s="60" t="str">
        <f aca="false">IF(Echantillon!B11&gt;"",Echantillon!B11,"")</f>
        <v>Accueil</v>
      </c>
      <c r="N4" s="60"/>
      <c r="O4" s="60"/>
      <c r="P4" s="60"/>
      <c r="Q4" s="60"/>
      <c r="R4" s="61" t="n">
        <f aca="false">IF(LOOKUP($L4,BaseDeCalcul!$D$9:$W$9,BaseDeCalcul!$D$7:$W$7)&gt;0,LOOKUP($L4,BaseDeCalcul!$D$9:$W$9,BaseDeCalcul!$D$3:$W$3),"-")</f>
        <v>26</v>
      </c>
      <c r="S4" s="62" t="n">
        <f aca="false">IF(LOOKUP($L4,BaseDeCalcul!$D$9:$W$9,BaseDeCalcul!$D$7:$W$7)&gt;0,LOOKUP($L4,BaseDeCalcul!$D$9:$W$9,BaseDeCalcul!$D$4:$W$4),"-")</f>
        <v>6</v>
      </c>
      <c r="T4" s="63" t="n">
        <f aca="false">IF(LOOKUP($L4,BaseDeCalcul!$D$9:$W$9,BaseDeCalcul!$D$7:$W$7)&gt;0,LOOKUP($L4,BaseDeCalcul!$D$9:$W$9,BaseDeCalcul!$D$5:$W$5),"-")</f>
        <v>81</v>
      </c>
      <c r="U4" s="64" t="n">
        <f aca="false">IF(LOOKUP($L4,BaseDeCalcul!$D$9:$W$9,BaseDeCalcul!$D$7:$W$7)&gt;0,LOOKUP($L4,BaseDeCalcul!$D$9:$W$9,BaseDeCalcul!$D$6:$W$6),"-")</f>
        <v>0.8125</v>
      </c>
      <c r="V4" s="0" t="n">
        <f aca="false">SUM(R4:T4)</f>
        <v>113</v>
      </c>
    </row>
    <row r="5" customFormat="false" ht="16.15" hidden="false" customHeight="false" outlineLevel="0" collapsed="false">
      <c r="A5" s="79" t="s">
        <v>69</v>
      </c>
      <c r="B5" s="80" t="n">
        <f aca="false">BaseDeCalcul!AH29</f>
        <v>0.558139534883721</v>
      </c>
      <c r="C5" s="81" t="n">
        <f aca="false">BaseDeCalcul!AI29</f>
        <v>0.441860465116279</v>
      </c>
      <c r="L5" s="59" t="s">
        <v>20</v>
      </c>
      <c r="M5" s="69" t="str">
        <f aca="false">IF(Echantillon!B12&gt;"",Echantillon!B12,"")</f>
        <v>Contact</v>
      </c>
      <c r="N5" s="69"/>
      <c r="O5" s="69"/>
      <c r="P5" s="69"/>
      <c r="Q5" s="69"/>
      <c r="R5" s="61" t="n">
        <f aca="false">IF(LOOKUP($L5,BaseDeCalcul!$D$9:$W$9,BaseDeCalcul!$D$7:$W$7)&gt;0,LOOKUP($L5,BaseDeCalcul!$D$9:$W$9,BaseDeCalcul!$D$3:$W$3),"-")</f>
        <v>25</v>
      </c>
      <c r="S5" s="62" t="n">
        <f aca="false">IF(LOOKUP($L5,BaseDeCalcul!$D$9:$W$9,BaseDeCalcul!$D$7:$W$7)&gt;0,LOOKUP($L5,BaseDeCalcul!$D$9:$W$9,BaseDeCalcul!$D$4:$W$4),"-")</f>
        <v>8</v>
      </c>
      <c r="T5" s="63" t="n">
        <f aca="false">IF(LOOKUP($L5,BaseDeCalcul!$D$9:$W$9,BaseDeCalcul!$D$7:$W$7)&gt;0,LOOKUP($L5,BaseDeCalcul!$D$9:$W$9,BaseDeCalcul!$D$5:$W$5),"-")</f>
        <v>81</v>
      </c>
      <c r="U5" s="64" t="n">
        <f aca="false">IF(LOOKUP($L5,BaseDeCalcul!$D$9:$W$9,BaseDeCalcul!$D$7:$W$7)&gt;0,LOOKUP($L5,BaseDeCalcul!$D$9:$W$9,BaseDeCalcul!$D$6:$W$6),"-")</f>
        <v>0.757575757575758</v>
      </c>
      <c r="V5" s="0" t="n">
        <f aca="false">SUM(R5:T5)</f>
        <v>114</v>
      </c>
    </row>
    <row r="6" customFormat="false" ht="16.15" hidden="false" customHeight="false" outlineLevel="0" collapsed="false">
      <c r="A6" s="79" t="s">
        <v>370</v>
      </c>
      <c r="B6" s="80" t="n">
        <f aca="false">BaseDeCalcul!AH30</f>
        <v>0.545454545454545</v>
      </c>
      <c r="C6" s="81" t="n">
        <f aca="false">BaseDeCalcul!AI30</f>
        <v>0.454545454545455</v>
      </c>
      <c r="L6" s="59" t="s">
        <v>23</v>
      </c>
      <c r="M6" s="69" t="str">
        <f aca="false">IF(Echantillon!B13&gt;"",Echantillon!B13,"")</f>
        <v/>
      </c>
      <c r="N6" s="69"/>
      <c r="O6" s="69"/>
      <c r="P6" s="69"/>
      <c r="Q6" s="69"/>
      <c r="R6" s="61"/>
      <c r="S6" s="62"/>
      <c r="T6" s="63"/>
      <c r="U6" s="64"/>
      <c r="V6" s="0" t="n">
        <f aca="false">SUM(R6:T6)</f>
        <v>0</v>
      </c>
    </row>
    <row r="7" customFormat="false" ht="16.15" hidden="false" customHeight="false" outlineLevel="0" collapsed="false">
      <c r="A7" s="79" t="s">
        <v>88</v>
      </c>
      <c r="B7" s="80" t="str">
        <f aca="false">BaseDeCalcul!AH31</f>
        <v>-</v>
      </c>
      <c r="C7" s="81" t="str">
        <f aca="false">BaseDeCalcul!AI31</f>
        <v>-</v>
      </c>
      <c r="L7" s="59" t="s">
        <v>25</v>
      </c>
      <c r="M7" s="69" t="str">
        <f aca="false">IF(Echantillon!B14&gt;"",Echantillon!B14,"")</f>
        <v/>
      </c>
      <c r="N7" s="69"/>
      <c r="O7" s="69"/>
      <c r="P7" s="69"/>
      <c r="Q7" s="69"/>
      <c r="R7" s="61"/>
      <c r="S7" s="62"/>
      <c r="T7" s="63"/>
      <c r="U7" s="64"/>
      <c r="V7" s="0" t="n">
        <f aca="false">SUM(R7:T7)</f>
        <v>0</v>
      </c>
    </row>
    <row r="8" customFormat="false" ht="14.75" hidden="false" customHeight="true" outlineLevel="0" collapsed="false">
      <c r="A8" s="82" t="s">
        <v>371</v>
      </c>
      <c r="B8" s="82"/>
      <c r="C8" s="82"/>
      <c r="L8" s="59" t="s">
        <v>27</v>
      </c>
      <c r="M8" s="69" t="str">
        <f aca="false">IF(Echantillon!B15&gt;"",Echantillon!B15,"")</f>
        <v>Authentification</v>
      </c>
      <c r="N8" s="69"/>
      <c r="O8" s="69"/>
      <c r="P8" s="69"/>
      <c r="Q8" s="69"/>
      <c r="R8" s="61" t="n">
        <f aca="false">IF(LOOKUP($L8,BaseDeCalcul!$D$9:$W$9,BaseDeCalcul!$D$7:$W$7)&gt;0,LOOKUP($L8,BaseDeCalcul!$D$9:$W$9,BaseDeCalcul!$D$3:$W$3),"-")</f>
        <v>25</v>
      </c>
      <c r="S8" s="62" t="n">
        <f aca="false">IF(LOOKUP($L8,BaseDeCalcul!$D$9:$W$9,BaseDeCalcul!$D$7:$W$7)&gt;0,LOOKUP($L8,BaseDeCalcul!$D$9:$W$9,BaseDeCalcul!$D$4:$W$4),"-")</f>
        <v>10</v>
      </c>
      <c r="T8" s="63" t="n">
        <f aca="false">IF(LOOKUP($L8,BaseDeCalcul!$D$9:$W$9,BaseDeCalcul!$D$7:$W$7)&gt;0,LOOKUP($L8,BaseDeCalcul!$D$9:$W$9,BaseDeCalcul!$D$5:$W$5),"-")</f>
        <v>78</v>
      </c>
      <c r="U8" s="64" t="n">
        <f aca="false">IF(LOOKUP($L8,BaseDeCalcul!$D$9:$W$9,BaseDeCalcul!$D$7:$W$7)&gt;0,LOOKUP($L8,BaseDeCalcul!$D$9:$W$9,BaseDeCalcul!$D$6:$W$6),"-")</f>
        <v>0.714285714285714</v>
      </c>
      <c r="V8" s="0" t="n">
        <f aca="false">SUM(R8:T8)</f>
        <v>113</v>
      </c>
    </row>
    <row r="9" customFormat="false" ht="14.9" hidden="false" customHeight="false" outlineLevel="0" collapsed="false">
      <c r="A9" s="82"/>
      <c r="B9" s="82"/>
      <c r="C9" s="82"/>
      <c r="L9" s="59" t="s">
        <v>30</v>
      </c>
      <c r="M9" s="69" t="str">
        <f aca="false">IF(Echantillon!B16&gt;"",Echantillon!B16,"")</f>
        <v>Résultats de recherche usager</v>
      </c>
      <c r="N9" s="69"/>
      <c r="O9" s="69"/>
      <c r="P9" s="69"/>
      <c r="Q9" s="69"/>
      <c r="R9" s="61" t="n">
        <f aca="false">IF(LOOKUP($L9,BaseDeCalcul!$D$9:$W$9,BaseDeCalcul!$D$7:$W$7)&gt;0,LOOKUP($L9,BaseDeCalcul!$D$9:$W$9,BaseDeCalcul!$D$3:$W$3),"-")</f>
        <v>25</v>
      </c>
      <c r="S9" s="62" t="n">
        <f aca="false">IF(LOOKUP($L9,BaseDeCalcul!$D$9:$W$9,BaseDeCalcul!$D$7:$W$7)&gt;0,LOOKUP($L9,BaseDeCalcul!$D$9:$W$9,BaseDeCalcul!$D$4:$W$4),"-")</f>
        <v>3</v>
      </c>
      <c r="T9" s="63" t="n">
        <f aca="false">IF(LOOKUP($L9,BaseDeCalcul!$D$9:$W$9,BaseDeCalcul!$D$7:$W$7)&gt;0,LOOKUP($L9,BaseDeCalcul!$D$9:$W$9,BaseDeCalcul!$D$5:$W$5),"-")</f>
        <v>88</v>
      </c>
      <c r="U9" s="64" t="n">
        <f aca="false">IF(LOOKUP($L9,BaseDeCalcul!$D$9:$W$9,BaseDeCalcul!$D$7:$W$7)&gt;0,LOOKUP($L9,BaseDeCalcul!$D$9:$W$9,BaseDeCalcul!$D$6:$W$6),"-")</f>
        <v>0.892857142857143</v>
      </c>
      <c r="V9" s="0" t="n">
        <f aca="false">SUM(R9:T9)</f>
        <v>116</v>
      </c>
    </row>
    <row r="10" customFormat="false" ht="14.9" hidden="false" customHeight="false" outlineLevel="0" collapsed="false">
      <c r="A10" s="82"/>
      <c r="B10" s="82"/>
      <c r="C10" s="82"/>
      <c r="L10" s="59" t="s">
        <v>33</v>
      </c>
      <c r="M10" s="69" t="str">
        <f aca="false">IF(Echantillon!B17&gt;"",Echantillon!B17,"")</f>
        <v/>
      </c>
      <c r="N10" s="69"/>
      <c r="O10" s="69"/>
      <c r="P10" s="69"/>
      <c r="Q10" s="69"/>
      <c r="R10" s="61"/>
      <c r="S10" s="62"/>
      <c r="T10" s="63"/>
      <c r="U10" s="64"/>
      <c r="V10" s="0" t="n">
        <f aca="false">SUM(R10:T10)</f>
        <v>0</v>
      </c>
    </row>
    <row r="11" customFormat="false" ht="14.9" hidden="false" customHeight="false" outlineLevel="0" collapsed="false">
      <c r="A11" s="82"/>
      <c r="B11" s="82"/>
      <c r="C11" s="82"/>
      <c r="L11" s="59" t="s">
        <v>35</v>
      </c>
      <c r="M11" s="69" t="str">
        <f aca="false">IF(Echantillon!B18&gt;"",Echantillon!B18,"")</f>
        <v/>
      </c>
      <c r="N11" s="69"/>
      <c r="O11" s="69"/>
      <c r="P11" s="69"/>
      <c r="Q11" s="69"/>
      <c r="R11" s="61"/>
      <c r="S11" s="62"/>
      <c r="T11" s="63"/>
      <c r="U11" s="64"/>
      <c r="V11" s="0" t="n">
        <f aca="false">SUM(R11:T11)</f>
        <v>0</v>
      </c>
    </row>
    <row r="12" customFormat="false" ht="14.9" hidden="false" customHeight="false" outlineLevel="0" collapsed="false">
      <c r="A12" s="82"/>
      <c r="B12" s="82"/>
      <c r="C12" s="82"/>
      <c r="L12" s="59" t="s">
        <v>37</v>
      </c>
      <c r="M12" s="69" t="str">
        <f aca="false">IF(Echantillon!B19&gt;"",Echantillon!B19,"")</f>
        <v/>
      </c>
      <c r="N12" s="69"/>
      <c r="O12" s="69"/>
      <c r="P12" s="69"/>
      <c r="Q12" s="69"/>
      <c r="R12" s="61"/>
      <c r="S12" s="62"/>
      <c r="T12" s="63"/>
      <c r="U12" s="64"/>
      <c r="V12" s="0" t="n">
        <f aca="false">SUM(R12:T12)</f>
        <v>0</v>
      </c>
    </row>
    <row r="13" customFormat="false" ht="14.9" hidden="false" customHeight="false" outlineLevel="0" collapsed="false">
      <c r="A13" s="82"/>
      <c r="B13" s="82"/>
      <c r="C13" s="82"/>
      <c r="L13" s="59" t="s">
        <v>39</v>
      </c>
      <c r="M13" s="69" t="str">
        <f aca="false">IF(Echantillon!B20&gt;"",Echantillon!B20,"")</f>
        <v/>
      </c>
      <c r="N13" s="69"/>
      <c r="O13" s="69"/>
      <c r="P13" s="69"/>
      <c r="Q13" s="69"/>
      <c r="R13" s="61"/>
      <c r="S13" s="62"/>
      <c r="T13" s="63"/>
      <c r="U13" s="64"/>
      <c r="V13" s="0" t="n">
        <f aca="false">SUM(R13:T13)</f>
        <v>0</v>
      </c>
    </row>
    <row r="14" customFormat="false" ht="15" hidden="false" customHeight="true" outlineLevel="0" collapsed="false">
      <c r="A14" s="82"/>
      <c r="B14" s="82"/>
      <c r="C14" s="82"/>
      <c r="L14" s="59" t="s">
        <v>41</v>
      </c>
      <c r="M14" s="69" t="str">
        <f aca="false">IF(Echantillon!B21&gt;"",Echantillon!B21,"")</f>
        <v/>
      </c>
      <c r="N14" s="69"/>
      <c r="O14" s="69"/>
      <c r="P14" s="69"/>
      <c r="Q14" s="69"/>
      <c r="R14" s="61"/>
      <c r="S14" s="62"/>
      <c r="T14" s="63"/>
      <c r="U14" s="64"/>
      <c r="V14" s="0" t="n">
        <f aca="false">SUM(R14:T14)</f>
        <v>0</v>
      </c>
    </row>
    <row r="15" customFormat="false" ht="15" hidden="false" customHeight="true" outlineLevel="0" collapsed="false">
      <c r="A15" s="83"/>
      <c r="B15" s="83"/>
      <c r="C15" s="83"/>
      <c r="D15" s="84"/>
      <c r="L15" s="59" t="s">
        <v>43</v>
      </c>
      <c r="M15" s="69" t="str">
        <f aca="false">IF(Echantillon!B22&gt;"",Echantillon!B22,"")</f>
        <v>Création dossier</v>
      </c>
      <c r="N15" s="69"/>
      <c r="O15" s="69"/>
      <c r="P15" s="69"/>
      <c r="Q15" s="69"/>
      <c r="R15" s="61" t="n">
        <f aca="false">IF(LOOKUP($L15,BaseDeCalcul!$D$9:$W$9,BaseDeCalcul!$D$7:$W$7)&gt;0,LOOKUP($L15,BaseDeCalcul!$D$9:$W$9,BaseDeCalcul!$D$3:$W$3),"-")</f>
        <v>30</v>
      </c>
      <c r="S15" s="62" t="n">
        <f aca="false">IF(LOOKUP($L15,BaseDeCalcul!$D$9:$W$9,BaseDeCalcul!$D$7:$W$7)&gt;0,LOOKUP($L15,BaseDeCalcul!$D$9:$W$9,BaseDeCalcul!$D$4:$W$4),"-")</f>
        <v>7</v>
      </c>
      <c r="T15" s="63" t="n">
        <f aca="false">IF(LOOKUP($L15,BaseDeCalcul!$D$9:$W$9,BaseDeCalcul!$D$7:$W$7)&gt;0,LOOKUP($L15,BaseDeCalcul!$D$9:$W$9,BaseDeCalcul!$D$5:$W$5),"-")</f>
        <v>76</v>
      </c>
      <c r="U15" s="64" t="n">
        <f aca="false">IF(LOOKUP($L15,BaseDeCalcul!$D$9:$W$9,BaseDeCalcul!$D$7:$W$7)&gt;0,LOOKUP($L15,BaseDeCalcul!$D$9:$W$9,BaseDeCalcul!$D$6:$W$6),"-")</f>
        <v>0.810810810810811</v>
      </c>
      <c r="V15" s="0" t="n">
        <f aca="false">SUM(R15:T15)</f>
        <v>113</v>
      </c>
    </row>
    <row r="16" customFormat="false" ht="15" hidden="false" customHeight="true" outlineLevel="0" collapsed="false">
      <c r="A16" s="85" t="s">
        <v>372</v>
      </c>
      <c r="B16" s="85"/>
      <c r="C16" s="85"/>
      <c r="D16" s="86"/>
      <c r="L16" s="59" t="s">
        <v>46</v>
      </c>
      <c r="M16" s="69" t="str">
        <f aca="false">IF(Echantillon!B23&gt;"",Echantillon!B23,"")</f>
        <v>Création dossier P02</v>
      </c>
      <c r="N16" s="69"/>
      <c r="O16" s="69"/>
      <c r="P16" s="69"/>
      <c r="Q16" s="69"/>
      <c r="R16" s="61" t="n">
        <f aca="false">IF(LOOKUP($L16,BaseDeCalcul!$D$9:$W$9,BaseDeCalcul!$D$7:$W$7)&gt;0,LOOKUP($L16,BaseDeCalcul!$D$9:$W$9,BaseDeCalcul!$D$3:$W$3),"-")</f>
        <v>28</v>
      </c>
      <c r="S16" s="62" t="n">
        <f aca="false">IF(LOOKUP($L16,BaseDeCalcul!$D$9:$W$9,BaseDeCalcul!$D$7:$W$7)&gt;0,LOOKUP($L16,BaseDeCalcul!$D$9:$W$9,BaseDeCalcul!$D$4:$W$4),"-")</f>
        <v>8</v>
      </c>
      <c r="T16" s="63" t="n">
        <f aca="false">IF(LOOKUP($L16,BaseDeCalcul!$D$9:$W$9,BaseDeCalcul!$D$7:$W$7)&gt;0,LOOKUP($L16,BaseDeCalcul!$D$9:$W$9,BaseDeCalcul!$D$5:$W$5),"-")</f>
        <v>70</v>
      </c>
      <c r="U16" s="64" t="n">
        <f aca="false">IF(LOOKUP($L16,BaseDeCalcul!$D$9:$W$9,BaseDeCalcul!$D$7:$W$7)&gt;0,LOOKUP($L16,BaseDeCalcul!$D$9:$W$9,BaseDeCalcul!$D$6:$W$6),"-")</f>
        <v>0.777777777777778</v>
      </c>
      <c r="V16" s="0" t="n">
        <f aca="false">SUM(R16:T16)</f>
        <v>106</v>
      </c>
    </row>
    <row r="17" customFormat="false" ht="15" hidden="false" customHeight="true" outlineLevel="0" collapsed="false">
      <c r="A17" s="87"/>
      <c r="B17" s="88" t="s">
        <v>359</v>
      </c>
      <c r="C17" s="89" t="s">
        <v>360</v>
      </c>
      <c r="D17" s="86"/>
      <c r="L17" s="59" t="s">
        <v>49</v>
      </c>
      <c r="M17" s="69" t="str">
        <f aca="false">IF(Echantillon!B24&gt;"",Echantillon!B24,"")</f>
        <v>Résumé</v>
      </c>
      <c r="N17" s="69"/>
      <c r="O17" s="69"/>
      <c r="P17" s="69"/>
      <c r="Q17" s="69"/>
      <c r="R17" s="61" t="n">
        <f aca="false">IF(LOOKUP($L17,BaseDeCalcul!$D$9:$W$9,BaseDeCalcul!$D$7:$W$7)&gt;0,LOOKUP($L17,BaseDeCalcul!$D$9:$W$9,BaseDeCalcul!$D$3:$W$3),"-")</f>
        <v>27</v>
      </c>
      <c r="S17" s="62" t="n">
        <f aca="false">IF(LOOKUP($L17,BaseDeCalcul!$D$9:$W$9,BaseDeCalcul!$D$7:$W$7)&gt;0,LOOKUP($L17,BaseDeCalcul!$D$9:$W$9,BaseDeCalcul!$D$4:$W$4),"-")</f>
        <v>5</v>
      </c>
      <c r="T17" s="63" t="n">
        <f aca="false">IF(LOOKUP($L17,BaseDeCalcul!$D$9:$W$9,BaseDeCalcul!$D$7:$W$7)&gt;0,LOOKUP($L17,BaseDeCalcul!$D$9:$W$9,BaseDeCalcul!$D$5:$W$5),"-")</f>
        <v>81</v>
      </c>
      <c r="U17" s="64" t="n">
        <f aca="false">IF(LOOKUP($L17,BaseDeCalcul!$D$9:$W$9,BaseDeCalcul!$D$7:$W$7)&gt;0,LOOKUP($L17,BaseDeCalcul!$D$9:$W$9,BaseDeCalcul!$D$6:$W$6),"-")</f>
        <v>0.84375</v>
      </c>
      <c r="V17" s="0" t="n">
        <f aca="false">SUM(R17:T17)</f>
        <v>113</v>
      </c>
    </row>
    <row r="18" customFormat="false" ht="15" hidden="false" customHeight="true" outlineLevel="0" collapsed="false">
      <c r="A18" s="90" t="s">
        <v>69</v>
      </c>
      <c r="B18" s="91" t="n">
        <f aca="false">BaseDeCalcul!AH22</f>
        <v>0.558139534883721</v>
      </c>
      <c r="C18" s="92" t="n">
        <f aca="false">BaseDeCalcul!AI22</f>
        <v>0.441860465116279</v>
      </c>
      <c r="D18" s="86"/>
      <c r="L18" s="59" t="s">
        <v>52</v>
      </c>
      <c r="M18" s="69" t="str">
        <f aca="false">IF(Echantillon!B25&gt;"",Echantillon!B25,"")</f>
        <v>Demande</v>
      </c>
      <c r="N18" s="69"/>
      <c r="O18" s="69"/>
      <c r="P18" s="69"/>
      <c r="Q18" s="69"/>
      <c r="R18" s="61" t="n">
        <f aca="false">IF(LOOKUP($L18,BaseDeCalcul!$D$9:$W$9,BaseDeCalcul!$D$7:$W$7)&gt;0,LOOKUP($L18,BaseDeCalcul!$D$9:$W$9,BaseDeCalcul!$D$3:$W$3),"-")</f>
        <v>25</v>
      </c>
      <c r="S18" s="62" t="n">
        <f aca="false">IF(LOOKUP($L18,BaseDeCalcul!$D$9:$W$9,BaseDeCalcul!$D$7:$W$7)&gt;0,LOOKUP($L18,BaseDeCalcul!$D$9:$W$9,BaseDeCalcul!$D$4:$W$4),"-")</f>
        <v>4</v>
      </c>
      <c r="T18" s="63" t="n">
        <f aca="false">IF(LOOKUP($L18,BaseDeCalcul!$D$9:$W$9,BaseDeCalcul!$D$7:$W$7)&gt;0,LOOKUP($L18,BaseDeCalcul!$D$9:$W$9,BaseDeCalcul!$D$5:$W$5),"-")</f>
        <v>84</v>
      </c>
      <c r="U18" s="64" t="n">
        <f aca="false">IF(LOOKUP($L18,BaseDeCalcul!$D$9:$W$9,BaseDeCalcul!$D$7:$W$7)&gt;0,LOOKUP($L18,BaseDeCalcul!$D$9:$W$9,BaseDeCalcul!$D$6:$W$6),"-")</f>
        <v>0.862068965517241</v>
      </c>
      <c r="V18" s="0" t="n">
        <f aca="false">SUM(R18:T18)</f>
        <v>113</v>
      </c>
    </row>
    <row r="19" customFormat="false" ht="15" hidden="false" customHeight="true" outlineLevel="0" collapsed="false">
      <c r="A19" s="90" t="s">
        <v>11</v>
      </c>
      <c r="B19" s="91" t="n">
        <f aca="false">BaseDeCalcul!AH23</f>
        <v>0.5</v>
      </c>
      <c r="C19" s="92" t="n">
        <f aca="false">BaseDeCalcul!AI23</f>
        <v>0.5</v>
      </c>
      <c r="D19" s="86"/>
      <c r="L19" s="59" t="s">
        <v>55</v>
      </c>
      <c r="M19" s="69" t="str">
        <f aca="false">IF(Echantillon!B26&gt;"",Echantillon!B26,"")</f>
        <v>Messagerie</v>
      </c>
      <c r="N19" s="69"/>
      <c r="O19" s="69"/>
      <c r="P19" s="69"/>
      <c r="Q19" s="69"/>
      <c r="R19" s="61" t="n">
        <f aca="false">IF(LOOKUP($L19,BaseDeCalcul!$D$9:$W$9,BaseDeCalcul!$D$7:$W$7)&gt;0,LOOKUP($L19,BaseDeCalcul!$D$9:$W$9,BaseDeCalcul!$D$3:$W$3),"-")</f>
        <v>28</v>
      </c>
      <c r="S19" s="62" t="n">
        <f aca="false">IF(LOOKUP($L19,BaseDeCalcul!$D$9:$W$9,BaseDeCalcul!$D$7:$W$7)&gt;0,LOOKUP($L19,BaseDeCalcul!$D$9:$W$9,BaseDeCalcul!$D$4:$W$4),"-")</f>
        <v>1</v>
      </c>
      <c r="T19" s="63" t="n">
        <f aca="false">IF(LOOKUP($L19,BaseDeCalcul!$D$9:$W$9,BaseDeCalcul!$D$7:$W$7)&gt;0,LOOKUP($L19,BaseDeCalcul!$D$9:$W$9,BaseDeCalcul!$D$5:$W$5),"-")</f>
        <v>84</v>
      </c>
      <c r="U19" s="64" t="n">
        <f aca="false">IF(LOOKUP($L19,BaseDeCalcul!$D$9:$W$9,BaseDeCalcul!$D$7:$W$7)&gt;0,LOOKUP($L19,BaseDeCalcul!$D$9:$W$9,BaseDeCalcul!$D$6:$W$6),"-")</f>
        <v>0.96551724137931</v>
      </c>
      <c r="V19" s="0" t="n">
        <f aca="false">SUM(R19:T19)</f>
        <v>113</v>
      </c>
    </row>
    <row r="20" customFormat="false" ht="14.9" hidden="false" customHeight="false" outlineLevel="0" collapsed="false">
      <c r="A20" s="93" t="s">
        <v>88</v>
      </c>
      <c r="B20" s="94" t="str">
        <f aca="false">BaseDeCalcul!AH24</f>
        <v>-</v>
      </c>
      <c r="C20" s="95" t="str">
        <f aca="false">BaseDeCalcul!AI24</f>
        <v>-</v>
      </c>
      <c r="D20" s="86"/>
      <c r="L20" s="59" t="s">
        <v>58</v>
      </c>
      <c r="M20" s="69" t="str">
        <f aca="false">IF(Echantillon!B27&gt;"",Echantillon!B27,"")</f>
        <v/>
      </c>
      <c r="N20" s="69"/>
      <c r="O20" s="69"/>
      <c r="P20" s="69"/>
      <c r="Q20" s="69"/>
      <c r="R20" s="61" t="str">
        <f aca="false">IF(LOOKUP($L20,BaseDeCalcul!$D$9:$W$9,BaseDeCalcul!$D$7:$W$7)&gt;0,LOOKUP($L20,BaseDeCalcul!$D$9:$W$9,BaseDeCalcul!$D$3:$W$3),"-")</f>
        <v>-</v>
      </c>
      <c r="S20" s="62" t="str">
        <f aca="false">IF(LOOKUP($L20,BaseDeCalcul!$D$9:$W$9,BaseDeCalcul!$D$7:$W$7)&gt;0,LOOKUP($L20,BaseDeCalcul!$D$9:$W$9,BaseDeCalcul!$D$4:$W$4),"-")</f>
        <v>-</v>
      </c>
      <c r="T20" s="63" t="str">
        <f aca="false">IF(LOOKUP($L20,BaseDeCalcul!$D$9:$W$9,BaseDeCalcul!$D$7:$W$7)&gt;0,LOOKUP($L20,BaseDeCalcul!$D$9:$W$9,BaseDeCalcul!$D$5:$W$5),"-")</f>
        <v>-</v>
      </c>
      <c r="U20" s="64" t="str">
        <f aca="false">IF(LOOKUP($L20,BaseDeCalcul!$D$9:$W$9,BaseDeCalcul!$D$7:$W$7)&gt;0,LOOKUP($L20,BaseDeCalcul!$D$9:$W$9,BaseDeCalcul!$D$6:$W$6),"-")</f>
        <v>-</v>
      </c>
    </row>
    <row r="21" customFormat="false" ht="14.9" hidden="false" customHeight="false" outlineLevel="0" collapsed="false">
      <c r="L21" s="59" t="s">
        <v>59</v>
      </c>
      <c r="M21" s="69" t="str">
        <f aca="false">IF(Echantillon!B28&gt;"",Echantillon!B28,"")</f>
        <v/>
      </c>
      <c r="N21" s="69"/>
      <c r="O21" s="69"/>
      <c r="P21" s="69"/>
      <c r="Q21" s="69"/>
      <c r="R21" s="61" t="str">
        <f aca="false">IF(LOOKUP($L21,BaseDeCalcul!$D$9:$W$9,BaseDeCalcul!$D$7:$W$7)&gt;0,LOOKUP($L21,BaseDeCalcul!$D$9:$W$9,BaseDeCalcul!$D$3:$W$3),"-")</f>
        <v>-</v>
      </c>
      <c r="S21" s="62" t="str">
        <f aca="false">IF(LOOKUP($L21,BaseDeCalcul!$D$9:$W$9,BaseDeCalcul!$D$7:$W$7)&gt;0,LOOKUP($L21,BaseDeCalcul!$D$9:$W$9,BaseDeCalcul!$D$4:$W$4),"-")</f>
        <v>-</v>
      </c>
      <c r="T21" s="63" t="str">
        <f aca="false">IF(LOOKUP($L21,BaseDeCalcul!$D$9:$W$9,BaseDeCalcul!$D$7:$W$7)&gt;0,LOOKUP($L21,BaseDeCalcul!$D$9:$W$9,BaseDeCalcul!$D$5:$W$5),"-")</f>
        <v>-</v>
      </c>
      <c r="U21" s="64" t="str">
        <f aca="false">IF(LOOKUP($L21,BaseDeCalcul!$D$9:$W$9,BaseDeCalcul!$D$7:$W$7)&gt;0,LOOKUP($L21,BaseDeCalcul!$D$9:$W$9,BaseDeCalcul!$D$6:$W$6),"-")</f>
        <v>-</v>
      </c>
      <c r="V21" s="0" t="n">
        <f aca="false">SUM(R4:R19)/SUM(R4:S19)</f>
        <v>0.821305841924399</v>
      </c>
    </row>
    <row r="22" customFormat="false" ht="15" hidden="false" customHeight="true" outlineLevel="0" collapsed="false">
      <c r="A22" s="85" t="s">
        <v>373</v>
      </c>
      <c r="B22" s="85"/>
      <c r="C22" s="85"/>
      <c r="L22" s="59" t="s">
        <v>60</v>
      </c>
      <c r="M22" s="69" t="str">
        <f aca="false">IF(Echantillon!B29&gt;"",Echantillon!B29,"")</f>
        <v/>
      </c>
      <c r="N22" s="69"/>
      <c r="O22" s="69"/>
      <c r="P22" s="69"/>
      <c r="Q22" s="69"/>
      <c r="R22" s="61" t="str">
        <f aca="false">IF(LOOKUP($L22,BaseDeCalcul!$D$9:$W$9,BaseDeCalcul!$D$7:$W$7)&gt;0,LOOKUP($L22,BaseDeCalcul!$D$9:$W$9,BaseDeCalcul!$D$3:$W$3),"-")</f>
        <v>-</v>
      </c>
      <c r="S22" s="62" t="str">
        <f aca="false">IF(LOOKUP($L22,BaseDeCalcul!$D$9:$W$9,BaseDeCalcul!$D$7:$W$7)&gt;0,LOOKUP($L22,BaseDeCalcul!$D$9:$W$9,BaseDeCalcul!$D$4:$W$4),"-")</f>
        <v>-</v>
      </c>
      <c r="T22" s="63" t="str">
        <f aca="false">IF(LOOKUP($L22,BaseDeCalcul!$D$9:$W$9,BaseDeCalcul!$D$7:$W$7)&gt;0,LOOKUP($L22,BaseDeCalcul!$D$9:$W$9,BaseDeCalcul!$D$5:$W$5),"-")</f>
        <v>-</v>
      </c>
      <c r="U22" s="64" t="str">
        <f aca="false">IF(LOOKUP($L22,BaseDeCalcul!$D$9:$W$9,BaseDeCalcul!$D$7:$W$7)&gt;0,LOOKUP($L22,BaseDeCalcul!$D$9:$W$9,BaseDeCalcul!$D$6:$W$6),"-")</f>
        <v>-</v>
      </c>
      <c r="V22" s="96"/>
    </row>
    <row r="23" customFormat="false" ht="15" hidden="false" customHeight="false" outlineLevel="0" collapsed="false">
      <c r="A23" s="97"/>
      <c r="B23" s="88" t="s">
        <v>359</v>
      </c>
      <c r="C23" s="89" t="s">
        <v>360</v>
      </c>
      <c r="L23" s="59" t="s">
        <v>61</v>
      </c>
      <c r="M23" s="69" t="str">
        <f aca="false">IF(Echantillon!B30&gt;"",Echantillon!B30,"")</f>
        <v/>
      </c>
      <c r="N23" s="69"/>
      <c r="O23" s="69"/>
      <c r="P23" s="69"/>
      <c r="Q23" s="69"/>
      <c r="R23" s="61" t="str">
        <f aca="false">IF(LOOKUP($L23,BaseDeCalcul!$D$9:$W$9,BaseDeCalcul!$D$7:$W$7)&gt;0,LOOKUP($L23,BaseDeCalcul!$D$9:$W$9,BaseDeCalcul!$D$3:$W$3),"-")</f>
        <v>-</v>
      </c>
      <c r="S23" s="62" t="str">
        <f aca="false">IF(LOOKUP($L23,BaseDeCalcul!$D$9:$W$9,BaseDeCalcul!$D$7:$W$7)&gt;0,LOOKUP($L23,BaseDeCalcul!$D$9:$W$9,BaseDeCalcul!$D$4:$W$4),"-")</f>
        <v>-</v>
      </c>
      <c r="T23" s="63" t="str">
        <f aca="false">IF(LOOKUP($L23,BaseDeCalcul!$D$9:$W$9,BaseDeCalcul!$D$7:$W$7)&gt;0,LOOKUP($L23,BaseDeCalcul!$D$9:$W$9,BaseDeCalcul!$D$5:$W$5),"-")</f>
        <v>-</v>
      </c>
      <c r="U23" s="64" t="str">
        <f aca="false">IF(LOOKUP($L23,BaseDeCalcul!$D$9:$W$9,BaseDeCalcul!$D$7:$W$7)&gt;0,LOOKUP($L23,BaseDeCalcul!$D$9:$W$9,BaseDeCalcul!$D$6:$W$6),"-")</f>
        <v>-</v>
      </c>
    </row>
    <row r="24" customFormat="false" ht="15" hidden="false" customHeight="true" outlineLevel="0" collapsed="false">
      <c r="A24" s="90" t="s">
        <v>69</v>
      </c>
      <c r="B24" s="98" t="n">
        <f aca="false">BaseDeCalcul!AH14</f>
        <v>24</v>
      </c>
      <c r="C24" s="99" t="n">
        <f aca="false">BaseDeCalcul!AI14</f>
        <v>19</v>
      </c>
      <c r="L24" s="100" t="s">
        <v>374</v>
      </c>
      <c r="M24" s="100"/>
      <c r="N24" s="100"/>
      <c r="O24" s="100"/>
      <c r="P24" s="100"/>
      <c r="Q24" s="100"/>
      <c r="R24" s="100"/>
      <c r="S24" s="100"/>
      <c r="T24" s="100"/>
      <c r="U24" s="100"/>
    </row>
    <row r="25" customFormat="false" ht="15" hidden="false" customHeight="false" outlineLevel="0" collapsed="false">
      <c r="A25" s="90" t="s">
        <v>11</v>
      </c>
      <c r="B25" s="98" t="n">
        <f aca="false">BaseDeCalcul!AH15</f>
        <v>6</v>
      </c>
      <c r="C25" s="99" t="n">
        <f aca="false">BaseDeCalcul!AI15</f>
        <v>6</v>
      </c>
      <c r="L25" s="101" t="s">
        <v>363</v>
      </c>
      <c r="M25" s="101"/>
      <c r="N25" s="101"/>
      <c r="O25" s="101"/>
      <c r="P25" s="101"/>
      <c r="Q25" s="101"/>
      <c r="R25" s="101"/>
      <c r="S25" s="101"/>
      <c r="T25" s="101"/>
      <c r="U25" s="102" t="n">
        <f aca="false">IF(COUNTIF(U4:U23,"&lt;&gt;-")&gt;0,SUM(U4:U23)/COUNTIF(U4:U23,"&lt;&gt;-"),"-")</f>
        <v>0.464821463137735</v>
      </c>
    </row>
    <row r="26" customFormat="false" ht="15" hidden="false" customHeight="false" outlineLevel="0" collapsed="false">
      <c r="A26" s="90" t="s">
        <v>88</v>
      </c>
      <c r="B26" s="98" t="n">
        <f aca="false">BaseDeCalcul!AH16</f>
        <v>0</v>
      </c>
      <c r="C26" s="99" t="n">
        <f aca="false">BaseDeCalcul!AI16</f>
        <v>0</v>
      </c>
      <c r="L26" s="101" t="s">
        <v>364</v>
      </c>
      <c r="M26" s="101"/>
      <c r="N26" s="101"/>
      <c r="O26" s="101"/>
      <c r="P26" s="101"/>
      <c r="Q26" s="101"/>
      <c r="R26" s="101"/>
      <c r="S26" s="101"/>
      <c r="T26" s="101"/>
      <c r="U26" s="102" t="n">
        <f aca="false">IF(COUNTIF(U4:U23,"&lt;&gt;-")&gt;0,MAX(U4:U23),"-")</f>
        <v>0.96551724137931</v>
      </c>
    </row>
    <row r="27" customFormat="false" ht="15" hidden="false" customHeight="false" outlineLevel="0" collapsed="false">
      <c r="A27" s="103" t="str">
        <f aca="false">BaseDeCalcul!AG17</f>
        <v>Total</v>
      </c>
      <c r="B27" s="104" t="n">
        <f aca="false">BaseDeCalcul!AH17</f>
        <v>30</v>
      </c>
      <c r="C27" s="105" t="n">
        <f aca="false">BaseDeCalcul!AI17</f>
        <v>25</v>
      </c>
      <c r="L27" s="106" t="s">
        <v>365</v>
      </c>
      <c r="M27" s="106"/>
      <c r="N27" s="106"/>
      <c r="O27" s="106"/>
      <c r="P27" s="106"/>
      <c r="Q27" s="106"/>
      <c r="R27" s="106"/>
      <c r="S27" s="106"/>
      <c r="T27" s="106"/>
      <c r="U27" s="107" t="n">
        <f aca="false">IF(COUNTIF(U4:U23,"&lt;&gt;-")&gt;0,MIN(U4:U23),"-")</f>
        <v>0.714285714285714</v>
      </c>
    </row>
    <row r="28" customFormat="false" ht="41.25" hidden="false" customHeight="true" outlineLevel="0" collapsed="false">
      <c r="A28" s="108" t="s">
        <v>375</v>
      </c>
      <c r="B28" s="108"/>
      <c r="C28" s="108"/>
      <c r="D28" s="108"/>
      <c r="E28" s="108"/>
      <c r="F28" s="108"/>
      <c r="G28" s="108"/>
      <c r="H28" s="108"/>
      <c r="I28" s="108"/>
      <c r="J28" s="108"/>
      <c r="K28" s="108"/>
      <c r="L28" s="108"/>
      <c r="M28" s="108"/>
      <c r="N28" s="108"/>
      <c r="O28" s="108"/>
      <c r="P28" s="108"/>
      <c r="Q28" s="108"/>
      <c r="R28" s="108"/>
      <c r="S28" s="108"/>
      <c r="T28" s="108"/>
      <c r="U28" s="108"/>
    </row>
    <row r="29" customFormat="false" ht="15" hidden="false" customHeight="true" outlineLevel="0" collapsed="false">
      <c r="A29" s="109" t="s">
        <v>376</v>
      </c>
      <c r="B29" s="109"/>
      <c r="C29" s="109"/>
      <c r="D29" s="109"/>
      <c r="E29" s="109"/>
      <c r="F29" s="109"/>
      <c r="G29" s="109"/>
      <c r="H29" s="109"/>
      <c r="I29" s="109"/>
      <c r="J29" s="109"/>
      <c r="K29" s="109"/>
      <c r="L29" s="109"/>
      <c r="M29" s="109"/>
      <c r="N29" s="109"/>
      <c r="O29" s="109"/>
      <c r="P29" s="109"/>
      <c r="Q29" s="109"/>
      <c r="R29" s="109"/>
      <c r="S29" s="109"/>
      <c r="T29" s="109"/>
      <c r="U29" s="109"/>
    </row>
    <row r="30" customFormat="false" ht="15" hidden="false" customHeight="false" outlineLevel="0" collapsed="false">
      <c r="A30" s="109"/>
      <c r="B30" s="109"/>
      <c r="C30" s="109"/>
      <c r="D30" s="109"/>
      <c r="E30" s="109"/>
      <c r="F30" s="109"/>
      <c r="G30" s="109"/>
      <c r="H30" s="109"/>
      <c r="I30" s="109"/>
      <c r="J30" s="109"/>
      <c r="K30" s="109"/>
      <c r="L30" s="109"/>
      <c r="M30" s="109"/>
      <c r="N30" s="109"/>
      <c r="O30" s="109"/>
      <c r="P30" s="109"/>
      <c r="Q30" s="109"/>
      <c r="R30" s="109"/>
      <c r="S30" s="109"/>
      <c r="T30" s="109"/>
      <c r="U30" s="109"/>
    </row>
    <row r="31" customFormat="false" ht="15" hidden="false" customHeight="false" outlineLevel="0" collapsed="false">
      <c r="A31" s="109"/>
      <c r="B31" s="109"/>
      <c r="C31" s="109"/>
      <c r="D31" s="109"/>
      <c r="E31" s="109"/>
      <c r="F31" s="109"/>
      <c r="G31" s="109"/>
      <c r="H31" s="109"/>
      <c r="I31" s="109"/>
      <c r="J31" s="109"/>
      <c r="K31" s="109"/>
      <c r="L31" s="109"/>
      <c r="M31" s="109"/>
      <c r="N31" s="109"/>
      <c r="O31" s="109"/>
      <c r="P31" s="109"/>
      <c r="Q31" s="109"/>
      <c r="R31" s="109"/>
      <c r="S31" s="109"/>
      <c r="T31" s="109"/>
      <c r="U31" s="109"/>
    </row>
    <row r="32" customFormat="false" ht="15" hidden="false" customHeight="false" outlineLevel="0" collapsed="false">
      <c r="A32" s="109"/>
      <c r="B32" s="109"/>
      <c r="C32" s="109"/>
      <c r="D32" s="109"/>
      <c r="E32" s="109"/>
      <c r="F32" s="109"/>
      <c r="G32" s="109"/>
      <c r="H32" s="109"/>
      <c r="I32" s="109"/>
      <c r="J32" s="109"/>
      <c r="K32" s="109"/>
      <c r="L32" s="109"/>
      <c r="M32" s="109"/>
      <c r="N32" s="109"/>
      <c r="O32" s="109"/>
      <c r="P32" s="109"/>
      <c r="Q32" s="109"/>
      <c r="R32" s="109"/>
      <c r="S32" s="109"/>
      <c r="T32" s="109"/>
      <c r="U32" s="109"/>
    </row>
    <row r="33" customFormat="false" ht="15" hidden="false" customHeight="false" outlineLevel="0" collapsed="false">
      <c r="A33" s="109"/>
      <c r="B33" s="109"/>
      <c r="C33" s="109"/>
      <c r="D33" s="109"/>
      <c r="E33" s="109"/>
      <c r="F33" s="109"/>
      <c r="G33" s="109"/>
      <c r="H33" s="109"/>
      <c r="I33" s="109"/>
      <c r="J33" s="109"/>
      <c r="K33" s="109"/>
      <c r="L33" s="109"/>
      <c r="M33" s="109"/>
      <c r="N33" s="109"/>
      <c r="O33" s="109"/>
      <c r="P33" s="109"/>
      <c r="Q33" s="109"/>
      <c r="R33" s="109"/>
      <c r="S33" s="109"/>
      <c r="T33" s="109"/>
      <c r="U33" s="109"/>
    </row>
    <row r="34" customFormat="false" ht="15" hidden="false" customHeight="false" outlineLevel="0" collapsed="false">
      <c r="A34" s="109"/>
      <c r="B34" s="109"/>
      <c r="C34" s="109"/>
      <c r="D34" s="109"/>
      <c r="E34" s="109"/>
      <c r="F34" s="109"/>
      <c r="G34" s="109"/>
      <c r="H34" s="109"/>
      <c r="I34" s="109"/>
      <c r="J34" s="109"/>
      <c r="K34" s="109"/>
      <c r="L34" s="109"/>
      <c r="M34" s="109"/>
      <c r="N34" s="109"/>
      <c r="O34" s="109"/>
      <c r="P34" s="109"/>
      <c r="Q34" s="109"/>
      <c r="R34" s="109"/>
      <c r="S34" s="109"/>
      <c r="T34" s="109"/>
      <c r="U34" s="109"/>
    </row>
    <row r="35" customFormat="false" ht="15" hidden="false" customHeight="false" outlineLevel="0" collapsed="false">
      <c r="A35" s="109"/>
      <c r="B35" s="109"/>
      <c r="C35" s="109"/>
      <c r="D35" s="109"/>
      <c r="E35" s="109"/>
      <c r="F35" s="109"/>
      <c r="G35" s="109"/>
      <c r="H35" s="109"/>
      <c r="I35" s="109"/>
      <c r="J35" s="109"/>
      <c r="K35" s="109"/>
      <c r="L35" s="109"/>
      <c r="M35" s="109"/>
      <c r="N35" s="109"/>
      <c r="O35" s="109"/>
      <c r="P35" s="109"/>
      <c r="Q35" s="109"/>
      <c r="R35" s="109"/>
      <c r="S35" s="109"/>
      <c r="T35" s="109"/>
      <c r="U35" s="109"/>
    </row>
    <row r="36" customFormat="false" ht="15" hidden="false" customHeight="false" outlineLevel="0" collapsed="false">
      <c r="A36" s="109"/>
      <c r="B36" s="109"/>
      <c r="C36" s="109"/>
      <c r="D36" s="109"/>
      <c r="E36" s="109"/>
      <c r="F36" s="109"/>
      <c r="G36" s="109"/>
      <c r="H36" s="109"/>
      <c r="I36" s="109"/>
      <c r="J36" s="109"/>
      <c r="K36" s="109"/>
      <c r="L36" s="109"/>
      <c r="M36" s="109"/>
      <c r="N36" s="109"/>
      <c r="O36" s="109"/>
      <c r="P36" s="109"/>
      <c r="Q36" s="109"/>
      <c r="R36" s="109"/>
      <c r="S36" s="109"/>
      <c r="T36" s="109"/>
      <c r="U36" s="109"/>
    </row>
    <row r="37" customFormat="false" ht="15" hidden="false" customHeight="false" outlineLevel="0" collapsed="false">
      <c r="A37" s="109"/>
      <c r="B37" s="109"/>
      <c r="C37" s="109"/>
      <c r="D37" s="109"/>
      <c r="E37" s="109"/>
      <c r="F37" s="109"/>
      <c r="G37" s="109"/>
      <c r="H37" s="109"/>
      <c r="I37" s="109"/>
      <c r="J37" s="109"/>
      <c r="K37" s="109"/>
      <c r="L37" s="109"/>
      <c r="M37" s="109"/>
      <c r="N37" s="109"/>
      <c r="O37" s="109"/>
      <c r="P37" s="109"/>
      <c r="Q37" s="109"/>
      <c r="R37" s="109"/>
      <c r="S37" s="109"/>
      <c r="T37" s="109"/>
      <c r="U37" s="109"/>
    </row>
    <row r="38" customFormat="false" ht="15" hidden="false" customHeight="false" outlineLevel="0" collapsed="false">
      <c r="A38" s="109"/>
      <c r="B38" s="109"/>
      <c r="C38" s="109"/>
      <c r="D38" s="109"/>
      <c r="E38" s="109"/>
      <c r="F38" s="109"/>
      <c r="G38" s="109"/>
      <c r="H38" s="109"/>
      <c r="I38" s="109"/>
      <c r="J38" s="109"/>
      <c r="K38" s="109"/>
      <c r="L38" s="109"/>
      <c r="M38" s="109"/>
      <c r="N38" s="109"/>
      <c r="O38" s="109"/>
      <c r="P38" s="109"/>
      <c r="Q38" s="109"/>
      <c r="R38" s="109"/>
      <c r="S38" s="109"/>
      <c r="T38" s="109"/>
      <c r="U38" s="109"/>
    </row>
    <row r="39" customFormat="false" ht="71.25" hidden="false" customHeight="true" outlineLevel="0" collapsed="false">
      <c r="A39" s="109"/>
      <c r="B39" s="109"/>
      <c r="C39" s="109"/>
      <c r="D39" s="109"/>
      <c r="E39" s="109"/>
      <c r="F39" s="109"/>
      <c r="G39" s="109"/>
      <c r="H39" s="109"/>
      <c r="I39" s="109"/>
      <c r="J39" s="109"/>
      <c r="K39" s="109"/>
      <c r="L39" s="109"/>
      <c r="M39" s="109"/>
      <c r="N39" s="109"/>
      <c r="O39" s="109"/>
      <c r="P39" s="109"/>
      <c r="Q39" s="109"/>
      <c r="R39" s="109"/>
      <c r="S39" s="109"/>
      <c r="T39" s="109"/>
      <c r="U39" s="109"/>
    </row>
  </sheetData>
  <mergeCells count="32">
    <mergeCell ref="A1:U1"/>
    <mergeCell ref="A3:C3"/>
    <mergeCell ref="L3:Q3"/>
    <mergeCell ref="M4:Q4"/>
    <mergeCell ref="M5:Q5"/>
    <mergeCell ref="M6:Q6"/>
    <mergeCell ref="M7:Q7"/>
    <mergeCell ref="A8:C14"/>
    <mergeCell ref="M8:Q8"/>
    <mergeCell ref="M9:Q9"/>
    <mergeCell ref="M10:Q10"/>
    <mergeCell ref="M11:Q11"/>
    <mergeCell ref="M12:Q12"/>
    <mergeCell ref="M13:Q13"/>
    <mergeCell ref="M14:Q14"/>
    <mergeCell ref="M15:Q15"/>
    <mergeCell ref="A16:C16"/>
    <mergeCell ref="M16:Q16"/>
    <mergeCell ref="M17:Q17"/>
    <mergeCell ref="M18:Q18"/>
    <mergeCell ref="M19:Q19"/>
    <mergeCell ref="M20:Q20"/>
    <mergeCell ref="M21:Q21"/>
    <mergeCell ref="A22:C22"/>
    <mergeCell ref="M22:Q22"/>
    <mergeCell ref="M23:Q23"/>
    <mergeCell ref="L24:U24"/>
    <mergeCell ref="L25:T25"/>
    <mergeCell ref="L26:T26"/>
    <mergeCell ref="L27:T27"/>
    <mergeCell ref="A28:U28"/>
    <mergeCell ref="A29:U39"/>
  </mergeCells>
  <conditionalFormatting sqref="U4:U23">
    <cfRule type="cellIs" priority="2" operator="equal" aboveAverage="0" equalAverage="0" bottom="0" percent="0" rank="0" text="" dxfId="3">
      <formula>0</formula>
    </cfRule>
    <cfRule type="cellIs" priority="3" operator="notEqual" aboveAverage="0" equalAverage="0" bottom="0" percent="0" rank="0" text="" dxfId="4">
      <formula>"-"</formula>
    </cfRule>
  </conditionalFormatting>
  <conditionalFormatting sqref="U25">
    <cfRule type="cellIs" priority="4" operator="greaterThan" aboveAverage="0" equalAverage="0" bottom="0" percent="0" rank="0" text="" dxfId="5">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40"/>
  <sheetViews>
    <sheetView showFormulas="false" showGridLines="true" showRowColHeaders="false" showZeros="true" rightToLeft="false" tabSelected="false" showOutlineSymbols="true" defaultGridColor="true" view="normal" topLeftCell="A1" colorId="64" zoomScale="119" zoomScaleNormal="119" zoomScalePageLayoutView="100" workbookViewId="0">
      <pane xSplit="6" ySplit="3" topLeftCell="G4" activePane="bottomRight" state="frozen"/>
      <selection pane="topLeft" activeCell="A1" activeCellId="0" sqref="A1"/>
      <selection pane="topRight" activeCell="G1" activeCellId="0" sqref="G1"/>
      <selection pane="bottomLeft" activeCell="A4" activeCellId="0" sqref="A4"/>
      <selection pane="bottomRight" activeCell="E2" activeCellId="0" sqref="E2"/>
    </sheetView>
  </sheetViews>
  <sheetFormatPr defaultColWidth="8.6640625" defaultRowHeight="15" zeroHeight="false" outlineLevelRow="0" outlineLevelCol="0"/>
  <cols>
    <col collapsed="false" customWidth="true" hidden="true" outlineLevel="0" max="1" min="1" style="0" width="4.34"/>
    <col collapsed="false" customWidth="true" hidden="false" outlineLevel="0" max="2" min="2" style="110" width="13.51"/>
    <col collapsed="false" customWidth="true" hidden="true" outlineLevel="0" max="3" min="3" style="111" width="7.66"/>
    <col collapsed="false" customWidth="true" hidden="false" outlineLevel="0" max="4" min="4" style="111" width="8"/>
    <col collapsed="false" customWidth="true" hidden="false" outlineLevel="0" max="5" min="5" style="112" width="53"/>
    <col collapsed="false" customWidth="true" hidden="false" outlineLevel="0" max="6" min="6" style="111" width="5.66"/>
    <col collapsed="false" customWidth="true" hidden="false" outlineLevel="0" max="26" min="7" style="113" width="5.66"/>
    <col collapsed="false" customWidth="false" hidden="false" outlineLevel="0" max="27" min="27" style="113" width="8.66"/>
  </cols>
  <sheetData>
    <row r="1" customFormat="false" ht="26.75" hidden="false" customHeight="true" outlineLevel="0" collapsed="false">
      <c r="B1" s="114" t="s">
        <v>377</v>
      </c>
      <c r="C1" s="114"/>
      <c r="D1" s="114"/>
      <c r="E1" s="114"/>
      <c r="F1" s="114"/>
      <c r="G1" s="114"/>
      <c r="H1" s="114"/>
      <c r="I1" s="114"/>
      <c r="J1" s="114"/>
      <c r="K1" s="114"/>
      <c r="L1" s="114"/>
      <c r="M1" s="114"/>
      <c r="N1" s="114"/>
      <c r="O1" s="114"/>
      <c r="P1" s="114"/>
      <c r="Q1" s="114"/>
      <c r="R1" s="114"/>
      <c r="S1" s="114"/>
      <c r="T1" s="114"/>
      <c r="U1" s="114"/>
      <c r="V1" s="114"/>
      <c r="W1" s="114"/>
      <c r="X1" s="114"/>
      <c r="Y1" s="114"/>
      <c r="Z1" s="114"/>
      <c r="AA1" s="114"/>
    </row>
    <row r="2" customFormat="false" ht="13.25" hidden="false" customHeight="true" outlineLevel="0" collapsed="false">
      <c r="B2" s="115"/>
      <c r="C2" s="116"/>
      <c r="D2" s="116"/>
      <c r="E2" s="117" t="str">
        <f aca="false">IF(COUNTBLANK(G2:Z2)&lt;20,"Présence de dérogation","Absence de dérogation")</f>
        <v>Absence de dérogation</v>
      </c>
      <c r="F2" s="117"/>
      <c r="G2" s="118" t="str">
        <f aca="false">IF(COUNTIF(P01!$F$4:$F$300,"D")&gt;0,"D("&amp;COUNTIF(P01!$F$4:$F$300,"D")&amp;")","")</f>
        <v/>
      </c>
      <c r="H2" s="118" t="str">
        <f aca="false">IF(COUNTIF(P02!$F$4:$F$300,"D")&gt;0,"D("&amp;COUNTIF(P02!$F$4:$F$300,"D")&amp;")","")</f>
        <v/>
      </c>
      <c r="I2" s="118" t="str">
        <f aca="false">IF(COUNTIF(P03!$F$4:$F$300,"D")&gt;0,"D("&amp;COUNTIF(P03!$F$4:$F$300,"D")&amp;")","")</f>
        <v/>
      </c>
      <c r="J2" s="118" t="str">
        <f aca="false">IF(COUNTIF(P04!$F$4:$F$300,"D")&gt;0,"D("&amp;COUNTIF(P04!$F$4:$F$300,"D")&amp;")","")</f>
        <v/>
      </c>
      <c r="K2" s="118" t="str">
        <f aca="false">IF(COUNTIF(P05!$F$4:$F$300,"D")&gt;0,"D("&amp;COUNTIF(P05!$F$4:$F$300,"D")&amp;")","")</f>
        <v/>
      </c>
      <c r="L2" s="118" t="str">
        <f aca="false">IF(COUNTIF(P06!$F$4:$F$300,"D")&gt;0,"D("&amp;COUNTIF(P06!$F$4:$F$300,"D")&amp;")","")</f>
        <v/>
      </c>
      <c r="M2" s="118" t="str">
        <f aca="false">IF(COUNTIF(P07!$F$4:$F$300,"D")&gt;0,"D("&amp;COUNTIF(P07!$F$4:$F$300,"D")&amp;")","")</f>
        <v/>
      </c>
      <c r="N2" s="118" t="str">
        <f aca="false">IF(COUNTIF(P08!$F$4:$F$300,"D")&gt;0,"D("&amp;COUNTIF(P08!$F$4:$F$300,"D")&amp;")","")</f>
        <v/>
      </c>
      <c r="O2" s="118" t="str">
        <f aca="false">IF(COUNTIF(P09!$F$4:$F$300,"D")&gt;0,"D("&amp;COUNTIF(P09!$F$4:$F$300,"D")&amp;")","")</f>
        <v/>
      </c>
      <c r="P2" s="118" t="str">
        <f aca="false">IF(COUNTIF(P10!$F$4:$F$300,"D")&gt;0,"D("&amp;COUNTIF(P10!$F$4:$F$300,"D")&amp;")","")</f>
        <v/>
      </c>
      <c r="Q2" s="118" t="str">
        <f aca="false">IF(COUNTIF(P11!$F$4:$F$300,"D")&gt;0,"D("&amp;COUNTIF(P11!$F$4:$F$300,"D")&amp;")","")</f>
        <v/>
      </c>
      <c r="R2" s="118" t="str">
        <f aca="false">IF(COUNTIF(P12!$F$4:$F$300,"D")&gt;0,"D("&amp;COUNTIF(P12!$F$4:$F$300,"D")&amp;")","")</f>
        <v/>
      </c>
      <c r="S2" s="118" t="str">
        <f aca="false">IF(COUNTIF(P13!$F$4:$F$300,"D")&gt;0,"D("&amp;COUNTIF(P13!$F$4:$F$300,"D")&amp;")","")</f>
        <v/>
      </c>
      <c r="T2" s="118" t="str">
        <f aca="false">IF(COUNTIF(P14!$F$4:$F$300,"D")&gt;0,"D("&amp;COUNTIF(P14!$F$4:$F$300,"D")&amp;")","")</f>
        <v/>
      </c>
      <c r="U2" s="118" t="str">
        <f aca="false">IF(COUNTIF(P15!$F$4:$F$300,"D")&gt;0,"D("&amp;COUNTIF(P15!$F$4:$F$300,"D")&amp;")","")</f>
        <v/>
      </c>
      <c r="V2" s="118" t="str">
        <f aca="false">IF(COUNTIF(P16!$F$4:$F$300,"D")&gt;0,"D("&amp;COUNTIF(P16!$F$4:$F$300,"D")&amp;")","")</f>
        <v/>
      </c>
      <c r="W2" s="118" t="str">
        <f aca="false">IF(COUNTIF(P17!$F$4:$F$300,"D")&gt;0,"D("&amp;COUNTIF(P17!$F$4:$F$300,"D")&amp;")","")</f>
        <v/>
      </c>
      <c r="X2" s="118" t="str">
        <f aca="false">IF(COUNTIF(P18!$F$4:$F$300,"D")&gt;0,"D("&amp;COUNTIF(P18!$F$4:$F$300,"D")&amp;")","")</f>
        <v/>
      </c>
      <c r="Y2" s="118" t="str">
        <f aca="false">IF(COUNTIF(P19!$F$4:$F$300,"D")&gt;0,"D("&amp;COUNTIF(P19!$F$4:$F$300,"D")&amp;")","")</f>
        <v/>
      </c>
      <c r="Z2" s="118" t="str">
        <f aca="false">IF(COUNTIF(P20!$F$4:$F$300,"D")&gt;0,"D("&amp;COUNTIF(P20!$F$4:$F$300,"D")&amp;")","")</f>
        <v/>
      </c>
      <c r="AA2" s="115" t="str">
        <f aca="false">AA3</f>
        <v>Global</v>
      </c>
    </row>
    <row r="3" customFormat="false" ht="28.25" hidden="false" customHeight="true" outlineLevel="0" collapsed="false">
      <c r="B3" s="119" t="s">
        <v>378</v>
      </c>
      <c r="C3" s="119" t="s">
        <v>379</v>
      </c>
      <c r="D3" s="119" t="s">
        <v>64</v>
      </c>
      <c r="E3" s="119" t="s">
        <v>380</v>
      </c>
      <c r="F3" s="119" t="s">
        <v>381</v>
      </c>
      <c r="G3" s="119" t="s">
        <v>16</v>
      </c>
      <c r="H3" s="119" t="s">
        <v>20</v>
      </c>
      <c r="I3" s="119" t="s">
        <v>23</v>
      </c>
      <c r="J3" s="119" t="s">
        <v>25</v>
      </c>
      <c r="K3" s="119" t="s">
        <v>27</v>
      </c>
      <c r="L3" s="119" t="s">
        <v>30</v>
      </c>
      <c r="M3" s="119" t="s">
        <v>33</v>
      </c>
      <c r="N3" s="119" t="s">
        <v>35</v>
      </c>
      <c r="O3" s="119" t="s">
        <v>37</v>
      </c>
      <c r="P3" s="119" t="s">
        <v>39</v>
      </c>
      <c r="Q3" s="119" t="s">
        <v>41</v>
      </c>
      <c r="R3" s="119" t="s">
        <v>43</v>
      </c>
      <c r="S3" s="119" t="s">
        <v>46</v>
      </c>
      <c r="T3" s="119" t="s">
        <v>49</v>
      </c>
      <c r="U3" s="119" t="s">
        <v>52</v>
      </c>
      <c r="V3" s="119" t="s">
        <v>55</v>
      </c>
      <c r="W3" s="119" t="s">
        <v>58</v>
      </c>
      <c r="X3" s="119" t="s">
        <v>59</v>
      </c>
      <c r="Y3" s="119" t="s">
        <v>60</v>
      </c>
      <c r="Z3" s="119" t="s">
        <v>61</v>
      </c>
      <c r="AA3" s="119" t="s">
        <v>382</v>
      </c>
    </row>
    <row r="4" customFormat="false" ht="45" hidden="false" customHeight="true" outlineLevel="0" collapsed="false">
      <c r="B4" s="120" t="str">
        <f aca="false">Criteres!B4</f>
        <v>Images</v>
      </c>
      <c r="C4" s="121" t="n">
        <f aca="false">BaseDeCalcul!AA10</f>
        <v>1</v>
      </c>
      <c r="D4" s="121" t="str">
        <f aca="false">Criteres!C4</f>
        <v>1.1</v>
      </c>
      <c r="E4" s="122" t="str">
        <f aca="false">Criteres!E4</f>
        <v>Chaque image porteuse d'information a-t-elle une alternative textuelle ?</v>
      </c>
      <c r="F4" s="121" t="str">
        <f aca="false">Criteres!D4</f>
        <v>A</v>
      </c>
      <c r="G4" s="123" t="str">
        <f aca="false">BaseDeCalcul!D10</f>
        <v>NA</v>
      </c>
      <c r="H4" s="123" t="str">
        <f aca="false">BaseDeCalcul!E10</f>
        <v>NA</v>
      </c>
      <c r="I4" s="123" t="str">
        <f aca="false">BaseDeCalcul!F10</f>
        <v>NT</v>
      </c>
      <c r="J4" s="123" t="str">
        <f aca="false">BaseDeCalcul!G10</f>
        <v>NT</v>
      </c>
      <c r="K4" s="123" t="str">
        <f aca="false">BaseDeCalcul!H10</f>
        <v>NA</v>
      </c>
      <c r="L4" s="123" t="str">
        <f aca="false">BaseDeCalcul!I10</f>
        <v>NA</v>
      </c>
      <c r="M4" s="123" t="str">
        <f aca="false">BaseDeCalcul!J10</f>
        <v>NT</v>
      </c>
      <c r="N4" s="123" t="str">
        <f aca="false">BaseDeCalcul!K10</f>
        <v>NT</v>
      </c>
      <c r="O4" s="123" t="str">
        <f aca="false">BaseDeCalcul!L10</f>
        <v>NT</v>
      </c>
      <c r="P4" s="123" t="str">
        <f aca="false">BaseDeCalcul!M10</f>
        <v>NT</v>
      </c>
      <c r="Q4" s="123" t="str">
        <f aca="false">BaseDeCalcul!N10</f>
        <v>NA</v>
      </c>
      <c r="R4" s="123" t="str">
        <f aca="false">BaseDeCalcul!O10</f>
        <v>C</v>
      </c>
      <c r="S4" s="123" t="str">
        <f aca="false">BaseDeCalcul!P10</f>
        <v>NA</v>
      </c>
      <c r="T4" s="123" t="str">
        <f aca="false">BaseDeCalcul!Q10</f>
        <v>NA</v>
      </c>
      <c r="U4" s="123" t="str">
        <f aca="false">BaseDeCalcul!R10</f>
        <v>NA</v>
      </c>
      <c r="V4" s="123" t="str">
        <f aca="false">BaseDeCalcul!S10</f>
        <v>NA</v>
      </c>
      <c r="W4" s="123" t="str">
        <f aca="false">BaseDeCalcul!T10</f>
        <v>NT</v>
      </c>
      <c r="X4" s="123" t="str">
        <f aca="false">BaseDeCalcul!U10</f>
        <v>NT</v>
      </c>
      <c r="Y4" s="123" t="str">
        <f aca="false">BaseDeCalcul!V10</f>
        <v>NT</v>
      </c>
      <c r="Z4" s="123" t="str">
        <f aca="false">BaseDeCalcul!W10</f>
        <v>NT</v>
      </c>
      <c r="AA4" s="124" t="str">
        <f aca="false">BaseDeCalcul!AE10</f>
        <v>C</v>
      </c>
    </row>
    <row r="5" customFormat="false" ht="24" hidden="false" customHeight="false" outlineLevel="0" collapsed="false">
      <c r="B5" s="120" t="str">
        <f aca="false">Criteres!B5</f>
        <v>Images</v>
      </c>
      <c r="C5" s="121" t="n">
        <f aca="false">BaseDeCalcul!AA11</f>
        <v>2</v>
      </c>
      <c r="D5" s="121" t="str">
        <f aca="false">Criteres!C5</f>
        <v>1.2</v>
      </c>
      <c r="E5" s="122" t="str">
        <f aca="false">Criteres!E5</f>
        <v>Chaque image de décoration est-elle correctement ignorée par les technologies d'assistance ?</v>
      </c>
      <c r="F5" s="121" t="str">
        <f aca="false">Criteres!D5</f>
        <v>A</v>
      </c>
      <c r="G5" s="123" t="str">
        <f aca="false">BaseDeCalcul!D11</f>
        <v>C</v>
      </c>
      <c r="H5" s="123" t="str">
        <f aca="false">BaseDeCalcul!E11</f>
        <v>NA</v>
      </c>
      <c r="I5" s="123" t="str">
        <f aca="false">BaseDeCalcul!F11</f>
        <v>NT</v>
      </c>
      <c r="J5" s="123" t="str">
        <f aca="false">BaseDeCalcul!G11</f>
        <v>NT</v>
      </c>
      <c r="K5" s="123" t="str">
        <f aca="false">BaseDeCalcul!H11</f>
        <v>NC</v>
      </c>
      <c r="L5" s="123" t="str">
        <f aca="false">BaseDeCalcul!I11</f>
        <v>NA</v>
      </c>
      <c r="M5" s="123" t="str">
        <f aca="false">BaseDeCalcul!J11</f>
        <v>NT</v>
      </c>
      <c r="N5" s="123" t="str">
        <f aca="false">BaseDeCalcul!K11</f>
        <v>NT</v>
      </c>
      <c r="O5" s="123" t="str">
        <f aca="false">BaseDeCalcul!L11</f>
        <v>NT</v>
      </c>
      <c r="P5" s="123" t="str">
        <f aca="false">BaseDeCalcul!M11</f>
        <v>NT</v>
      </c>
      <c r="Q5" s="123" t="str">
        <f aca="false">BaseDeCalcul!N11</f>
        <v>NA</v>
      </c>
      <c r="R5" s="123" t="str">
        <f aca="false">BaseDeCalcul!O11</f>
        <v>NA</v>
      </c>
      <c r="S5" s="123" t="str">
        <f aca="false">BaseDeCalcul!P11</f>
        <v>NA</v>
      </c>
      <c r="T5" s="123" t="str">
        <f aca="false">BaseDeCalcul!Q11</f>
        <v>C</v>
      </c>
      <c r="U5" s="123" t="str">
        <f aca="false">BaseDeCalcul!R11</f>
        <v>NA</v>
      </c>
      <c r="V5" s="123" t="str">
        <f aca="false">BaseDeCalcul!S11</f>
        <v>C</v>
      </c>
      <c r="W5" s="123" t="str">
        <f aca="false">BaseDeCalcul!T11</f>
        <v>NT</v>
      </c>
      <c r="X5" s="123" t="str">
        <f aca="false">BaseDeCalcul!U11</f>
        <v>NT</v>
      </c>
      <c r="Y5" s="123" t="str">
        <f aca="false">BaseDeCalcul!V11</f>
        <v>NT</v>
      </c>
      <c r="Z5" s="123" t="str">
        <f aca="false">BaseDeCalcul!W11</f>
        <v>NT</v>
      </c>
      <c r="AA5" s="124" t="str">
        <f aca="false">BaseDeCalcul!AE11</f>
        <v>NC</v>
      </c>
    </row>
    <row r="6" customFormat="false" ht="45" hidden="false" customHeight="true" outlineLevel="0" collapsed="false">
      <c r="A6" s="0" t="n">
        <v>1</v>
      </c>
      <c r="B6" s="120" t="str">
        <f aca="false">Criteres!B6</f>
        <v>Images</v>
      </c>
      <c r="C6" s="121" t="n">
        <f aca="false">BaseDeCalcul!AA12</f>
        <v>3</v>
      </c>
      <c r="D6" s="121" t="str">
        <f aca="false">BaseDeCalcul!B12</f>
        <v>1.3</v>
      </c>
      <c r="E6" s="122" t="str">
        <f aca="false">Criteres!E6</f>
        <v>Pour chaque image porteuse d'information ayant une alternative textuelle, cette alternative est-elle pertinente (hors cas particuliers) ?</v>
      </c>
      <c r="F6" s="121" t="str">
        <f aca="false">Criteres!D6</f>
        <v>A</v>
      </c>
      <c r="G6" s="123" t="str">
        <f aca="false">BaseDeCalcul!D12</f>
        <v>NA</v>
      </c>
      <c r="H6" s="123" t="str">
        <f aca="false">BaseDeCalcul!E12</f>
        <v>NA</v>
      </c>
      <c r="I6" s="123" t="str">
        <f aca="false">BaseDeCalcul!F12</f>
        <v>NT</v>
      </c>
      <c r="J6" s="123" t="str">
        <f aca="false">BaseDeCalcul!G12</f>
        <v>NT</v>
      </c>
      <c r="K6" s="123" t="str">
        <f aca="false">BaseDeCalcul!H12</f>
        <v>NA</v>
      </c>
      <c r="L6" s="123" t="str">
        <f aca="false">BaseDeCalcul!I12</f>
        <v>NA</v>
      </c>
      <c r="M6" s="123" t="str">
        <f aca="false">BaseDeCalcul!J12</f>
        <v>NT</v>
      </c>
      <c r="N6" s="123" t="str">
        <f aca="false">BaseDeCalcul!K12</f>
        <v>NT</v>
      </c>
      <c r="O6" s="123" t="str">
        <f aca="false">BaseDeCalcul!L12</f>
        <v>NT</v>
      </c>
      <c r="P6" s="123" t="str">
        <f aca="false">BaseDeCalcul!M12</f>
        <v>NT</v>
      </c>
      <c r="Q6" s="123" t="str">
        <f aca="false">BaseDeCalcul!N12</f>
        <v>NA</v>
      </c>
      <c r="R6" s="123" t="str">
        <f aca="false">BaseDeCalcul!O12</f>
        <v>NC</v>
      </c>
      <c r="S6" s="123" t="str">
        <f aca="false">BaseDeCalcul!P12</f>
        <v>NA</v>
      </c>
      <c r="T6" s="123" t="str">
        <f aca="false">BaseDeCalcul!Q12</f>
        <v>NA</v>
      </c>
      <c r="U6" s="123" t="str">
        <f aca="false">BaseDeCalcul!R12</f>
        <v>NA</v>
      </c>
      <c r="V6" s="123" t="str">
        <f aca="false">BaseDeCalcul!S12</f>
        <v>NA</v>
      </c>
      <c r="W6" s="123" t="str">
        <f aca="false">BaseDeCalcul!T12</f>
        <v>NT</v>
      </c>
      <c r="X6" s="123" t="str">
        <f aca="false">BaseDeCalcul!U12</f>
        <v>NT</v>
      </c>
      <c r="Y6" s="123" t="str">
        <f aca="false">BaseDeCalcul!V12</f>
        <v>NT</v>
      </c>
      <c r="Z6" s="123" t="str">
        <f aca="false">BaseDeCalcul!W12</f>
        <v>NT</v>
      </c>
      <c r="AA6" s="124" t="str">
        <f aca="false">BaseDeCalcul!AE12</f>
        <v>NC</v>
      </c>
    </row>
    <row r="7" customFormat="false" ht="36" hidden="false" customHeight="false" outlineLevel="0" collapsed="false">
      <c r="A7" s="0" t="n">
        <v>1</v>
      </c>
      <c r="B7" s="120" t="str">
        <f aca="false">Criteres!B7</f>
        <v>Images</v>
      </c>
      <c r="C7" s="121" t="n">
        <f aca="false">BaseDeCalcul!AA13</f>
        <v>4</v>
      </c>
      <c r="D7" s="121" t="str">
        <f aca="false">BaseDeCalcul!B13</f>
        <v>1.4</v>
      </c>
      <c r="E7" s="122" t="str">
        <f aca="false">Criteres!E7</f>
        <v>Pour chaque image utilisée comme CAPTCHA ou comme image-test, ayant une alternative textuelle, cette alternative permet-elle d'identifier la nature et la fonction de l'image ?</v>
      </c>
      <c r="F7" s="121" t="str">
        <f aca="false">Criteres!D7</f>
        <v>A</v>
      </c>
      <c r="G7" s="123" t="str">
        <f aca="false">BaseDeCalcul!D13</f>
        <v>NA</v>
      </c>
      <c r="H7" s="123" t="str">
        <f aca="false">BaseDeCalcul!E13</f>
        <v>NA</v>
      </c>
      <c r="I7" s="123" t="str">
        <f aca="false">BaseDeCalcul!F13</f>
        <v>NT</v>
      </c>
      <c r="J7" s="123" t="str">
        <f aca="false">BaseDeCalcul!G13</f>
        <v>NT</v>
      </c>
      <c r="K7" s="123" t="str">
        <f aca="false">BaseDeCalcul!H13</f>
        <v>NA</v>
      </c>
      <c r="L7" s="123" t="str">
        <f aca="false">BaseDeCalcul!I13</f>
        <v>NA</v>
      </c>
      <c r="M7" s="123" t="str">
        <f aca="false">BaseDeCalcul!J13</f>
        <v>NT</v>
      </c>
      <c r="N7" s="123" t="str">
        <f aca="false">BaseDeCalcul!K13</f>
        <v>NT</v>
      </c>
      <c r="O7" s="123" t="str">
        <f aca="false">BaseDeCalcul!L13</f>
        <v>NT</v>
      </c>
      <c r="P7" s="123" t="str">
        <f aca="false">BaseDeCalcul!M13</f>
        <v>NT</v>
      </c>
      <c r="Q7" s="123" t="str">
        <f aca="false">BaseDeCalcul!N13</f>
        <v>NA</v>
      </c>
      <c r="R7" s="123" t="str">
        <f aca="false">BaseDeCalcul!O13</f>
        <v>NA</v>
      </c>
      <c r="S7" s="123" t="str">
        <f aca="false">BaseDeCalcul!P13</f>
        <v>NA</v>
      </c>
      <c r="T7" s="123" t="str">
        <f aca="false">BaseDeCalcul!Q13</f>
        <v>NA</v>
      </c>
      <c r="U7" s="123" t="str">
        <f aca="false">BaseDeCalcul!R13</f>
        <v>NA</v>
      </c>
      <c r="V7" s="123" t="str">
        <f aca="false">BaseDeCalcul!S13</f>
        <v>NA</v>
      </c>
      <c r="W7" s="123" t="str">
        <f aca="false">BaseDeCalcul!T13</f>
        <v>NT</v>
      </c>
      <c r="X7" s="123" t="str">
        <f aca="false">BaseDeCalcul!U13</f>
        <v>NT</v>
      </c>
      <c r="Y7" s="123" t="str">
        <f aca="false">BaseDeCalcul!V13</f>
        <v>NT</v>
      </c>
      <c r="Z7" s="123" t="str">
        <f aca="false">BaseDeCalcul!W13</f>
        <v>NT</v>
      </c>
      <c r="AA7" s="124" t="str">
        <f aca="false">BaseDeCalcul!AE13</f>
        <v>NA</v>
      </c>
    </row>
    <row r="8" customFormat="false" ht="45" hidden="false" customHeight="true" outlineLevel="0" collapsed="false">
      <c r="A8" s="0" t="n">
        <v>1</v>
      </c>
      <c r="B8" s="120" t="str">
        <f aca="false">Criteres!B8</f>
        <v>Images</v>
      </c>
      <c r="C8" s="121" t="n">
        <f aca="false">BaseDeCalcul!AA14</f>
        <v>5</v>
      </c>
      <c r="D8" s="121" t="str">
        <f aca="false">BaseDeCalcul!B14</f>
        <v>1.5</v>
      </c>
      <c r="E8" s="122" t="str">
        <f aca="false">Criteres!E8</f>
        <v>Pour chaque image utilisée comme CAPTCHA, une solution d'accès alternatif au contenu ou à la fonction du CAPTCHA est-elle présente ?</v>
      </c>
      <c r="F8" s="121" t="str">
        <f aca="false">Criteres!D8</f>
        <v>A</v>
      </c>
      <c r="G8" s="123" t="str">
        <f aca="false">BaseDeCalcul!D14</f>
        <v>NA</v>
      </c>
      <c r="H8" s="123" t="str">
        <f aca="false">BaseDeCalcul!E14</f>
        <v>NA</v>
      </c>
      <c r="I8" s="123" t="str">
        <f aca="false">BaseDeCalcul!F14</f>
        <v>NT</v>
      </c>
      <c r="J8" s="123" t="str">
        <f aca="false">BaseDeCalcul!G14</f>
        <v>NT</v>
      </c>
      <c r="K8" s="123" t="str">
        <f aca="false">BaseDeCalcul!H14</f>
        <v>NA</v>
      </c>
      <c r="L8" s="123" t="str">
        <f aca="false">BaseDeCalcul!I14</f>
        <v>NA</v>
      </c>
      <c r="M8" s="123" t="str">
        <f aca="false">BaseDeCalcul!J14</f>
        <v>NT</v>
      </c>
      <c r="N8" s="123" t="str">
        <f aca="false">BaseDeCalcul!K14</f>
        <v>NT</v>
      </c>
      <c r="O8" s="123" t="str">
        <f aca="false">BaseDeCalcul!L14</f>
        <v>NT</v>
      </c>
      <c r="P8" s="123" t="str">
        <f aca="false">BaseDeCalcul!M14</f>
        <v>NT</v>
      </c>
      <c r="Q8" s="123" t="str">
        <f aca="false">BaseDeCalcul!N14</f>
        <v>NA</v>
      </c>
      <c r="R8" s="123" t="str">
        <f aca="false">BaseDeCalcul!O14</f>
        <v>NA</v>
      </c>
      <c r="S8" s="123" t="str">
        <f aca="false">BaseDeCalcul!P14</f>
        <v>NA</v>
      </c>
      <c r="T8" s="123" t="str">
        <f aca="false">BaseDeCalcul!Q14</f>
        <v>NA</v>
      </c>
      <c r="U8" s="123" t="str">
        <f aca="false">BaseDeCalcul!R14</f>
        <v>NA</v>
      </c>
      <c r="V8" s="123" t="str">
        <f aca="false">BaseDeCalcul!S14</f>
        <v>NA</v>
      </c>
      <c r="W8" s="123" t="str">
        <f aca="false">BaseDeCalcul!T14</f>
        <v>NT</v>
      </c>
      <c r="X8" s="123" t="str">
        <f aca="false">BaseDeCalcul!U14</f>
        <v>NT</v>
      </c>
      <c r="Y8" s="123" t="str">
        <f aca="false">BaseDeCalcul!V14</f>
        <v>NT</v>
      </c>
      <c r="Z8" s="123" t="str">
        <f aca="false">BaseDeCalcul!W14</f>
        <v>NT</v>
      </c>
      <c r="AA8" s="124" t="str">
        <f aca="false">BaseDeCalcul!AE14</f>
        <v>NA</v>
      </c>
    </row>
    <row r="9" customFormat="false" ht="45" hidden="false" customHeight="true" outlineLevel="0" collapsed="false">
      <c r="A9" s="0" t="n">
        <v>1</v>
      </c>
      <c r="B9" s="120" t="str">
        <f aca="false">Criteres!B9</f>
        <v>Images</v>
      </c>
      <c r="C9" s="121" t="n">
        <f aca="false">BaseDeCalcul!AA15</f>
        <v>6</v>
      </c>
      <c r="D9" s="121" t="str">
        <f aca="false">BaseDeCalcul!B15</f>
        <v>1.6</v>
      </c>
      <c r="E9" s="122" t="str">
        <f aca="false">Criteres!E9</f>
        <v>Chaque image porteuse d'information a-t-elle, si nécessaire, une description détaillée ?</v>
      </c>
      <c r="F9" s="121" t="str">
        <f aca="false">Criteres!D9</f>
        <v>A</v>
      </c>
      <c r="G9" s="123" t="str">
        <f aca="false">BaseDeCalcul!D15</f>
        <v>NA</v>
      </c>
      <c r="H9" s="123" t="str">
        <f aca="false">BaseDeCalcul!E15</f>
        <v>NA</v>
      </c>
      <c r="I9" s="123" t="str">
        <f aca="false">BaseDeCalcul!F15</f>
        <v>NT</v>
      </c>
      <c r="J9" s="123" t="str">
        <f aca="false">BaseDeCalcul!G15</f>
        <v>NT</v>
      </c>
      <c r="K9" s="123" t="str">
        <f aca="false">BaseDeCalcul!H15</f>
        <v>NA</v>
      </c>
      <c r="L9" s="123" t="str">
        <f aca="false">BaseDeCalcul!I15</f>
        <v>NA</v>
      </c>
      <c r="M9" s="123" t="str">
        <f aca="false">BaseDeCalcul!J15</f>
        <v>NT</v>
      </c>
      <c r="N9" s="123" t="str">
        <f aca="false">BaseDeCalcul!K15</f>
        <v>NT</v>
      </c>
      <c r="O9" s="123" t="str">
        <f aca="false">BaseDeCalcul!L15</f>
        <v>NT</v>
      </c>
      <c r="P9" s="123" t="str">
        <f aca="false">BaseDeCalcul!M15</f>
        <v>NT</v>
      </c>
      <c r="Q9" s="123" t="str">
        <f aca="false">BaseDeCalcul!N15</f>
        <v>NA</v>
      </c>
      <c r="R9" s="123" t="str">
        <f aca="false">BaseDeCalcul!O15</f>
        <v>NA</v>
      </c>
      <c r="S9" s="123" t="str">
        <f aca="false">BaseDeCalcul!P15</f>
        <v>NA</v>
      </c>
      <c r="T9" s="123" t="str">
        <f aca="false">BaseDeCalcul!Q15</f>
        <v>NA</v>
      </c>
      <c r="U9" s="123" t="str">
        <f aca="false">BaseDeCalcul!R15</f>
        <v>NA</v>
      </c>
      <c r="V9" s="123" t="str">
        <f aca="false">BaseDeCalcul!S15</f>
        <v>NA</v>
      </c>
      <c r="W9" s="123" t="str">
        <f aca="false">BaseDeCalcul!T15</f>
        <v>NT</v>
      </c>
      <c r="X9" s="123" t="str">
        <f aca="false">BaseDeCalcul!U15</f>
        <v>NT</v>
      </c>
      <c r="Y9" s="123" t="str">
        <f aca="false">BaseDeCalcul!V15</f>
        <v>NT</v>
      </c>
      <c r="Z9" s="123" t="str">
        <f aca="false">BaseDeCalcul!W15</f>
        <v>NT</v>
      </c>
      <c r="AA9" s="124" t="str">
        <f aca="false">BaseDeCalcul!AE15</f>
        <v>NA</v>
      </c>
    </row>
    <row r="10" customFormat="false" ht="45" hidden="false" customHeight="true" outlineLevel="0" collapsed="false">
      <c r="A10" s="0" t="n">
        <v>1</v>
      </c>
      <c r="B10" s="120" t="str">
        <f aca="false">Criteres!B10</f>
        <v>Images</v>
      </c>
      <c r="C10" s="121" t="n">
        <f aca="false">BaseDeCalcul!AA16</f>
        <v>7</v>
      </c>
      <c r="D10" s="121" t="str">
        <f aca="false">BaseDeCalcul!B16</f>
        <v>1.7</v>
      </c>
      <c r="E10" s="122" t="str">
        <f aca="false">Criteres!E10</f>
        <v>Pour chaque image porteuse d'information ayant une description détaillée, cette description est-elle pertinente ?</v>
      </c>
      <c r="F10" s="121" t="str">
        <f aca="false">Criteres!D10</f>
        <v>A</v>
      </c>
      <c r="G10" s="123" t="str">
        <f aca="false">BaseDeCalcul!D16</f>
        <v>NA</v>
      </c>
      <c r="H10" s="123" t="str">
        <f aca="false">BaseDeCalcul!E16</f>
        <v>NA</v>
      </c>
      <c r="I10" s="123" t="str">
        <f aca="false">BaseDeCalcul!F16</f>
        <v>NT</v>
      </c>
      <c r="J10" s="123" t="str">
        <f aca="false">BaseDeCalcul!G16</f>
        <v>NT</v>
      </c>
      <c r="K10" s="123" t="str">
        <f aca="false">BaseDeCalcul!H16</f>
        <v>NA</v>
      </c>
      <c r="L10" s="123" t="str">
        <f aca="false">BaseDeCalcul!I16</f>
        <v>NA</v>
      </c>
      <c r="M10" s="123" t="str">
        <f aca="false">BaseDeCalcul!J16</f>
        <v>NT</v>
      </c>
      <c r="N10" s="123" t="str">
        <f aca="false">BaseDeCalcul!K16</f>
        <v>NT</v>
      </c>
      <c r="O10" s="123" t="str">
        <f aca="false">BaseDeCalcul!L16</f>
        <v>NT</v>
      </c>
      <c r="P10" s="123" t="str">
        <f aca="false">BaseDeCalcul!M16</f>
        <v>NT</v>
      </c>
      <c r="Q10" s="123" t="str">
        <f aca="false">BaseDeCalcul!N16</f>
        <v>NA</v>
      </c>
      <c r="R10" s="123" t="str">
        <f aca="false">BaseDeCalcul!O16</f>
        <v>NA</v>
      </c>
      <c r="S10" s="123" t="str">
        <f aca="false">BaseDeCalcul!P16</f>
        <v>NA</v>
      </c>
      <c r="T10" s="123" t="str">
        <f aca="false">BaseDeCalcul!Q16</f>
        <v>NA</v>
      </c>
      <c r="U10" s="123" t="str">
        <f aca="false">BaseDeCalcul!R16</f>
        <v>NA</v>
      </c>
      <c r="V10" s="123" t="str">
        <f aca="false">BaseDeCalcul!S16</f>
        <v>NA</v>
      </c>
      <c r="W10" s="123" t="str">
        <f aca="false">BaseDeCalcul!T16</f>
        <v>NT</v>
      </c>
      <c r="X10" s="123" t="str">
        <f aca="false">BaseDeCalcul!U16</f>
        <v>NT</v>
      </c>
      <c r="Y10" s="123" t="str">
        <f aca="false">BaseDeCalcul!V16</f>
        <v>NT</v>
      </c>
      <c r="Z10" s="123" t="str">
        <f aca="false">BaseDeCalcul!W16</f>
        <v>NT</v>
      </c>
      <c r="AA10" s="124" t="str">
        <f aca="false">BaseDeCalcul!AE16</f>
        <v>NA</v>
      </c>
    </row>
    <row r="11" customFormat="false" ht="36" hidden="false" customHeight="false" outlineLevel="0" collapsed="false">
      <c r="A11" s="0" t="n">
        <v>1</v>
      </c>
      <c r="B11" s="120" t="str">
        <f aca="false">Criteres!B11</f>
        <v>Images</v>
      </c>
      <c r="C11" s="121" t="n">
        <f aca="false">BaseDeCalcul!AA17</f>
        <v>8</v>
      </c>
      <c r="D11" s="121" t="str">
        <f aca="false">BaseDeCalcul!B17</f>
        <v>1.8</v>
      </c>
      <c r="E11" s="122" t="str">
        <f aca="false">Criteres!E11</f>
        <v>Chaque image texte porteuse d'information, en l'absence d'un mécanisme de remplacement, doit si possible être remplacée par du texte stylé. Cette règle est-elle respectée (hors cas particuliers) ?</v>
      </c>
      <c r="F11" s="121" t="str">
        <f aca="false">Criteres!D11</f>
        <v>AA</v>
      </c>
      <c r="G11" s="123" t="str">
        <f aca="false">BaseDeCalcul!D17</f>
        <v>NA</v>
      </c>
      <c r="H11" s="123" t="str">
        <f aca="false">BaseDeCalcul!E17</f>
        <v>NA</v>
      </c>
      <c r="I11" s="123" t="str">
        <f aca="false">BaseDeCalcul!F17</f>
        <v>NT</v>
      </c>
      <c r="J11" s="123" t="str">
        <f aca="false">BaseDeCalcul!G17</f>
        <v>NT</v>
      </c>
      <c r="K11" s="123" t="str">
        <f aca="false">BaseDeCalcul!H17</f>
        <v>NA</v>
      </c>
      <c r="L11" s="123" t="str">
        <f aca="false">BaseDeCalcul!I17</f>
        <v>NA</v>
      </c>
      <c r="M11" s="123" t="str">
        <f aca="false">BaseDeCalcul!J17</f>
        <v>NT</v>
      </c>
      <c r="N11" s="123" t="str">
        <f aca="false">BaseDeCalcul!K17</f>
        <v>NT</v>
      </c>
      <c r="O11" s="123" t="str">
        <f aca="false">BaseDeCalcul!L17</f>
        <v>NT</v>
      </c>
      <c r="P11" s="123" t="str">
        <f aca="false">BaseDeCalcul!M17</f>
        <v>NT</v>
      </c>
      <c r="Q11" s="123" t="str">
        <f aca="false">BaseDeCalcul!N17</f>
        <v>NA</v>
      </c>
      <c r="R11" s="123" t="str">
        <f aca="false">BaseDeCalcul!O17</f>
        <v>NA</v>
      </c>
      <c r="S11" s="123" t="str">
        <f aca="false">BaseDeCalcul!P17</f>
        <v>NA</v>
      </c>
      <c r="T11" s="123" t="str">
        <f aca="false">BaseDeCalcul!Q17</f>
        <v>NA</v>
      </c>
      <c r="U11" s="123" t="str">
        <f aca="false">BaseDeCalcul!R17</f>
        <v>NA</v>
      </c>
      <c r="V11" s="123" t="str">
        <f aca="false">BaseDeCalcul!S17</f>
        <v>NA</v>
      </c>
      <c r="W11" s="123" t="str">
        <f aca="false">BaseDeCalcul!T17</f>
        <v>NT</v>
      </c>
      <c r="X11" s="123" t="str">
        <f aca="false">BaseDeCalcul!U17</f>
        <v>NT</v>
      </c>
      <c r="Y11" s="123" t="str">
        <f aca="false">BaseDeCalcul!V17</f>
        <v>NT</v>
      </c>
      <c r="Z11" s="123" t="str">
        <f aca="false">BaseDeCalcul!W17</f>
        <v>NT</v>
      </c>
      <c r="AA11" s="124" t="str">
        <f aca="false">BaseDeCalcul!AE17</f>
        <v>NA</v>
      </c>
    </row>
    <row r="12" customFormat="false" ht="45" hidden="false" customHeight="true" outlineLevel="0" collapsed="false">
      <c r="A12" s="0" t="n">
        <v>1</v>
      </c>
      <c r="B12" s="120" t="str">
        <f aca="false">Criteres!B12</f>
        <v>Images</v>
      </c>
      <c r="C12" s="121" t="n">
        <f aca="false">BaseDeCalcul!AA18</f>
        <v>9</v>
      </c>
      <c r="D12" s="121" t="str">
        <f aca="false">BaseDeCalcul!B18</f>
        <v>1.9</v>
      </c>
      <c r="E12" s="122" t="str">
        <f aca="false">Criteres!E12</f>
        <v>Chaque légende d'image est-elle, si nécessaire, correctement reliée à l'image correspondante ?</v>
      </c>
      <c r="F12" s="121" t="str">
        <f aca="false">Criteres!D12</f>
        <v>A</v>
      </c>
      <c r="G12" s="123" t="str">
        <f aca="false">BaseDeCalcul!D18</f>
        <v>NA</v>
      </c>
      <c r="H12" s="123" t="str">
        <f aca="false">BaseDeCalcul!E18</f>
        <v>NA</v>
      </c>
      <c r="I12" s="123" t="str">
        <f aca="false">BaseDeCalcul!F18</f>
        <v>NT</v>
      </c>
      <c r="J12" s="123" t="str">
        <f aca="false">BaseDeCalcul!G18</f>
        <v>NT</v>
      </c>
      <c r="K12" s="123" t="str">
        <f aca="false">BaseDeCalcul!H18</f>
        <v>NA</v>
      </c>
      <c r="L12" s="123" t="str">
        <f aca="false">BaseDeCalcul!I18</f>
        <v>NA</v>
      </c>
      <c r="M12" s="123" t="str">
        <f aca="false">BaseDeCalcul!J18</f>
        <v>NT</v>
      </c>
      <c r="N12" s="123" t="str">
        <f aca="false">BaseDeCalcul!K18</f>
        <v>NT</v>
      </c>
      <c r="O12" s="123" t="str">
        <f aca="false">BaseDeCalcul!L18</f>
        <v>NT</v>
      </c>
      <c r="P12" s="123" t="str">
        <f aca="false">BaseDeCalcul!M18</f>
        <v>NT</v>
      </c>
      <c r="Q12" s="123" t="str">
        <f aca="false">BaseDeCalcul!N18</f>
        <v>NA</v>
      </c>
      <c r="R12" s="123" t="str">
        <f aca="false">BaseDeCalcul!O18</f>
        <v>NA</v>
      </c>
      <c r="S12" s="123" t="str">
        <f aca="false">BaseDeCalcul!P18</f>
        <v>NA</v>
      </c>
      <c r="T12" s="123" t="str">
        <f aca="false">BaseDeCalcul!Q18</f>
        <v>NA</v>
      </c>
      <c r="U12" s="123" t="str">
        <f aca="false">BaseDeCalcul!R18</f>
        <v>NA</v>
      </c>
      <c r="V12" s="123" t="str">
        <f aca="false">BaseDeCalcul!S18</f>
        <v>NA</v>
      </c>
      <c r="W12" s="123" t="str">
        <f aca="false">BaseDeCalcul!T18</f>
        <v>NT</v>
      </c>
      <c r="X12" s="123" t="str">
        <f aca="false">BaseDeCalcul!U18</f>
        <v>NT</v>
      </c>
      <c r="Y12" s="123" t="str">
        <f aca="false">BaseDeCalcul!V18</f>
        <v>NT</v>
      </c>
      <c r="Z12" s="123" t="str">
        <f aca="false">BaseDeCalcul!W18</f>
        <v>NT</v>
      </c>
      <c r="AA12" s="124" t="str">
        <f aca="false">BaseDeCalcul!AE18</f>
        <v>NA</v>
      </c>
    </row>
    <row r="13" customFormat="false" ht="45" hidden="false" customHeight="true" outlineLevel="0" collapsed="false">
      <c r="A13" s="0" t="n">
        <v>1</v>
      </c>
      <c r="B13" s="120" t="str">
        <f aca="false">Criteres!B13</f>
        <v>Images</v>
      </c>
      <c r="C13" s="121" t="n">
        <f aca="false">BaseDeCalcul!AA19</f>
        <v>10</v>
      </c>
      <c r="D13" s="121" t="str">
        <f aca="false">BaseDeCalcul!B19</f>
        <v>1.10</v>
      </c>
      <c r="E13" s="122" t="str">
        <f aca="false">Criteres!E13</f>
        <v>Chaque image texte porteuse d'information, doit si possible être remplacée par du texte stylé. Cette règle est-elle respectée (hors cas particuliers) ?</v>
      </c>
      <c r="F13" s="121" t="str">
        <f aca="false">Criteres!D13</f>
        <v>AAA</v>
      </c>
      <c r="G13" s="123" t="str">
        <f aca="false">BaseDeCalcul!D19</f>
        <v>NT</v>
      </c>
      <c r="H13" s="123" t="str">
        <f aca="false">BaseDeCalcul!E19</f>
        <v>NA</v>
      </c>
      <c r="I13" s="123" t="str">
        <f aca="false">BaseDeCalcul!F19</f>
        <v>NT</v>
      </c>
      <c r="J13" s="123" t="str">
        <f aca="false">BaseDeCalcul!G19</f>
        <v>NT</v>
      </c>
      <c r="K13" s="123" t="str">
        <f aca="false">BaseDeCalcul!H19</f>
        <v>NT</v>
      </c>
      <c r="L13" s="123" t="str">
        <f aca="false">BaseDeCalcul!I19</f>
        <v>NT</v>
      </c>
      <c r="M13" s="123" t="str">
        <f aca="false">BaseDeCalcul!J19</f>
        <v>NT</v>
      </c>
      <c r="N13" s="123" t="str">
        <f aca="false">BaseDeCalcul!K19</f>
        <v>NT</v>
      </c>
      <c r="O13" s="123" t="str">
        <f aca="false">BaseDeCalcul!L19</f>
        <v>NT</v>
      </c>
      <c r="P13" s="123" t="str">
        <f aca="false">BaseDeCalcul!M19</f>
        <v>NT</v>
      </c>
      <c r="Q13" s="123" t="str">
        <f aca="false">BaseDeCalcul!N19</f>
        <v>NT</v>
      </c>
      <c r="R13" s="123" t="str">
        <f aca="false">BaseDeCalcul!O19</f>
        <v>NT</v>
      </c>
      <c r="S13" s="123" t="str">
        <f aca="false">BaseDeCalcul!P19</f>
        <v>NT</v>
      </c>
      <c r="T13" s="123" t="str">
        <f aca="false">BaseDeCalcul!Q19</f>
        <v>NT</v>
      </c>
      <c r="U13" s="123" t="str">
        <f aca="false">BaseDeCalcul!R19</f>
        <v>NT</v>
      </c>
      <c r="V13" s="123" t="str">
        <f aca="false">BaseDeCalcul!S19</f>
        <v>NT</v>
      </c>
      <c r="W13" s="123" t="str">
        <f aca="false">BaseDeCalcul!T19</f>
        <v>NT</v>
      </c>
      <c r="X13" s="123" t="str">
        <f aca="false">BaseDeCalcul!U19</f>
        <v>NT</v>
      </c>
      <c r="Y13" s="123" t="str">
        <f aca="false">BaseDeCalcul!V19</f>
        <v>NT</v>
      </c>
      <c r="Z13" s="123" t="str">
        <f aca="false">BaseDeCalcul!W19</f>
        <v>NT</v>
      </c>
      <c r="AA13" s="124" t="str">
        <f aca="false">BaseDeCalcul!AE19</f>
        <v>NA</v>
      </c>
    </row>
    <row r="14" customFormat="false" ht="45" hidden="false" customHeight="true" outlineLevel="0" collapsed="false">
      <c r="A14" s="0" t="n">
        <v>1</v>
      </c>
      <c r="B14" s="120" t="str">
        <f aca="false">Criteres!B14</f>
        <v>Cadres</v>
      </c>
      <c r="C14" s="121" t="n">
        <f aca="false">BaseDeCalcul!AA20</f>
        <v>11</v>
      </c>
      <c r="D14" s="121" t="str">
        <f aca="false">BaseDeCalcul!B20</f>
        <v>2.1</v>
      </c>
      <c r="E14" s="122" t="str">
        <f aca="false">Criteres!E14</f>
        <v>Chaque cadre a-t-il un titre de cadre ?</v>
      </c>
      <c r="F14" s="121" t="str">
        <f aca="false">Criteres!D14</f>
        <v>A</v>
      </c>
      <c r="G14" s="123" t="str">
        <f aca="false">BaseDeCalcul!D20</f>
        <v>NA</v>
      </c>
      <c r="H14" s="123" t="str">
        <f aca="false">BaseDeCalcul!E20</f>
        <v>NA</v>
      </c>
      <c r="I14" s="123" t="str">
        <f aca="false">BaseDeCalcul!F20</f>
        <v>NT</v>
      </c>
      <c r="J14" s="123" t="str">
        <f aca="false">BaseDeCalcul!G20</f>
        <v>NT</v>
      </c>
      <c r="K14" s="123" t="str">
        <f aca="false">BaseDeCalcul!H20</f>
        <v>NA</v>
      </c>
      <c r="L14" s="123" t="str">
        <f aca="false">BaseDeCalcul!I20</f>
        <v>NA</v>
      </c>
      <c r="M14" s="123" t="str">
        <f aca="false">BaseDeCalcul!J20</f>
        <v>NT</v>
      </c>
      <c r="N14" s="123" t="str">
        <f aca="false">BaseDeCalcul!K20</f>
        <v>NT</v>
      </c>
      <c r="O14" s="123" t="str">
        <f aca="false">BaseDeCalcul!L20</f>
        <v>NT</v>
      </c>
      <c r="P14" s="123" t="str">
        <f aca="false">BaseDeCalcul!M20</f>
        <v>NT</v>
      </c>
      <c r="Q14" s="123" t="str">
        <f aca="false">BaseDeCalcul!N20</f>
        <v>NA</v>
      </c>
      <c r="R14" s="123" t="str">
        <f aca="false">BaseDeCalcul!O20</f>
        <v>NA</v>
      </c>
      <c r="S14" s="123" t="str">
        <f aca="false">BaseDeCalcul!P20</f>
        <v>NA</v>
      </c>
      <c r="T14" s="123" t="str">
        <f aca="false">BaseDeCalcul!Q20</f>
        <v>NA</v>
      </c>
      <c r="U14" s="123" t="str">
        <f aca="false">BaseDeCalcul!R20</f>
        <v>NA</v>
      </c>
      <c r="V14" s="123" t="str">
        <f aca="false">BaseDeCalcul!S20</f>
        <v>NA</v>
      </c>
      <c r="W14" s="123" t="str">
        <f aca="false">BaseDeCalcul!T20</f>
        <v>NT</v>
      </c>
      <c r="X14" s="123" t="str">
        <f aca="false">BaseDeCalcul!U20</f>
        <v>NT</v>
      </c>
      <c r="Y14" s="123" t="str">
        <f aca="false">BaseDeCalcul!V20</f>
        <v>NT</v>
      </c>
      <c r="Z14" s="123" t="str">
        <f aca="false">BaseDeCalcul!W20</f>
        <v>NT</v>
      </c>
      <c r="AA14" s="124" t="str">
        <f aca="false">BaseDeCalcul!AE20</f>
        <v>NA</v>
      </c>
    </row>
    <row r="15" customFormat="false" ht="45" hidden="false" customHeight="true" outlineLevel="0" collapsed="false">
      <c r="A15" s="0" t="n">
        <v>2</v>
      </c>
      <c r="B15" s="120" t="str">
        <f aca="false">Criteres!B15</f>
        <v>Cadres</v>
      </c>
      <c r="C15" s="121" t="n">
        <f aca="false">BaseDeCalcul!AA21</f>
        <v>12</v>
      </c>
      <c r="D15" s="121" t="str">
        <f aca="false">BaseDeCalcul!B21</f>
        <v>2.2</v>
      </c>
      <c r="E15" s="122" t="str">
        <f aca="false">Criteres!E15</f>
        <v>Pour chaque cadre ayant un titre de cadre, ce titre de cadre est-il pertinent ?</v>
      </c>
      <c r="F15" s="121" t="str">
        <f aca="false">Criteres!D15</f>
        <v>A</v>
      </c>
      <c r="G15" s="123" t="str">
        <f aca="false">BaseDeCalcul!D21</f>
        <v>NA</v>
      </c>
      <c r="H15" s="123" t="str">
        <f aca="false">BaseDeCalcul!E21</f>
        <v>NA</v>
      </c>
      <c r="I15" s="123" t="str">
        <f aca="false">BaseDeCalcul!F21</f>
        <v>NT</v>
      </c>
      <c r="J15" s="123" t="str">
        <f aca="false">BaseDeCalcul!G21</f>
        <v>NT</v>
      </c>
      <c r="K15" s="123" t="str">
        <f aca="false">BaseDeCalcul!H21</f>
        <v>NA</v>
      </c>
      <c r="L15" s="123" t="str">
        <f aca="false">BaseDeCalcul!I21</f>
        <v>NA</v>
      </c>
      <c r="M15" s="123" t="str">
        <f aca="false">BaseDeCalcul!J21</f>
        <v>NT</v>
      </c>
      <c r="N15" s="123" t="str">
        <f aca="false">BaseDeCalcul!K21</f>
        <v>NT</v>
      </c>
      <c r="O15" s="123" t="str">
        <f aca="false">BaseDeCalcul!L21</f>
        <v>NT</v>
      </c>
      <c r="P15" s="123" t="str">
        <f aca="false">BaseDeCalcul!M21</f>
        <v>NT</v>
      </c>
      <c r="Q15" s="123" t="str">
        <f aca="false">BaseDeCalcul!N21</f>
        <v>NA</v>
      </c>
      <c r="R15" s="123" t="str">
        <f aca="false">BaseDeCalcul!O21</f>
        <v>NA</v>
      </c>
      <c r="S15" s="123" t="str">
        <f aca="false">BaseDeCalcul!P21</f>
        <v>NA</v>
      </c>
      <c r="T15" s="123" t="str">
        <f aca="false">BaseDeCalcul!Q21</f>
        <v>NA</v>
      </c>
      <c r="U15" s="123" t="str">
        <f aca="false">BaseDeCalcul!R21</f>
        <v>NA</v>
      </c>
      <c r="V15" s="123" t="str">
        <f aca="false">BaseDeCalcul!S21</f>
        <v>NA</v>
      </c>
      <c r="W15" s="123" t="str">
        <f aca="false">BaseDeCalcul!T21</f>
        <v>NT</v>
      </c>
      <c r="X15" s="123" t="str">
        <f aca="false">BaseDeCalcul!U21</f>
        <v>NT</v>
      </c>
      <c r="Y15" s="123" t="str">
        <f aca="false">BaseDeCalcul!V21</f>
        <v>NT</v>
      </c>
      <c r="Z15" s="123" t="str">
        <f aca="false">BaseDeCalcul!W21</f>
        <v>NT</v>
      </c>
      <c r="AA15" s="124" t="str">
        <f aca="false">BaseDeCalcul!AE21</f>
        <v>NA</v>
      </c>
    </row>
    <row r="16" customFormat="false" ht="45" hidden="false" customHeight="true" outlineLevel="0" collapsed="false">
      <c r="A16" s="0" t="n">
        <v>2</v>
      </c>
      <c r="B16" s="120" t="str">
        <f aca="false">Criteres!B16</f>
        <v>Couleurs</v>
      </c>
      <c r="C16" s="121" t="n">
        <f aca="false">BaseDeCalcul!AA22</f>
        <v>13</v>
      </c>
      <c r="D16" s="121" t="str">
        <f aca="false">BaseDeCalcul!B22</f>
        <v>3.1</v>
      </c>
      <c r="E16" s="122" t="str">
        <f aca="false">Criteres!E16</f>
        <v>Dans chaque page web, l'information ne doit pas être donnée uniquement par la couleur. Cette règle est-elle respectée ?</v>
      </c>
      <c r="F16" s="121" t="str">
        <f aca="false">Criteres!D16</f>
        <v>A</v>
      </c>
      <c r="G16" s="123" t="str">
        <f aca="false">BaseDeCalcul!D22</f>
        <v>NA</v>
      </c>
      <c r="H16" s="123" t="str">
        <f aca="false">BaseDeCalcul!E22</f>
        <v>NA</v>
      </c>
      <c r="I16" s="123" t="str">
        <f aca="false">BaseDeCalcul!F22</f>
        <v>NT</v>
      </c>
      <c r="J16" s="123" t="str">
        <f aca="false">BaseDeCalcul!G22</f>
        <v>NT</v>
      </c>
      <c r="K16" s="123" t="str">
        <f aca="false">BaseDeCalcul!H22</f>
        <v>NA</v>
      </c>
      <c r="L16" s="123" t="str">
        <f aca="false">BaseDeCalcul!I22</f>
        <v>NA</v>
      </c>
      <c r="M16" s="123" t="str">
        <f aca="false">BaseDeCalcul!J22</f>
        <v>NT</v>
      </c>
      <c r="N16" s="123" t="str">
        <f aca="false">BaseDeCalcul!K22</f>
        <v>NT</v>
      </c>
      <c r="O16" s="123" t="str">
        <f aca="false">BaseDeCalcul!L22</f>
        <v>NT</v>
      </c>
      <c r="P16" s="123" t="str">
        <f aca="false">BaseDeCalcul!M22</f>
        <v>NT</v>
      </c>
      <c r="Q16" s="123" t="str">
        <f aca="false">BaseDeCalcul!N22</f>
        <v>NA</v>
      </c>
      <c r="R16" s="123" t="str">
        <f aca="false">BaseDeCalcul!O22</f>
        <v>NA</v>
      </c>
      <c r="S16" s="123" t="str">
        <f aca="false">BaseDeCalcul!P22</f>
        <v>NA</v>
      </c>
      <c r="T16" s="123" t="str">
        <f aca="false">BaseDeCalcul!Q22</f>
        <v>NC</v>
      </c>
      <c r="U16" s="123" t="str">
        <f aca="false">BaseDeCalcul!R22</f>
        <v>NA</v>
      </c>
      <c r="V16" s="123" t="str">
        <f aca="false">BaseDeCalcul!S22</f>
        <v>NA</v>
      </c>
      <c r="W16" s="123" t="str">
        <f aca="false">BaseDeCalcul!T22</f>
        <v>NT</v>
      </c>
      <c r="X16" s="123" t="str">
        <f aca="false">BaseDeCalcul!U22</f>
        <v>NT</v>
      </c>
      <c r="Y16" s="123" t="str">
        <f aca="false">BaseDeCalcul!V22</f>
        <v>NT</v>
      </c>
      <c r="Z16" s="123" t="str">
        <f aca="false">BaseDeCalcul!W22</f>
        <v>NT</v>
      </c>
      <c r="AA16" s="124" t="str">
        <f aca="false">BaseDeCalcul!AE22</f>
        <v>NC</v>
      </c>
    </row>
    <row r="17" customFormat="false" ht="45" hidden="false" customHeight="true" outlineLevel="0" collapsed="false">
      <c r="A17" s="0" t="n">
        <v>3</v>
      </c>
      <c r="B17" s="120" t="str">
        <f aca="false">Criteres!B17</f>
        <v>Couleurs</v>
      </c>
      <c r="C17" s="121" t="n">
        <f aca="false">BaseDeCalcul!AA23</f>
        <v>14</v>
      </c>
      <c r="D17" s="121" t="str">
        <f aca="false">BaseDeCalcul!B23</f>
        <v>3.2</v>
      </c>
      <c r="E17" s="122" t="str">
        <f aca="false">Criteres!E17</f>
        <v>Dans chaque page web, le contraste entre la couleur du texte et la couleur de son arrière-plan est-il suffisamment élevé (hors cas particuliers) ?</v>
      </c>
      <c r="F17" s="121" t="str">
        <f aca="false">Criteres!D17</f>
        <v>AA</v>
      </c>
      <c r="G17" s="123" t="str">
        <f aca="false">BaseDeCalcul!D23</f>
        <v>C</v>
      </c>
      <c r="H17" s="123" t="str">
        <f aca="false">BaseDeCalcul!E23</f>
        <v>C</v>
      </c>
      <c r="I17" s="123" t="str">
        <f aca="false">BaseDeCalcul!F23</f>
        <v>NT</v>
      </c>
      <c r="J17" s="123" t="str">
        <f aca="false">BaseDeCalcul!G23</f>
        <v>NT</v>
      </c>
      <c r="K17" s="123" t="str">
        <f aca="false">BaseDeCalcul!H23</f>
        <v>C</v>
      </c>
      <c r="L17" s="123" t="str">
        <f aca="false">BaseDeCalcul!I23</f>
        <v>C</v>
      </c>
      <c r="M17" s="123" t="str">
        <f aca="false">BaseDeCalcul!J23</f>
        <v>NT</v>
      </c>
      <c r="N17" s="123" t="str">
        <f aca="false">BaseDeCalcul!K23</f>
        <v>NT</v>
      </c>
      <c r="O17" s="123" t="str">
        <f aca="false">BaseDeCalcul!L23</f>
        <v>NT</v>
      </c>
      <c r="P17" s="123" t="str">
        <f aca="false">BaseDeCalcul!M23</f>
        <v>NT</v>
      </c>
      <c r="Q17" s="123" t="str">
        <f aca="false">BaseDeCalcul!N23</f>
        <v>NA</v>
      </c>
      <c r="R17" s="123" t="str">
        <f aca="false">BaseDeCalcul!O23</f>
        <v>C</v>
      </c>
      <c r="S17" s="123" t="str">
        <f aca="false">BaseDeCalcul!P23</f>
        <v>C</v>
      </c>
      <c r="T17" s="123" t="str">
        <f aca="false">BaseDeCalcul!Q23</f>
        <v>C</v>
      </c>
      <c r="U17" s="123" t="str">
        <f aca="false">BaseDeCalcul!R23</f>
        <v>C</v>
      </c>
      <c r="V17" s="123" t="str">
        <f aca="false">BaseDeCalcul!S23</f>
        <v>C</v>
      </c>
      <c r="W17" s="123" t="str">
        <f aca="false">BaseDeCalcul!T23</f>
        <v>NT</v>
      </c>
      <c r="X17" s="123" t="str">
        <f aca="false">BaseDeCalcul!U23</f>
        <v>NT</v>
      </c>
      <c r="Y17" s="123" t="str">
        <f aca="false">BaseDeCalcul!V23</f>
        <v>NT</v>
      </c>
      <c r="Z17" s="123" t="str">
        <f aca="false">BaseDeCalcul!W23</f>
        <v>NT</v>
      </c>
      <c r="AA17" s="124" t="str">
        <f aca="false">BaseDeCalcul!AE23</f>
        <v>C</v>
      </c>
    </row>
    <row r="18" customFormat="false" ht="45" hidden="false" customHeight="true" outlineLevel="0" collapsed="false">
      <c r="A18" s="0" t="n">
        <v>3</v>
      </c>
      <c r="B18" s="120" t="str">
        <f aca="false">Criteres!B18</f>
        <v>Couleurs</v>
      </c>
      <c r="C18" s="121" t="n">
        <f aca="false">BaseDeCalcul!AA24</f>
        <v>15</v>
      </c>
      <c r="D18" s="121" t="str">
        <f aca="false">BaseDeCalcul!B24</f>
        <v>3.3</v>
      </c>
      <c r="E18" s="122" t="str">
        <f aca="false">Criteres!E18</f>
        <v>Dans chaque page web, les couleurs utilisées dans les composants d'interface ou les éléments graphiques porteurs d'informations sont-elles suffisamment contrastées (hors cas particuliers ) ?</v>
      </c>
      <c r="F18" s="121" t="str">
        <f aca="false">Criteres!D18</f>
        <v>AA</v>
      </c>
      <c r="G18" s="123" t="str">
        <f aca="false">BaseDeCalcul!D24</f>
        <v>C</v>
      </c>
      <c r="H18" s="123" t="str">
        <f aca="false">BaseDeCalcul!E24</f>
        <v>NC</v>
      </c>
      <c r="I18" s="123" t="str">
        <f aca="false">BaseDeCalcul!F24</f>
        <v>NT</v>
      </c>
      <c r="J18" s="123" t="str">
        <f aca="false">BaseDeCalcul!G24</f>
        <v>NT</v>
      </c>
      <c r="K18" s="123" t="str">
        <f aca="false">BaseDeCalcul!H24</f>
        <v>NC</v>
      </c>
      <c r="L18" s="123" t="str">
        <f aca="false">BaseDeCalcul!I24</f>
        <v>C</v>
      </c>
      <c r="M18" s="123" t="str">
        <f aca="false">BaseDeCalcul!J24</f>
        <v>NT</v>
      </c>
      <c r="N18" s="123" t="str">
        <f aca="false">BaseDeCalcul!K24</f>
        <v>NT</v>
      </c>
      <c r="O18" s="123" t="str">
        <f aca="false">BaseDeCalcul!L24</f>
        <v>NT</v>
      </c>
      <c r="P18" s="123" t="str">
        <f aca="false">BaseDeCalcul!M24</f>
        <v>NT</v>
      </c>
      <c r="Q18" s="123" t="str">
        <f aca="false">BaseDeCalcul!N24</f>
        <v>NA</v>
      </c>
      <c r="R18" s="123" t="str">
        <f aca="false">BaseDeCalcul!O24</f>
        <v>NA</v>
      </c>
      <c r="S18" s="123" t="str">
        <f aca="false">BaseDeCalcul!P24</f>
        <v>C</v>
      </c>
      <c r="T18" s="123" t="str">
        <f aca="false">BaseDeCalcul!Q24</f>
        <v>C</v>
      </c>
      <c r="U18" s="123" t="str">
        <f aca="false">BaseDeCalcul!R24</f>
        <v>C</v>
      </c>
      <c r="V18" s="123" t="str">
        <f aca="false">BaseDeCalcul!S24</f>
        <v>C</v>
      </c>
      <c r="W18" s="123" t="str">
        <f aca="false">BaseDeCalcul!T24</f>
        <v>NT</v>
      </c>
      <c r="X18" s="123" t="str">
        <f aca="false">BaseDeCalcul!U24</f>
        <v>NT</v>
      </c>
      <c r="Y18" s="123" t="str">
        <f aca="false">BaseDeCalcul!V24</f>
        <v>NT</v>
      </c>
      <c r="Z18" s="123" t="str">
        <f aca="false">BaseDeCalcul!W24</f>
        <v>NT</v>
      </c>
      <c r="AA18" s="124" t="str">
        <f aca="false">BaseDeCalcul!AE24</f>
        <v>NC</v>
      </c>
    </row>
    <row r="19" customFormat="false" ht="45" hidden="false" customHeight="true" outlineLevel="0" collapsed="false">
      <c r="A19" s="0" t="n">
        <v>3</v>
      </c>
      <c r="B19" s="120" t="str">
        <f aca="false">Criteres!B19</f>
        <v>Couleurs</v>
      </c>
      <c r="C19" s="121" t="n">
        <f aca="false">BaseDeCalcul!AA25</f>
        <v>16</v>
      </c>
      <c r="D19" s="121" t="str">
        <f aca="false">BaseDeCalcul!B25</f>
        <v>3.4</v>
      </c>
      <c r="E19" s="122" t="str">
        <f aca="false">Criteres!E19</f>
        <v>Dans chaque page Web, le contraste entre la couleur du texte et la couleur de son arrière-plan est-il amélioré (hors cas particuliers) ?</v>
      </c>
      <c r="F19" s="121" t="str">
        <f aca="false">Criteres!D19</f>
        <v>AAA</v>
      </c>
      <c r="G19" s="123" t="str">
        <f aca="false">BaseDeCalcul!D25</f>
        <v>NT</v>
      </c>
      <c r="H19" s="123" t="str">
        <f aca="false">BaseDeCalcul!E25</f>
        <v>NT</v>
      </c>
      <c r="I19" s="123" t="str">
        <f aca="false">BaseDeCalcul!F25</f>
        <v>NT</v>
      </c>
      <c r="J19" s="123" t="str">
        <f aca="false">BaseDeCalcul!G25</f>
        <v>NT</v>
      </c>
      <c r="K19" s="123" t="str">
        <f aca="false">BaseDeCalcul!H25</f>
        <v>NT</v>
      </c>
      <c r="L19" s="123" t="str">
        <f aca="false">BaseDeCalcul!I25</f>
        <v>NT</v>
      </c>
      <c r="M19" s="123" t="str">
        <f aca="false">BaseDeCalcul!J25</f>
        <v>NT</v>
      </c>
      <c r="N19" s="123" t="str">
        <f aca="false">BaseDeCalcul!K25</f>
        <v>NT</v>
      </c>
      <c r="O19" s="123" t="str">
        <f aca="false">BaseDeCalcul!L25</f>
        <v>NT</v>
      </c>
      <c r="P19" s="123" t="str">
        <f aca="false">BaseDeCalcul!M25</f>
        <v>NT</v>
      </c>
      <c r="Q19" s="123" t="str">
        <f aca="false">BaseDeCalcul!N25</f>
        <v>NT</v>
      </c>
      <c r="R19" s="123" t="str">
        <f aca="false">BaseDeCalcul!O25</f>
        <v>NT</v>
      </c>
      <c r="S19" s="123" t="str">
        <f aca="false">BaseDeCalcul!P25</f>
        <v>NT</v>
      </c>
      <c r="T19" s="123" t="str">
        <f aca="false">BaseDeCalcul!Q25</f>
        <v>NT</v>
      </c>
      <c r="U19" s="123" t="str">
        <f aca="false">BaseDeCalcul!R25</f>
        <v>NT</v>
      </c>
      <c r="V19" s="123" t="str">
        <f aca="false">BaseDeCalcul!S25</f>
        <v>NT</v>
      </c>
      <c r="W19" s="123" t="str">
        <f aca="false">BaseDeCalcul!T25</f>
        <v>NT</v>
      </c>
      <c r="X19" s="123" t="str">
        <f aca="false">BaseDeCalcul!U25</f>
        <v>NT</v>
      </c>
      <c r="Y19" s="123" t="str">
        <f aca="false">BaseDeCalcul!V25</f>
        <v>NT</v>
      </c>
      <c r="Z19" s="123" t="str">
        <f aca="false">BaseDeCalcul!W25</f>
        <v>NT</v>
      </c>
      <c r="AA19" s="124" t="str">
        <f aca="false">BaseDeCalcul!AE25</f>
        <v>NT</v>
      </c>
    </row>
    <row r="20" customFormat="false" ht="45" hidden="false" customHeight="true" outlineLevel="0" collapsed="false">
      <c r="A20" s="0" t="n">
        <v>3</v>
      </c>
      <c r="B20" s="120" t="str">
        <f aca="false">Criteres!B20</f>
        <v>Multimédia</v>
      </c>
      <c r="C20" s="121" t="n">
        <f aca="false">BaseDeCalcul!AA26</f>
        <v>17</v>
      </c>
      <c r="D20" s="121" t="str">
        <f aca="false">BaseDeCalcul!B26</f>
        <v>4.1</v>
      </c>
      <c r="E20" s="122" t="str">
        <f aca="false">Criteres!E20</f>
        <v>Chaque média temporel pré-enregistré a-t-il, si nécessaire, une transcription textuelle ou une audiodescription (hors cas particuliers) ?</v>
      </c>
      <c r="F20" s="121" t="str">
        <f aca="false">Criteres!D20</f>
        <v>A</v>
      </c>
      <c r="G20" s="123" t="str">
        <f aca="false">BaseDeCalcul!D26</f>
        <v>NA</v>
      </c>
      <c r="H20" s="123" t="str">
        <f aca="false">BaseDeCalcul!E26</f>
        <v>NA</v>
      </c>
      <c r="I20" s="123" t="str">
        <f aca="false">BaseDeCalcul!F26</f>
        <v>NT</v>
      </c>
      <c r="J20" s="123" t="str">
        <f aca="false">BaseDeCalcul!G26</f>
        <v>NT</v>
      </c>
      <c r="K20" s="123" t="str">
        <f aca="false">BaseDeCalcul!H26</f>
        <v>NA</v>
      </c>
      <c r="L20" s="123" t="str">
        <f aca="false">BaseDeCalcul!I26</f>
        <v>NA</v>
      </c>
      <c r="M20" s="123" t="str">
        <f aca="false">BaseDeCalcul!J26</f>
        <v>NT</v>
      </c>
      <c r="N20" s="123" t="str">
        <f aca="false">BaseDeCalcul!K26</f>
        <v>NT</v>
      </c>
      <c r="O20" s="123" t="str">
        <f aca="false">BaseDeCalcul!L26</f>
        <v>NT</v>
      </c>
      <c r="P20" s="123" t="str">
        <f aca="false">BaseDeCalcul!M26</f>
        <v>NT</v>
      </c>
      <c r="Q20" s="123" t="str">
        <f aca="false">BaseDeCalcul!N26</f>
        <v>NA</v>
      </c>
      <c r="R20" s="123" t="str">
        <f aca="false">BaseDeCalcul!O26</f>
        <v>NA</v>
      </c>
      <c r="S20" s="123" t="str">
        <f aca="false">BaseDeCalcul!P26</f>
        <v>NA</v>
      </c>
      <c r="T20" s="123" t="str">
        <f aca="false">BaseDeCalcul!Q26</f>
        <v>NA</v>
      </c>
      <c r="U20" s="123" t="str">
        <f aca="false">BaseDeCalcul!R26</f>
        <v>NA</v>
      </c>
      <c r="V20" s="123" t="str">
        <f aca="false">BaseDeCalcul!S26</f>
        <v>NA</v>
      </c>
      <c r="W20" s="123" t="str">
        <f aca="false">BaseDeCalcul!T26</f>
        <v>NT</v>
      </c>
      <c r="X20" s="123" t="str">
        <f aca="false">BaseDeCalcul!U26</f>
        <v>NT</v>
      </c>
      <c r="Y20" s="123" t="str">
        <f aca="false">BaseDeCalcul!V26</f>
        <v>NT</v>
      </c>
      <c r="Z20" s="123" t="str">
        <f aca="false">BaseDeCalcul!W26</f>
        <v>NT</v>
      </c>
      <c r="AA20" s="124" t="str">
        <f aca="false">BaseDeCalcul!AE26</f>
        <v>NA</v>
      </c>
    </row>
    <row r="21" customFormat="false" ht="45" hidden="false" customHeight="true" outlineLevel="0" collapsed="false">
      <c r="A21" s="0" t="n">
        <v>4</v>
      </c>
      <c r="B21" s="120" t="str">
        <f aca="false">Criteres!B21</f>
        <v>Multimédia</v>
      </c>
      <c r="C21" s="121" t="n">
        <f aca="false">BaseDeCalcul!AA27</f>
        <v>18</v>
      </c>
      <c r="D21" s="121" t="str">
        <f aca="false">BaseDeCalcul!B27</f>
        <v>4.2</v>
      </c>
      <c r="E21" s="122" t="str">
        <f aca="false">Criteres!E21</f>
        <v>Pour chaque média temporel pré-enregistré ayant une transcription textuelle ou une audiodescription synchronisée, celles-ci sont-elles pertinentes (hors cas particuliers) ?</v>
      </c>
      <c r="F21" s="121" t="str">
        <f aca="false">Criteres!D21</f>
        <v>A</v>
      </c>
      <c r="G21" s="123" t="str">
        <f aca="false">BaseDeCalcul!D27</f>
        <v>NA</v>
      </c>
      <c r="H21" s="123" t="str">
        <f aca="false">BaseDeCalcul!E27</f>
        <v>NA</v>
      </c>
      <c r="I21" s="123" t="str">
        <f aca="false">BaseDeCalcul!F27</f>
        <v>NT</v>
      </c>
      <c r="J21" s="123" t="str">
        <f aca="false">BaseDeCalcul!G27</f>
        <v>NT</v>
      </c>
      <c r="K21" s="123" t="str">
        <f aca="false">BaseDeCalcul!H27</f>
        <v>NA</v>
      </c>
      <c r="L21" s="123" t="str">
        <f aca="false">BaseDeCalcul!I27</f>
        <v>NA</v>
      </c>
      <c r="M21" s="123" t="str">
        <f aca="false">BaseDeCalcul!J27</f>
        <v>NT</v>
      </c>
      <c r="N21" s="123" t="str">
        <f aca="false">BaseDeCalcul!K27</f>
        <v>NT</v>
      </c>
      <c r="O21" s="123" t="str">
        <f aca="false">BaseDeCalcul!L27</f>
        <v>NT</v>
      </c>
      <c r="P21" s="123" t="str">
        <f aca="false">BaseDeCalcul!M27</f>
        <v>NT</v>
      </c>
      <c r="Q21" s="123" t="str">
        <f aca="false">BaseDeCalcul!N27</f>
        <v>NA</v>
      </c>
      <c r="R21" s="123" t="str">
        <f aca="false">BaseDeCalcul!O27</f>
        <v>NA</v>
      </c>
      <c r="S21" s="123" t="str">
        <f aca="false">BaseDeCalcul!P27</f>
        <v>NA</v>
      </c>
      <c r="T21" s="123" t="str">
        <f aca="false">BaseDeCalcul!Q27</f>
        <v>NA</v>
      </c>
      <c r="U21" s="123" t="str">
        <f aca="false">BaseDeCalcul!R27</f>
        <v>NA</v>
      </c>
      <c r="V21" s="123" t="str">
        <f aca="false">BaseDeCalcul!S27</f>
        <v>NA</v>
      </c>
      <c r="W21" s="123" t="str">
        <f aca="false">BaseDeCalcul!T27</f>
        <v>NT</v>
      </c>
      <c r="X21" s="123" t="str">
        <f aca="false">BaseDeCalcul!U27</f>
        <v>NT</v>
      </c>
      <c r="Y21" s="123" t="str">
        <f aca="false">BaseDeCalcul!V27</f>
        <v>NT</v>
      </c>
      <c r="Z21" s="123" t="str">
        <f aca="false">BaseDeCalcul!W27</f>
        <v>NT</v>
      </c>
      <c r="AA21" s="124" t="str">
        <f aca="false">BaseDeCalcul!AE27</f>
        <v>NA</v>
      </c>
    </row>
    <row r="22" customFormat="false" ht="45" hidden="false" customHeight="true" outlineLevel="0" collapsed="false">
      <c r="A22" s="0" t="n">
        <v>4</v>
      </c>
      <c r="B22" s="120" t="str">
        <f aca="false">Criteres!B22</f>
        <v>Multimédia</v>
      </c>
      <c r="C22" s="121" t="n">
        <f aca="false">BaseDeCalcul!AA28</f>
        <v>19</v>
      </c>
      <c r="D22" s="121" t="str">
        <f aca="false">BaseDeCalcul!B28</f>
        <v>4.3</v>
      </c>
      <c r="E22" s="122" t="str">
        <f aca="false">Criteres!E22</f>
        <v>Chaque média temporel synchronisé pré-enregistré a-t-il, si nécessaire, des sous-titres synchronisés (hors cas particuliers) ?</v>
      </c>
      <c r="F22" s="121" t="str">
        <f aca="false">Criteres!D22</f>
        <v>A</v>
      </c>
      <c r="G22" s="123" t="str">
        <f aca="false">BaseDeCalcul!D28</f>
        <v>NA</v>
      </c>
      <c r="H22" s="123" t="str">
        <f aca="false">BaseDeCalcul!E28</f>
        <v>NA</v>
      </c>
      <c r="I22" s="123" t="str">
        <f aca="false">BaseDeCalcul!F28</f>
        <v>NT</v>
      </c>
      <c r="J22" s="123" t="str">
        <f aca="false">BaseDeCalcul!G28</f>
        <v>NT</v>
      </c>
      <c r="K22" s="123" t="str">
        <f aca="false">BaseDeCalcul!H28</f>
        <v>NA</v>
      </c>
      <c r="L22" s="123" t="str">
        <f aca="false">BaseDeCalcul!I28</f>
        <v>NA</v>
      </c>
      <c r="M22" s="123" t="str">
        <f aca="false">BaseDeCalcul!J28</f>
        <v>NT</v>
      </c>
      <c r="N22" s="123" t="str">
        <f aca="false">BaseDeCalcul!K28</f>
        <v>NT</v>
      </c>
      <c r="O22" s="123" t="str">
        <f aca="false">BaseDeCalcul!L28</f>
        <v>NT</v>
      </c>
      <c r="P22" s="123" t="str">
        <f aca="false">BaseDeCalcul!M28</f>
        <v>NT</v>
      </c>
      <c r="Q22" s="123" t="str">
        <f aca="false">BaseDeCalcul!N28</f>
        <v>NA</v>
      </c>
      <c r="R22" s="123" t="str">
        <f aca="false">BaseDeCalcul!O28</f>
        <v>NA</v>
      </c>
      <c r="S22" s="123" t="str">
        <f aca="false">BaseDeCalcul!P28</f>
        <v>NA</v>
      </c>
      <c r="T22" s="123" t="str">
        <f aca="false">BaseDeCalcul!Q28</f>
        <v>NA</v>
      </c>
      <c r="U22" s="123" t="str">
        <f aca="false">BaseDeCalcul!R28</f>
        <v>NA</v>
      </c>
      <c r="V22" s="123" t="str">
        <f aca="false">BaseDeCalcul!S28</f>
        <v>NA</v>
      </c>
      <c r="W22" s="123" t="str">
        <f aca="false">BaseDeCalcul!T28</f>
        <v>NT</v>
      </c>
      <c r="X22" s="123" t="str">
        <f aca="false">BaseDeCalcul!U28</f>
        <v>NT</v>
      </c>
      <c r="Y22" s="123" t="str">
        <f aca="false">BaseDeCalcul!V28</f>
        <v>NT</v>
      </c>
      <c r="Z22" s="123" t="str">
        <f aca="false">BaseDeCalcul!W28</f>
        <v>NT</v>
      </c>
      <c r="AA22" s="124" t="str">
        <f aca="false">BaseDeCalcul!AE28</f>
        <v>NA</v>
      </c>
    </row>
    <row r="23" customFormat="false" ht="45" hidden="false" customHeight="true" outlineLevel="0" collapsed="false">
      <c r="A23" s="0" t="n">
        <v>4</v>
      </c>
      <c r="B23" s="120" t="str">
        <f aca="false">Criteres!B23</f>
        <v>Multimédia</v>
      </c>
      <c r="C23" s="121" t="n">
        <f aca="false">BaseDeCalcul!AA29</f>
        <v>20</v>
      </c>
      <c r="D23" s="121" t="str">
        <f aca="false">BaseDeCalcul!B29</f>
        <v>4.4</v>
      </c>
      <c r="E23" s="122" t="str">
        <f aca="false">Criteres!E23</f>
        <v>Pour chaque média temporel synchronisé pré-enregistré ayant des sous-titres synchronisés, ces sous-titres sont-ils pertinents ?</v>
      </c>
      <c r="F23" s="121" t="str">
        <f aca="false">Criteres!D23</f>
        <v>A</v>
      </c>
      <c r="G23" s="123" t="str">
        <f aca="false">BaseDeCalcul!D29</f>
        <v>NA</v>
      </c>
      <c r="H23" s="123" t="str">
        <f aca="false">BaseDeCalcul!E29</f>
        <v>NA</v>
      </c>
      <c r="I23" s="123" t="str">
        <f aca="false">BaseDeCalcul!F29</f>
        <v>NT</v>
      </c>
      <c r="J23" s="123" t="str">
        <f aca="false">BaseDeCalcul!G29</f>
        <v>NT</v>
      </c>
      <c r="K23" s="123" t="str">
        <f aca="false">BaseDeCalcul!H29</f>
        <v>NA</v>
      </c>
      <c r="L23" s="123" t="str">
        <f aca="false">BaseDeCalcul!I29</f>
        <v>NA</v>
      </c>
      <c r="M23" s="123" t="str">
        <f aca="false">BaseDeCalcul!J29</f>
        <v>NT</v>
      </c>
      <c r="N23" s="123" t="str">
        <f aca="false">BaseDeCalcul!K29</f>
        <v>NT</v>
      </c>
      <c r="O23" s="123" t="str">
        <f aca="false">BaseDeCalcul!L29</f>
        <v>NT</v>
      </c>
      <c r="P23" s="123" t="str">
        <f aca="false">BaseDeCalcul!M29</f>
        <v>NT</v>
      </c>
      <c r="Q23" s="123" t="str">
        <f aca="false">BaseDeCalcul!N29</f>
        <v>NA</v>
      </c>
      <c r="R23" s="123" t="str">
        <f aca="false">BaseDeCalcul!O29</f>
        <v>NA</v>
      </c>
      <c r="S23" s="123" t="str">
        <f aca="false">BaseDeCalcul!P29</f>
        <v>NA</v>
      </c>
      <c r="T23" s="123" t="str">
        <f aca="false">BaseDeCalcul!Q29</f>
        <v>NA</v>
      </c>
      <c r="U23" s="123" t="str">
        <f aca="false">BaseDeCalcul!R29</f>
        <v>NA</v>
      </c>
      <c r="V23" s="123" t="str">
        <f aca="false">BaseDeCalcul!S29</f>
        <v>NA</v>
      </c>
      <c r="W23" s="123" t="str">
        <f aca="false">BaseDeCalcul!T29</f>
        <v>NT</v>
      </c>
      <c r="X23" s="123" t="str">
        <f aca="false">BaseDeCalcul!U29</f>
        <v>NT</v>
      </c>
      <c r="Y23" s="123" t="str">
        <f aca="false">BaseDeCalcul!V29</f>
        <v>NT</v>
      </c>
      <c r="Z23" s="123" t="str">
        <f aca="false">BaseDeCalcul!W29</f>
        <v>NT</v>
      </c>
      <c r="AA23" s="124" t="str">
        <f aca="false">BaseDeCalcul!AE29</f>
        <v>NA</v>
      </c>
    </row>
    <row r="24" customFormat="false" ht="45" hidden="false" customHeight="true" outlineLevel="0" collapsed="false">
      <c r="A24" s="0" t="n">
        <v>4</v>
      </c>
      <c r="B24" s="120" t="str">
        <f aca="false">Criteres!B24</f>
        <v>Multimédia</v>
      </c>
      <c r="C24" s="121" t="n">
        <f aca="false">BaseDeCalcul!AA30</f>
        <v>21</v>
      </c>
      <c r="D24" s="121" t="str">
        <f aca="false">BaseDeCalcul!B30</f>
        <v>4.5</v>
      </c>
      <c r="E24" s="122" t="str">
        <f aca="false">Criteres!E24</f>
        <v>Chaque média temporel pré-enregistré a-t-il, si nécessaire, une audiodescription synchronisée (hors cas particuliers) ?</v>
      </c>
      <c r="F24" s="121" t="str">
        <f aca="false">Criteres!D24</f>
        <v>AA</v>
      </c>
      <c r="G24" s="123" t="str">
        <f aca="false">BaseDeCalcul!D30</f>
        <v>NA</v>
      </c>
      <c r="H24" s="123" t="str">
        <f aca="false">BaseDeCalcul!E30</f>
        <v>NA</v>
      </c>
      <c r="I24" s="123" t="str">
        <f aca="false">BaseDeCalcul!F30</f>
        <v>NT</v>
      </c>
      <c r="J24" s="123" t="str">
        <f aca="false">BaseDeCalcul!G30</f>
        <v>NT</v>
      </c>
      <c r="K24" s="123" t="str">
        <f aca="false">BaseDeCalcul!H30</f>
        <v>NA</v>
      </c>
      <c r="L24" s="123" t="str">
        <f aca="false">BaseDeCalcul!I30</f>
        <v>NA</v>
      </c>
      <c r="M24" s="123" t="str">
        <f aca="false">BaseDeCalcul!J30</f>
        <v>NT</v>
      </c>
      <c r="N24" s="123" t="str">
        <f aca="false">BaseDeCalcul!K30</f>
        <v>NT</v>
      </c>
      <c r="O24" s="123" t="str">
        <f aca="false">BaseDeCalcul!L30</f>
        <v>NT</v>
      </c>
      <c r="P24" s="123" t="str">
        <f aca="false">BaseDeCalcul!M30</f>
        <v>NT</v>
      </c>
      <c r="Q24" s="123" t="str">
        <f aca="false">BaseDeCalcul!N30</f>
        <v>NA</v>
      </c>
      <c r="R24" s="123" t="str">
        <f aca="false">BaseDeCalcul!O30</f>
        <v>NA</v>
      </c>
      <c r="S24" s="123" t="str">
        <f aca="false">BaseDeCalcul!P30</f>
        <v>NA</v>
      </c>
      <c r="T24" s="123" t="str">
        <f aca="false">BaseDeCalcul!Q30</f>
        <v>NA</v>
      </c>
      <c r="U24" s="123" t="str">
        <f aca="false">BaseDeCalcul!R30</f>
        <v>NA</v>
      </c>
      <c r="V24" s="123" t="str">
        <f aca="false">BaseDeCalcul!S30</f>
        <v>NA</v>
      </c>
      <c r="W24" s="123" t="str">
        <f aca="false">BaseDeCalcul!T30</f>
        <v>NT</v>
      </c>
      <c r="X24" s="123" t="str">
        <f aca="false">BaseDeCalcul!U30</f>
        <v>NT</v>
      </c>
      <c r="Y24" s="123" t="str">
        <f aca="false">BaseDeCalcul!V30</f>
        <v>NT</v>
      </c>
      <c r="Z24" s="123" t="str">
        <f aca="false">BaseDeCalcul!W30</f>
        <v>NT</v>
      </c>
      <c r="AA24" s="124" t="str">
        <f aca="false">BaseDeCalcul!AE30</f>
        <v>NA</v>
      </c>
    </row>
    <row r="25" customFormat="false" ht="45" hidden="false" customHeight="true" outlineLevel="0" collapsed="false">
      <c r="A25" s="0" t="n">
        <v>4</v>
      </c>
      <c r="B25" s="120" t="str">
        <f aca="false">Criteres!B25</f>
        <v>Multimédia</v>
      </c>
      <c r="C25" s="121" t="n">
        <f aca="false">BaseDeCalcul!AA31</f>
        <v>22</v>
      </c>
      <c r="D25" s="121" t="str">
        <f aca="false">BaseDeCalcul!B31</f>
        <v>4.6</v>
      </c>
      <c r="E25" s="122" t="str">
        <f aca="false">Criteres!E25</f>
        <v>Pour chaque média temporel pré-enregistré ayant une audiodescription synchronisée, celle-ci est-elle pertinente ?</v>
      </c>
      <c r="F25" s="121" t="str">
        <f aca="false">Criteres!D25</f>
        <v>AA</v>
      </c>
      <c r="G25" s="123" t="str">
        <f aca="false">BaseDeCalcul!D31</f>
        <v>NA</v>
      </c>
      <c r="H25" s="123" t="str">
        <f aca="false">BaseDeCalcul!E31</f>
        <v>NA</v>
      </c>
      <c r="I25" s="123" t="str">
        <f aca="false">BaseDeCalcul!F31</f>
        <v>NT</v>
      </c>
      <c r="J25" s="123" t="str">
        <f aca="false">BaseDeCalcul!G31</f>
        <v>NT</v>
      </c>
      <c r="K25" s="123" t="str">
        <f aca="false">BaseDeCalcul!H31</f>
        <v>NA</v>
      </c>
      <c r="L25" s="123" t="str">
        <f aca="false">BaseDeCalcul!I31</f>
        <v>NA</v>
      </c>
      <c r="M25" s="123" t="str">
        <f aca="false">BaseDeCalcul!J31</f>
        <v>NT</v>
      </c>
      <c r="N25" s="123" t="str">
        <f aca="false">BaseDeCalcul!K31</f>
        <v>NT</v>
      </c>
      <c r="O25" s="123" t="str">
        <f aca="false">BaseDeCalcul!L31</f>
        <v>NT</v>
      </c>
      <c r="P25" s="123" t="str">
        <f aca="false">BaseDeCalcul!M31</f>
        <v>NT</v>
      </c>
      <c r="Q25" s="123" t="str">
        <f aca="false">BaseDeCalcul!N31</f>
        <v>NA</v>
      </c>
      <c r="R25" s="123" t="str">
        <f aca="false">BaseDeCalcul!O31</f>
        <v>NA</v>
      </c>
      <c r="S25" s="123" t="str">
        <f aca="false">BaseDeCalcul!P31</f>
        <v>NA</v>
      </c>
      <c r="T25" s="123" t="str">
        <f aca="false">BaseDeCalcul!Q31</f>
        <v>NA</v>
      </c>
      <c r="U25" s="123" t="str">
        <f aca="false">BaseDeCalcul!R31</f>
        <v>NA</v>
      </c>
      <c r="V25" s="123" t="str">
        <f aca="false">BaseDeCalcul!S31</f>
        <v>NA</v>
      </c>
      <c r="W25" s="123" t="str">
        <f aca="false">BaseDeCalcul!T31</f>
        <v>NT</v>
      </c>
      <c r="X25" s="123" t="str">
        <f aca="false">BaseDeCalcul!U31</f>
        <v>NT</v>
      </c>
      <c r="Y25" s="123" t="str">
        <f aca="false">BaseDeCalcul!V31</f>
        <v>NT</v>
      </c>
      <c r="Z25" s="123" t="str">
        <f aca="false">BaseDeCalcul!W31</f>
        <v>NT</v>
      </c>
      <c r="AA25" s="124" t="str">
        <f aca="false">BaseDeCalcul!AE31</f>
        <v>NA</v>
      </c>
    </row>
    <row r="26" customFormat="false" ht="45" hidden="false" customHeight="true" outlineLevel="0" collapsed="false">
      <c r="A26" s="0" t="n">
        <v>4</v>
      </c>
      <c r="B26" s="120" t="str">
        <f aca="false">Criteres!B26</f>
        <v>Multimédia</v>
      </c>
      <c r="C26" s="121" t="n">
        <f aca="false">BaseDeCalcul!AA32</f>
        <v>23</v>
      </c>
      <c r="D26" s="121" t="str">
        <f aca="false">BaseDeCalcul!B32</f>
        <v>4.7</v>
      </c>
      <c r="E26" s="122" t="str">
        <f aca="false">Criteres!E26</f>
        <v>Chaque média temporel est-il clairement identifiable (hors cas particuliers) ?</v>
      </c>
      <c r="F26" s="121" t="str">
        <f aca="false">Criteres!D26</f>
        <v>A</v>
      </c>
      <c r="G26" s="123" t="str">
        <f aca="false">BaseDeCalcul!D32</f>
        <v>NA</v>
      </c>
      <c r="H26" s="123" t="str">
        <f aca="false">BaseDeCalcul!E32</f>
        <v>NA</v>
      </c>
      <c r="I26" s="123" t="str">
        <f aca="false">BaseDeCalcul!F32</f>
        <v>NT</v>
      </c>
      <c r="J26" s="123" t="str">
        <f aca="false">BaseDeCalcul!G32</f>
        <v>NT</v>
      </c>
      <c r="K26" s="123" t="str">
        <f aca="false">BaseDeCalcul!H32</f>
        <v>NA</v>
      </c>
      <c r="L26" s="123" t="str">
        <f aca="false">BaseDeCalcul!I32</f>
        <v>NA</v>
      </c>
      <c r="M26" s="123" t="str">
        <f aca="false">BaseDeCalcul!J32</f>
        <v>NT</v>
      </c>
      <c r="N26" s="123" t="str">
        <f aca="false">BaseDeCalcul!K32</f>
        <v>NT</v>
      </c>
      <c r="O26" s="123" t="str">
        <f aca="false">BaseDeCalcul!L32</f>
        <v>NT</v>
      </c>
      <c r="P26" s="123" t="str">
        <f aca="false">BaseDeCalcul!M32</f>
        <v>NT</v>
      </c>
      <c r="Q26" s="123" t="str">
        <f aca="false">BaseDeCalcul!N32</f>
        <v>NA</v>
      </c>
      <c r="R26" s="123" t="str">
        <f aca="false">BaseDeCalcul!O32</f>
        <v>NA</v>
      </c>
      <c r="S26" s="123" t="str">
        <f aca="false">BaseDeCalcul!P32</f>
        <v>NA</v>
      </c>
      <c r="T26" s="123" t="str">
        <f aca="false">BaseDeCalcul!Q32</f>
        <v>NA</v>
      </c>
      <c r="U26" s="123" t="str">
        <f aca="false">BaseDeCalcul!R32</f>
        <v>NA</v>
      </c>
      <c r="V26" s="123" t="str">
        <f aca="false">BaseDeCalcul!S32</f>
        <v>NA</v>
      </c>
      <c r="W26" s="123" t="str">
        <f aca="false">BaseDeCalcul!T32</f>
        <v>NT</v>
      </c>
      <c r="X26" s="123" t="str">
        <f aca="false">BaseDeCalcul!U32</f>
        <v>NT</v>
      </c>
      <c r="Y26" s="123" t="str">
        <f aca="false">BaseDeCalcul!V32</f>
        <v>NT</v>
      </c>
      <c r="Z26" s="123" t="str">
        <f aca="false">BaseDeCalcul!W32</f>
        <v>NT</v>
      </c>
      <c r="AA26" s="124" t="str">
        <f aca="false">BaseDeCalcul!AE32</f>
        <v>NA</v>
      </c>
    </row>
    <row r="27" customFormat="false" ht="45" hidden="false" customHeight="true" outlineLevel="0" collapsed="false">
      <c r="A27" s="0" t="n">
        <v>4</v>
      </c>
      <c r="B27" s="120" t="str">
        <f aca="false">Criteres!B27</f>
        <v>Multimédia</v>
      </c>
      <c r="C27" s="121" t="n">
        <f aca="false">BaseDeCalcul!AA33</f>
        <v>24</v>
      </c>
      <c r="D27" s="121" t="str">
        <f aca="false">BaseDeCalcul!B33</f>
        <v>4.8</v>
      </c>
      <c r="E27" s="122" t="str">
        <f aca="false">Criteres!E27</f>
        <v>Chaque média non temporel a-t-il, si nécessaire, une alternative (hors cas particuliers) ?</v>
      </c>
      <c r="F27" s="121" t="str">
        <f aca="false">Criteres!D27</f>
        <v>A</v>
      </c>
      <c r="G27" s="123" t="str">
        <f aca="false">BaseDeCalcul!D33</f>
        <v>NA</v>
      </c>
      <c r="H27" s="123" t="str">
        <f aca="false">BaseDeCalcul!E33</f>
        <v>NA</v>
      </c>
      <c r="I27" s="123" t="str">
        <f aca="false">BaseDeCalcul!F33</f>
        <v>NT</v>
      </c>
      <c r="J27" s="123" t="str">
        <f aca="false">BaseDeCalcul!G33</f>
        <v>NT</v>
      </c>
      <c r="K27" s="123" t="str">
        <f aca="false">BaseDeCalcul!H33</f>
        <v>NA</v>
      </c>
      <c r="L27" s="123" t="str">
        <f aca="false">BaseDeCalcul!I33</f>
        <v>NA</v>
      </c>
      <c r="M27" s="123" t="str">
        <f aca="false">BaseDeCalcul!J33</f>
        <v>NT</v>
      </c>
      <c r="N27" s="123" t="str">
        <f aca="false">BaseDeCalcul!K33</f>
        <v>NT</v>
      </c>
      <c r="O27" s="123" t="str">
        <f aca="false">BaseDeCalcul!L33</f>
        <v>NT</v>
      </c>
      <c r="P27" s="123" t="str">
        <f aca="false">BaseDeCalcul!M33</f>
        <v>NT</v>
      </c>
      <c r="Q27" s="123" t="str">
        <f aca="false">BaseDeCalcul!N33</f>
        <v>NA</v>
      </c>
      <c r="R27" s="123" t="str">
        <f aca="false">BaseDeCalcul!O33</f>
        <v>NA</v>
      </c>
      <c r="S27" s="123" t="str">
        <f aca="false">BaseDeCalcul!P33</f>
        <v>C</v>
      </c>
      <c r="T27" s="123" t="str">
        <f aca="false">BaseDeCalcul!Q33</f>
        <v>NA</v>
      </c>
      <c r="U27" s="123" t="str">
        <f aca="false">BaseDeCalcul!R33</f>
        <v>NA</v>
      </c>
      <c r="V27" s="123" t="str">
        <f aca="false">BaseDeCalcul!S33</f>
        <v>NA</v>
      </c>
      <c r="W27" s="123" t="str">
        <f aca="false">BaseDeCalcul!T33</f>
        <v>NT</v>
      </c>
      <c r="X27" s="123" t="str">
        <f aca="false">BaseDeCalcul!U33</f>
        <v>NT</v>
      </c>
      <c r="Y27" s="123" t="str">
        <f aca="false">BaseDeCalcul!V33</f>
        <v>NT</v>
      </c>
      <c r="Z27" s="123" t="str">
        <f aca="false">BaseDeCalcul!W33</f>
        <v>NT</v>
      </c>
      <c r="AA27" s="124" t="str">
        <f aca="false">BaseDeCalcul!AE33</f>
        <v>C</v>
      </c>
    </row>
    <row r="28" customFormat="false" ht="45" hidden="false" customHeight="true" outlineLevel="0" collapsed="false">
      <c r="A28" s="0" t="n">
        <v>4</v>
      </c>
      <c r="B28" s="120" t="str">
        <f aca="false">Criteres!B28</f>
        <v>Multimédia</v>
      </c>
      <c r="C28" s="121" t="n">
        <f aca="false">BaseDeCalcul!AA34</f>
        <v>25</v>
      </c>
      <c r="D28" s="121" t="str">
        <f aca="false">BaseDeCalcul!B34</f>
        <v>4.9</v>
      </c>
      <c r="E28" s="122" t="str">
        <f aca="false">Criteres!E28</f>
        <v>Pour chaque média non temporel ayant une alternative, cette alternative est-elle pertinente ?</v>
      </c>
      <c r="F28" s="121" t="str">
        <f aca="false">Criteres!D28</f>
        <v>A</v>
      </c>
      <c r="G28" s="123" t="str">
        <f aca="false">BaseDeCalcul!D34</f>
        <v>NA</v>
      </c>
      <c r="H28" s="123" t="str">
        <f aca="false">BaseDeCalcul!E34</f>
        <v>NA</v>
      </c>
      <c r="I28" s="123" t="str">
        <f aca="false">BaseDeCalcul!F34</f>
        <v>NT</v>
      </c>
      <c r="J28" s="123" t="str">
        <f aca="false">BaseDeCalcul!G34</f>
        <v>NT</v>
      </c>
      <c r="K28" s="123" t="str">
        <f aca="false">BaseDeCalcul!H34</f>
        <v>NA</v>
      </c>
      <c r="L28" s="123" t="str">
        <f aca="false">BaseDeCalcul!I34</f>
        <v>NA</v>
      </c>
      <c r="M28" s="123" t="str">
        <f aca="false">BaseDeCalcul!J34</f>
        <v>NT</v>
      </c>
      <c r="N28" s="123" t="str">
        <f aca="false">BaseDeCalcul!K34</f>
        <v>NT</v>
      </c>
      <c r="O28" s="123" t="str">
        <f aca="false">BaseDeCalcul!L34</f>
        <v>NT</v>
      </c>
      <c r="P28" s="123" t="str">
        <f aca="false">BaseDeCalcul!M34</f>
        <v>NT</v>
      </c>
      <c r="Q28" s="123" t="str">
        <f aca="false">BaseDeCalcul!N34</f>
        <v>NA</v>
      </c>
      <c r="R28" s="123" t="str">
        <f aca="false">BaseDeCalcul!O34</f>
        <v>NA</v>
      </c>
      <c r="S28" s="123" t="str">
        <f aca="false">BaseDeCalcul!P34</f>
        <v>C</v>
      </c>
      <c r="T28" s="123" t="str">
        <f aca="false">BaseDeCalcul!Q34</f>
        <v>NA</v>
      </c>
      <c r="U28" s="123" t="str">
        <f aca="false">BaseDeCalcul!R34</f>
        <v>NA</v>
      </c>
      <c r="V28" s="123" t="str">
        <f aca="false">BaseDeCalcul!S34</f>
        <v>NA</v>
      </c>
      <c r="W28" s="123" t="str">
        <f aca="false">BaseDeCalcul!T34</f>
        <v>NT</v>
      </c>
      <c r="X28" s="123" t="str">
        <f aca="false">BaseDeCalcul!U34</f>
        <v>NT</v>
      </c>
      <c r="Y28" s="123" t="str">
        <f aca="false">BaseDeCalcul!V34</f>
        <v>NT</v>
      </c>
      <c r="Z28" s="123" t="str">
        <f aca="false">BaseDeCalcul!W34</f>
        <v>NT</v>
      </c>
      <c r="AA28" s="124" t="str">
        <f aca="false">BaseDeCalcul!AE34</f>
        <v>C</v>
      </c>
    </row>
    <row r="29" customFormat="false" ht="45" hidden="false" customHeight="true" outlineLevel="0" collapsed="false">
      <c r="A29" s="0" t="n">
        <v>4</v>
      </c>
      <c r="B29" s="120" t="str">
        <f aca="false">Criteres!B29</f>
        <v>Multimédia</v>
      </c>
      <c r="C29" s="121" t="n">
        <f aca="false">BaseDeCalcul!AA35</f>
        <v>26</v>
      </c>
      <c r="D29" s="121" t="str">
        <f aca="false">BaseDeCalcul!B35</f>
        <v>4.10</v>
      </c>
      <c r="E29" s="122" t="str">
        <f aca="false">Criteres!E29</f>
        <v>Chaque son déclenché automatiquement est-il contrôlable par l'utilisateur ?</v>
      </c>
      <c r="F29" s="121" t="str">
        <f aca="false">Criteres!D29</f>
        <v>A</v>
      </c>
      <c r="G29" s="123" t="str">
        <f aca="false">BaseDeCalcul!D35</f>
        <v>NA</v>
      </c>
      <c r="H29" s="123" t="str">
        <f aca="false">BaseDeCalcul!E35</f>
        <v>NA</v>
      </c>
      <c r="I29" s="123" t="str">
        <f aca="false">BaseDeCalcul!F35</f>
        <v>NT</v>
      </c>
      <c r="J29" s="123" t="str">
        <f aca="false">BaseDeCalcul!G35</f>
        <v>NT</v>
      </c>
      <c r="K29" s="123" t="str">
        <f aca="false">BaseDeCalcul!H35</f>
        <v>NA</v>
      </c>
      <c r="L29" s="123" t="str">
        <f aca="false">BaseDeCalcul!I35</f>
        <v>NA</v>
      </c>
      <c r="M29" s="123" t="str">
        <f aca="false">BaseDeCalcul!J35</f>
        <v>NT</v>
      </c>
      <c r="N29" s="123" t="str">
        <f aca="false">BaseDeCalcul!K35</f>
        <v>NT</v>
      </c>
      <c r="O29" s="123" t="str">
        <f aca="false">BaseDeCalcul!L35</f>
        <v>NT</v>
      </c>
      <c r="P29" s="123" t="str">
        <f aca="false">BaseDeCalcul!M35</f>
        <v>NT</v>
      </c>
      <c r="Q29" s="123" t="str">
        <f aca="false">BaseDeCalcul!N35</f>
        <v>NA</v>
      </c>
      <c r="R29" s="123" t="str">
        <f aca="false">BaseDeCalcul!O35</f>
        <v>NA</v>
      </c>
      <c r="S29" s="123" t="str">
        <f aca="false">BaseDeCalcul!P35</f>
        <v>NA</v>
      </c>
      <c r="T29" s="123" t="str">
        <f aca="false">BaseDeCalcul!Q35</f>
        <v>NA</v>
      </c>
      <c r="U29" s="123" t="str">
        <f aca="false">BaseDeCalcul!R35</f>
        <v>NA</v>
      </c>
      <c r="V29" s="123" t="str">
        <f aca="false">BaseDeCalcul!S35</f>
        <v>NA</v>
      </c>
      <c r="W29" s="123" t="str">
        <f aca="false">BaseDeCalcul!T35</f>
        <v>NT</v>
      </c>
      <c r="X29" s="123" t="str">
        <f aca="false">BaseDeCalcul!U35</f>
        <v>NT</v>
      </c>
      <c r="Y29" s="123" t="str">
        <f aca="false">BaseDeCalcul!V35</f>
        <v>NT</v>
      </c>
      <c r="Z29" s="123" t="str">
        <f aca="false">BaseDeCalcul!W35</f>
        <v>NT</v>
      </c>
      <c r="AA29" s="124" t="str">
        <f aca="false">BaseDeCalcul!AE35</f>
        <v>NA</v>
      </c>
    </row>
    <row r="30" customFormat="false" ht="45" hidden="false" customHeight="true" outlineLevel="0" collapsed="false">
      <c r="A30" s="0" t="n">
        <v>4</v>
      </c>
      <c r="B30" s="120" t="str">
        <f aca="false">Criteres!B30</f>
        <v>Multimédia</v>
      </c>
      <c r="C30" s="121" t="n">
        <f aca="false">BaseDeCalcul!AA36</f>
        <v>27</v>
      </c>
      <c r="D30" s="121" t="str">
        <f aca="false">BaseDeCalcul!B36</f>
        <v>4.11</v>
      </c>
      <c r="E30" s="122" t="str">
        <f aca="false">Criteres!E30</f>
        <v>La consultation de chaque média temporel est-elle, si nécessaire, contrôlable par le clavier et tout dispositif de pointage ?</v>
      </c>
      <c r="F30" s="121" t="str">
        <f aca="false">Criteres!D30</f>
        <v>A</v>
      </c>
      <c r="G30" s="123" t="str">
        <f aca="false">BaseDeCalcul!D36</f>
        <v>NA</v>
      </c>
      <c r="H30" s="123" t="str">
        <f aca="false">BaseDeCalcul!E36</f>
        <v>NA</v>
      </c>
      <c r="I30" s="123" t="str">
        <f aca="false">BaseDeCalcul!F36</f>
        <v>NT</v>
      </c>
      <c r="J30" s="123" t="str">
        <f aca="false">BaseDeCalcul!G36</f>
        <v>NT</v>
      </c>
      <c r="K30" s="123" t="str">
        <f aca="false">BaseDeCalcul!H36</f>
        <v>NA</v>
      </c>
      <c r="L30" s="123" t="str">
        <f aca="false">BaseDeCalcul!I36</f>
        <v>NA</v>
      </c>
      <c r="M30" s="123" t="str">
        <f aca="false">BaseDeCalcul!J36</f>
        <v>NT</v>
      </c>
      <c r="N30" s="123" t="str">
        <f aca="false">BaseDeCalcul!K36</f>
        <v>NT</v>
      </c>
      <c r="O30" s="123" t="str">
        <f aca="false">BaseDeCalcul!L36</f>
        <v>NT</v>
      </c>
      <c r="P30" s="123" t="str">
        <f aca="false">BaseDeCalcul!M36</f>
        <v>NT</v>
      </c>
      <c r="Q30" s="123" t="str">
        <f aca="false">BaseDeCalcul!N36</f>
        <v>NA</v>
      </c>
      <c r="R30" s="123" t="str">
        <f aca="false">BaseDeCalcul!O36</f>
        <v>NA</v>
      </c>
      <c r="S30" s="123" t="str">
        <f aca="false">BaseDeCalcul!P36</f>
        <v>NA</v>
      </c>
      <c r="T30" s="123" t="str">
        <f aca="false">BaseDeCalcul!Q36</f>
        <v>NA</v>
      </c>
      <c r="U30" s="123" t="str">
        <f aca="false">BaseDeCalcul!R36</f>
        <v>NA</v>
      </c>
      <c r="V30" s="123" t="str">
        <f aca="false">BaseDeCalcul!S36</f>
        <v>NA</v>
      </c>
      <c r="W30" s="123" t="str">
        <f aca="false">BaseDeCalcul!T36</f>
        <v>NT</v>
      </c>
      <c r="X30" s="123" t="str">
        <f aca="false">BaseDeCalcul!U36</f>
        <v>NT</v>
      </c>
      <c r="Y30" s="123" t="str">
        <f aca="false">BaseDeCalcul!V36</f>
        <v>NT</v>
      </c>
      <c r="Z30" s="123" t="str">
        <f aca="false">BaseDeCalcul!W36</f>
        <v>NT</v>
      </c>
      <c r="AA30" s="124" t="str">
        <f aca="false">BaseDeCalcul!AE36</f>
        <v>NA</v>
      </c>
    </row>
    <row r="31" customFormat="false" ht="45" hidden="false" customHeight="true" outlineLevel="0" collapsed="false">
      <c r="A31" s="0" t="n">
        <v>4</v>
      </c>
      <c r="B31" s="120" t="str">
        <f aca="false">Criteres!B31</f>
        <v>Multimédia</v>
      </c>
      <c r="C31" s="121" t="n">
        <f aca="false">BaseDeCalcul!AA37</f>
        <v>28</v>
      </c>
      <c r="D31" s="121" t="str">
        <f aca="false">BaseDeCalcul!B37</f>
        <v>4.12</v>
      </c>
      <c r="E31" s="122" t="str">
        <f aca="false">Criteres!E31</f>
        <v>La consultation de chaque média non temporel est-elle contrôlable par le clavier et tout dispositif de pointage ?</v>
      </c>
      <c r="F31" s="121" t="str">
        <f aca="false">Criteres!D31</f>
        <v>A</v>
      </c>
      <c r="G31" s="123" t="str">
        <f aca="false">BaseDeCalcul!D37</f>
        <v>NA</v>
      </c>
      <c r="H31" s="123" t="str">
        <f aca="false">BaseDeCalcul!E37</f>
        <v>NA</v>
      </c>
      <c r="I31" s="123" t="str">
        <f aca="false">BaseDeCalcul!F37</f>
        <v>NT</v>
      </c>
      <c r="J31" s="123" t="str">
        <f aca="false">BaseDeCalcul!G37</f>
        <v>NT</v>
      </c>
      <c r="K31" s="123" t="str">
        <f aca="false">BaseDeCalcul!H37</f>
        <v>NA</v>
      </c>
      <c r="L31" s="123" t="str">
        <f aca="false">BaseDeCalcul!I37</f>
        <v>NA</v>
      </c>
      <c r="M31" s="123" t="str">
        <f aca="false">BaseDeCalcul!J37</f>
        <v>NT</v>
      </c>
      <c r="N31" s="123" t="str">
        <f aca="false">BaseDeCalcul!K37</f>
        <v>NT</v>
      </c>
      <c r="O31" s="123" t="str">
        <f aca="false">BaseDeCalcul!L37</f>
        <v>NT</v>
      </c>
      <c r="P31" s="123" t="str">
        <f aca="false">BaseDeCalcul!M37</f>
        <v>NT</v>
      </c>
      <c r="Q31" s="123" t="str">
        <f aca="false">BaseDeCalcul!N37</f>
        <v>NA</v>
      </c>
      <c r="R31" s="123" t="str">
        <f aca="false">BaseDeCalcul!O37</f>
        <v>NA</v>
      </c>
      <c r="S31" s="123" t="str">
        <f aca="false">BaseDeCalcul!P37</f>
        <v>NA</v>
      </c>
      <c r="T31" s="123" t="str">
        <f aca="false">BaseDeCalcul!Q37</f>
        <v>NA</v>
      </c>
      <c r="U31" s="123" t="str">
        <f aca="false">BaseDeCalcul!R37</f>
        <v>NA</v>
      </c>
      <c r="V31" s="123" t="str">
        <f aca="false">BaseDeCalcul!S37</f>
        <v>NA</v>
      </c>
      <c r="W31" s="123" t="str">
        <f aca="false">BaseDeCalcul!T37</f>
        <v>NT</v>
      </c>
      <c r="X31" s="123" t="str">
        <f aca="false">BaseDeCalcul!U37</f>
        <v>NT</v>
      </c>
      <c r="Y31" s="123" t="str">
        <f aca="false">BaseDeCalcul!V37</f>
        <v>NT</v>
      </c>
      <c r="Z31" s="123" t="str">
        <f aca="false">BaseDeCalcul!W37</f>
        <v>NT</v>
      </c>
      <c r="AA31" s="124" t="str">
        <f aca="false">BaseDeCalcul!AE37</f>
        <v>NA</v>
      </c>
    </row>
    <row r="32" customFormat="false" ht="45" hidden="false" customHeight="true" outlineLevel="0" collapsed="false">
      <c r="A32" s="0" t="n">
        <v>4</v>
      </c>
      <c r="B32" s="120" t="str">
        <f aca="false">Criteres!B32</f>
        <v>Multimédia</v>
      </c>
      <c r="C32" s="121" t="n">
        <f aca="false">BaseDeCalcul!AA38</f>
        <v>29</v>
      </c>
      <c r="D32" s="121" t="str">
        <f aca="false">BaseDeCalcul!B38</f>
        <v>4.13</v>
      </c>
      <c r="E32" s="122" t="str">
        <f aca="false">Criteres!E32</f>
        <v>Chaque média temporel et non temporel est-il compatible avec les technologies d'assistance (hors cas particuliers) ?</v>
      </c>
      <c r="F32" s="121" t="str">
        <f aca="false">Criteres!D32</f>
        <v>A</v>
      </c>
      <c r="G32" s="123" t="str">
        <f aca="false">BaseDeCalcul!D38</f>
        <v>NA</v>
      </c>
      <c r="H32" s="123" t="str">
        <f aca="false">BaseDeCalcul!E38</f>
        <v>NA</v>
      </c>
      <c r="I32" s="123" t="str">
        <f aca="false">BaseDeCalcul!F38</f>
        <v>NT</v>
      </c>
      <c r="J32" s="123" t="str">
        <f aca="false">BaseDeCalcul!G38</f>
        <v>NT</v>
      </c>
      <c r="K32" s="123" t="str">
        <f aca="false">BaseDeCalcul!H38</f>
        <v>NA</v>
      </c>
      <c r="L32" s="123" t="str">
        <f aca="false">BaseDeCalcul!I38</f>
        <v>NA</v>
      </c>
      <c r="M32" s="123" t="str">
        <f aca="false">BaseDeCalcul!J38</f>
        <v>NT</v>
      </c>
      <c r="N32" s="123" t="str">
        <f aca="false">BaseDeCalcul!K38</f>
        <v>NT</v>
      </c>
      <c r="O32" s="123" t="str">
        <f aca="false">BaseDeCalcul!L38</f>
        <v>NT</v>
      </c>
      <c r="P32" s="123" t="str">
        <f aca="false">BaseDeCalcul!M38</f>
        <v>NT</v>
      </c>
      <c r="Q32" s="123" t="str">
        <f aca="false">BaseDeCalcul!N38</f>
        <v>NA</v>
      </c>
      <c r="R32" s="123" t="str">
        <f aca="false">BaseDeCalcul!O38</f>
        <v>NA</v>
      </c>
      <c r="S32" s="123" t="str">
        <f aca="false">BaseDeCalcul!P38</f>
        <v>NA</v>
      </c>
      <c r="T32" s="123" t="str">
        <f aca="false">BaseDeCalcul!Q38</f>
        <v>NA</v>
      </c>
      <c r="U32" s="123" t="str">
        <f aca="false">BaseDeCalcul!R38</f>
        <v>NA</v>
      </c>
      <c r="V32" s="123" t="str">
        <f aca="false">BaseDeCalcul!S38</f>
        <v>NA</v>
      </c>
      <c r="W32" s="123" t="str">
        <f aca="false">BaseDeCalcul!T38</f>
        <v>NT</v>
      </c>
      <c r="X32" s="123" t="str">
        <f aca="false">BaseDeCalcul!U38</f>
        <v>NT</v>
      </c>
      <c r="Y32" s="123" t="str">
        <f aca="false">BaseDeCalcul!V38</f>
        <v>NT</v>
      </c>
      <c r="Z32" s="123" t="str">
        <f aca="false">BaseDeCalcul!W38</f>
        <v>NT</v>
      </c>
      <c r="AA32" s="124" t="str">
        <f aca="false">BaseDeCalcul!AE38</f>
        <v>NA</v>
      </c>
    </row>
    <row r="33" customFormat="false" ht="45" hidden="false" customHeight="true" outlineLevel="0" collapsed="false">
      <c r="A33" s="0" t="n">
        <v>4</v>
      </c>
      <c r="B33" s="120" t="str">
        <f aca="false">Criteres!B33</f>
        <v>Multimédia</v>
      </c>
      <c r="C33" s="121" t="n">
        <f aca="false">BaseDeCalcul!AA39</f>
        <v>30</v>
      </c>
      <c r="D33" s="121" t="str">
        <f aca="false">BaseDeCalcul!B39</f>
        <v>4.14</v>
      </c>
      <c r="E33" s="122" t="str">
        <f aca="false">Criteres!E33</f>
        <v>Chaque média temporel pré-enregistré a-t-il, si nécessaire, une interprétation en langue des signes (hors cas particuliers) ?</v>
      </c>
      <c r="F33" s="121" t="str">
        <f aca="false">Criteres!D33</f>
        <v>AAA</v>
      </c>
      <c r="G33" s="123" t="str">
        <f aca="false">BaseDeCalcul!D39</f>
        <v>NA</v>
      </c>
      <c r="H33" s="123" t="str">
        <f aca="false">BaseDeCalcul!E39</f>
        <v>NA</v>
      </c>
      <c r="I33" s="123" t="str">
        <f aca="false">BaseDeCalcul!F39</f>
        <v>NT</v>
      </c>
      <c r="J33" s="123" t="str">
        <f aca="false">BaseDeCalcul!G39</f>
        <v>NT</v>
      </c>
      <c r="K33" s="123" t="str">
        <f aca="false">BaseDeCalcul!H39</f>
        <v>NA</v>
      </c>
      <c r="L33" s="123" t="str">
        <f aca="false">BaseDeCalcul!I39</f>
        <v>NA</v>
      </c>
      <c r="M33" s="123" t="str">
        <f aca="false">BaseDeCalcul!J39</f>
        <v>NT</v>
      </c>
      <c r="N33" s="123" t="str">
        <f aca="false">BaseDeCalcul!K39</f>
        <v>NT</v>
      </c>
      <c r="O33" s="123" t="str">
        <f aca="false">BaseDeCalcul!L39</f>
        <v>NT</v>
      </c>
      <c r="P33" s="123" t="str">
        <f aca="false">BaseDeCalcul!M39</f>
        <v>NT</v>
      </c>
      <c r="Q33" s="123" t="str">
        <f aca="false">BaseDeCalcul!N39</f>
        <v>NA</v>
      </c>
      <c r="R33" s="123" t="str">
        <f aca="false">BaseDeCalcul!O39</f>
        <v>NA</v>
      </c>
      <c r="S33" s="123" t="str">
        <f aca="false">BaseDeCalcul!P39</f>
        <v>NT</v>
      </c>
      <c r="T33" s="123" t="str">
        <f aca="false">BaseDeCalcul!Q39</f>
        <v>NA</v>
      </c>
      <c r="U33" s="123" t="str">
        <f aca="false">BaseDeCalcul!R39</f>
        <v>NA</v>
      </c>
      <c r="V33" s="123" t="str">
        <f aca="false">BaseDeCalcul!S39</f>
        <v>NA</v>
      </c>
      <c r="W33" s="123" t="str">
        <f aca="false">BaseDeCalcul!T39</f>
        <v>NT</v>
      </c>
      <c r="X33" s="123" t="str">
        <f aca="false">BaseDeCalcul!U39</f>
        <v>NT</v>
      </c>
      <c r="Y33" s="123" t="str">
        <f aca="false">BaseDeCalcul!V39</f>
        <v>NT</v>
      </c>
      <c r="Z33" s="123" t="str">
        <f aca="false">BaseDeCalcul!W39</f>
        <v>NT</v>
      </c>
      <c r="AA33" s="124" t="str">
        <f aca="false">BaseDeCalcul!AE39</f>
        <v>NA</v>
      </c>
    </row>
    <row r="34" customFormat="false" ht="45" hidden="false" customHeight="true" outlineLevel="0" collapsed="false">
      <c r="A34" s="0" t="n">
        <v>4</v>
      </c>
      <c r="B34" s="120" t="str">
        <f aca="false">Criteres!B34</f>
        <v>Multimédia</v>
      </c>
      <c r="C34" s="121" t="n">
        <f aca="false">BaseDeCalcul!AA40</f>
        <v>31</v>
      </c>
      <c r="D34" s="121" t="str">
        <f aca="false">BaseDeCalcul!B40</f>
        <v>4.15</v>
      </c>
      <c r="E34" s="122" t="str">
        <f aca="false">Criteres!E34</f>
        <v>Pour chaque média temporel pré-enregistré ayant une interprétation en langue des signes, celle-ci est-elle pertinente ?</v>
      </c>
      <c r="F34" s="121" t="str">
        <f aca="false">Criteres!D34</f>
        <v>AAA</v>
      </c>
      <c r="G34" s="123" t="str">
        <f aca="false">BaseDeCalcul!D40</f>
        <v>NA</v>
      </c>
      <c r="H34" s="123" t="str">
        <f aca="false">BaseDeCalcul!E40</f>
        <v>NA</v>
      </c>
      <c r="I34" s="123" t="str">
        <f aca="false">BaseDeCalcul!F40</f>
        <v>NT</v>
      </c>
      <c r="J34" s="123" t="str">
        <f aca="false">BaseDeCalcul!G40</f>
        <v>NT</v>
      </c>
      <c r="K34" s="123" t="str">
        <f aca="false">BaseDeCalcul!H40</f>
        <v>NA</v>
      </c>
      <c r="L34" s="123" t="str">
        <f aca="false">BaseDeCalcul!I40</f>
        <v>NA</v>
      </c>
      <c r="M34" s="123" t="str">
        <f aca="false">BaseDeCalcul!J40</f>
        <v>NT</v>
      </c>
      <c r="N34" s="123" t="str">
        <f aca="false">BaseDeCalcul!K40</f>
        <v>NT</v>
      </c>
      <c r="O34" s="123" t="str">
        <f aca="false">BaseDeCalcul!L40</f>
        <v>NT</v>
      </c>
      <c r="P34" s="123" t="str">
        <f aca="false">BaseDeCalcul!M40</f>
        <v>NT</v>
      </c>
      <c r="Q34" s="123" t="str">
        <f aca="false">BaseDeCalcul!N40</f>
        <v>NA</v>
      </c>
      <c r="R34" s="123" t="str">
        <f aca="false">BaseDeCalcul!O40</f>
        <v>NA</v>
      </c>
      <c r="S34" s="123" t="str">
        <f aca="false">BaseDeCalcul!P40</f>
        <v>NT</v>
      </c>
      <c r="T34" s="123" t="str">
        <f aca="false">BaseDeCalcul!Q40</f>
        <v>NA</v>
      </c>
      <c r="U34" s="123" t="str">
        <f aca="false">BaseDeCalcul!R40</f>
        <v>NA</v>
      </c>
      <c r="V34" s="123" t="str">
        <f aca="false">BaseDeCalcul!S40</f>
        <v>NA</v>
      </c>
      <c r="W34" s="123" t="str">
        <f aca="false">BaseDeCalcul!T40</f>
        <v>NT</v>
      </c>
      <c r="X34" s="123" t="str">
        <f aca="false">BaseDeCalcul!U40</f>
        <v>NT</v>
      </c>
      <c r="Y34" s="123" t="str">
        <f aca="false">BaseDeCalcul!V40</f>
        <v>NT</v>
      </c>
      <c r="Z34" s="123" t="str">
        <f aca="false">BaseDeCalcul!W40</f>
        <v>NT</v>
      </c>
      <c r="AA34" s="124" t="str">
        <f aca="false">BaseDeCalcul!AE40</f>
        <v>NA</v>
      </c>
    </row>
    <row r="35" customFormat="false" ht="45" hidden="false" customHeight="true" outlineLevel="0" collapsed="false">
      <c r="A35" s="0" t="n">
        <v>4</v>
      </c>
      <c r="B35" s="120" t="str">
        <f aca="false">Criteres!B35</f>
        <v>Multimédia</v>
      </c>
      <c r="C35" s="121" t="n">
        <f aca="false">BaseDeCalcul!AA41</f>
        <v>32</v>
      </c>
      <c r="D35" s="121" t="str">
        <f aca="false">BaseDeCalcul!B41</f>
        <v>4.16</v>
      </c>
      <c r="E35" s="122" t="str">
        <f aca="false">Criteres!E35</f>
        <v>Chaque média temporel pré-enregistré a-t-il, si nécessaire, une audiodescription étendue synchronisée (hors cas particuliers) ?</v>
      </c>
      <c r="F35" s="121" t="str">
        <f aca="false">Criteres!D35</f>
        <v>AAA</v>
      </c>
      <c r="G35" s="123" t="str">
        <f aca="false">BaseDeCalcul!D41</f>
        <v>NA</v>
      </c>
      <c r="H35" s="123" t="str">
        <f aca="false">BaseDeCalcul!E41</f>
        <v>NA</v>
      </c>
      <c r="I35" s="123" t="str">
        <f aca="false">BaseDeCalcul!F41</f>
        <v>NT</v>
      </c>
      <c r="J35" s="123" t="str">
        <f aca="false">BaseDeCalcul!G41</f>
        <v>NT</v>
      </c>
      <c r="K35" s="123" t="str">
        <f aca="false">BaseDeCalcul!H41</f>
        <v>NA</v>
      </c>
      <c r="L35" s="123" t="str">
        <f aca="false">BaseDeCalcul!I41</f>
        <v>NA</v>
      </c>
      <c r="M35" s="123" t="str">
        <f aca="false">BaseDeCalcul!J41</f>
        <v>NT</v>
      </c>
      <c r="N35" s="123" t="str">
        <f aca="false">BaseDeCalcul!K41</f>
        <v>NT</v>
      </c>
      <c r="O35" s="123" t="str">
        <f aca="false">BaseDeCalcul!L41</f>
        <v>NT</v>
      </c>
      <c r="P35" s="123" t="str">
        <f aca="false">BaseDeCalcul!M41</f>
        <v>NT</v>
      </c>
      <c r="Q35" s="123" t="str">
        <f aca="false">BaseDeCalcul!N41</f>
        <v>NA</v>
      </c>
      <c r="R35" s="123" t="str">
        <f aca="false">BaseDeCalcul!O41</f>
        <v>NA</v>
      </c>
      <c r="S35" s="123" t="str">
        <f aca="false">BaseDeCalcul!P41</f>
        <v>NT</v>
      </c>
      <c r="T35" s="123" t="str">
        <f aca="false">BaseDeCalcul!Q41</f>
        <v>NA</v>
      </c>
      <c r="U35" s="123" t="str">
        <f aca="false">BaseDeCalcul!R41</f>
        <v>NA</v>
      </c>
      <c r="V35" s="123" t="str">
        <f aca="false">BaseDeCalcul!S41</f>
        <v>NA</v>
      </c>
      <c r="W35" s="123" t="str">
        <f aca="false">BaseDeCalcul!T41</f>
        <v>NT</v>
      </c>
      <c r="X35" s="123" t="str">
        <f aca="false">BaseDeCalcul!U41</f>
        <v>NT</v>
      </c>
      <c r="Y35" s="123" t="str">
        <f aca="false">BaseDeCalcul!V41</f>
        <v>NT</v>
      </c>
      <c r="Z35" s="123" t="str">
        <f aca="false">BaseDeCalcul!W41</f>
        <v>NT</v>
      </c>
      <c r="AA35" s="124" t="str">
        <f aca="false">BaseDeCalcul!AE41</f>
        <v>NA</v>
      </c>
    </row>
    <row r="36" customFormat="false" ht="45" hidden="false" customHeight="true" outlineLevel="0" collapsed="false">
      <c r="A36" s="0" t="n">
        <v>4</v>
      </c>
      <c r="B36" s="120" t="str">
        <f aca="false">Criteres!B36</f>
        <v>Multimédia</v>
      </c>
      <c r="C36" s="121" t="n">
        <f aca="false">BaseDeCalcul!AA42</f>
        <v>33</v>
      </c>
      <c r="D36" s="121" t="str">
        <f aca="false">BaseDeCalcul!B42</f>
        <v>4.17</v>
      </c>
      <c r="E36" s="122" t="str">
        <f aca="false">Criteres!E36</f>
        <v>Pour chaque média temporel pré-enregistré ayant une audiodescription étendue synchronisée, celle-ci est-elle pertinente ?</v>
      </c>
      <c r="F36" s="121" t="str">
        <f aca="false">Criteres!D36</f>
        <v>AAA</v>
      </c>
      <c r="G36" s="123" t="str">
        <f aca="false">BaseDeCalcul!D42</f>
        <v>NA</v>
      </c>
      <c r="H36" s="123" t="str">
        <f aca="false">BaseDeCalcul!E42</f>
        <v>NA</v>
      </c>
      <c r="I36" s="123" t="str">
        <f aca="false">BaseDeCalcul!F42</f>
        <v>NT</v>
      </c>
      <c r="J36" s="123" t="str">
        <f aca="false">BaseDeCalcul!G42</f>
        <v>NT</v>
      </c>
      <c r="K36" s="123" t="str">
        <f aca="false">BaseDeCalcul!H42</f>
        <v>NA</v>
      </c>
      <c r="L36" s="123" t="str">
        <f aca="false">BaseDeCalcul!I42</f>
        <v>NA</v>
      </c>
      <c r="M36" s="123" t="str">
        <f aca="false">BaseDeCalcul!J42</f>
        <v>NT</v>
      </c>
      <c r="N36" s="123" t="str">
        <f aca="false">BaseDeCalcul!K42</f>
        <v>NT</v>
      </c>
      <c r="O36" s="123" t="str">
        <f aca="false">BaseDeCalcul!L42</f>
        <v>NT</v>
      </c>
      <c r="P36" s="123" t="str">
        <f aca="false">BaseDeCalcul!M42</f>
        <v>NT</v>
      </c>
      <c r="Q36" s="123" t="str">
        <f aca="false">BaseDeCalcul!N42</f>
        <v>NA</v>
      </c>
      <c r="R36" s="123" t="str">
        <f aca="false">BaseDeCalcul!O42</f>
        <v>NA</v>
      </c>
      <c r="S36" s="123" t="str">
        <f aca="false">BaseDeCalcul!P42</f>
        <v>NT</v>
      </c>
      <c r="T36" s="123" t="str">
        <f aca="false">BaseDeCalcul!Q42</f>
        <v>NA</v>
      </c>
      <c r="U36" s="123" t="str">
        <f aca="false">BaseDeCalcul!R42</f>
        <v>NA</v>
      </c>
      <c r="V36" s="123" t="str">
        <f aca="false">BaseDeCalcul!S42</f>
        <v>NA</v>
      </c>
      <c r="W36" s="123" t="str">
        <f aca="false">BaseDeCalcul!T42</f>
        <v>NT</v>
      </c>
      <c r="X36" s="123" t="str">
        <f aca="false">BaseDeCalcul!U42</f>
        <v>NT</v>
      </c>
      <c r="Y36" s="123" t="str">
        <f aca="false">BaseDeCalcul!V42</f>
        <v>NT</v>
      </c>
      <c r="Z36" s="123" t="str">
        <f aca="false">BaseDeCalcul!W42</f>
        <v>NT</v>
      </c>
      <c r="AA36" s="124" t="str">
        <f aca="false">BaseDeCalcul!AE42</f>
        <v>NA</v>
      </c>
    </row>
    <row r="37" customFormat="false" ht="45" hidden="false" customHeight="true" outlineLevel="0" collapsed="false">
      <c r="A37" s="0" t="n">
        <v>4</v>
      </c>
      <c r="B37" s="120" t="str">
        <f aca="false">Criteres!B37</f>
        <v>Multimédia</v>
      </c>
      <c r="C37" s="121" t="n">
        <f aca="false">BaseDeCalcul!AA43</f>
        <v>34</v>
      </c>
      <c r="D37" s="121" t="str">
        <f aca="false">BaseDeCalcul!B43</f>
        <v>4.18</v>
      </c>
      <c r="E37" s="122" t="str">
        <f aca="false">Criteres!E37</f>
        <v>Chaque média temporel synchronisé ou seulement vidéo a-t-il, si nécessaire, une transcription textuelle (hors cas particuliers) ?</v>
      </c>
      <c r="F37" s="121" t="str">
        <f aca="false">Criteres!D37</f>
        <v>AAA</v>
      </c>
      <c r="G37" s="123" t="str">
        <f aca="false">BaseDeCalcul!D43</f>
        <v>NA</v>
      </c>
      <c r="H37" s="123" t="str">
        <f aca="false">BaseDeCalcul!E43</f>
        <v>NA</v>
      </c>
      <c r="I37" s="123" t="str">
        <f aca="false">BaseDeCalcul!F43</f>
        <v>NT</v>
      </c>
      <c r="J37" s="123" t="str">
        <f aca="false">BaseDeCalcul!G43</f>
        <v>NT</v>
      </c>
      <c r="K37" s="123" t="str">
        <f aca="false">BaseDeCalcul!H43</f>
        <v>NA</v>
      </c>
      <c r="L37" s="123" t="str">
        <f aca="false">BaseDeCalcul!I43</f>
        <v>NA</v>
      </c>
      <c r="M37" s="123" t="str">
        <f aca="false">BaseDeCalcul!J43</f>
        <v>NT</v>
      </c>
      <c r="N37" s="123" t="str">
        <f aca="false">BaseDeCalcul!K43</f>
        <v>NT</v>
      </c>
      <c r="O37" s="123" t="str">
        <f aca="false">BaseDeCalcul!L43</f>
        <v>NT</v>
      </c>
      <c r="P37" s="123" t="str">
        <f aca="false">BaseDeCalcul!M43</f>
        <v>NT</v>
      </c>
      <c r="Q37" s="123" t="str">
        <f aca="false">BaseDeCalcul!N43</f>
        <v>NA</v>
      </c>
      <c r="R37" s="123" t="str">
        <f aca="false">BaseDeCalcul!O43</f>
        <v>NA</v>
      </c>
      <c r="S37" s="123" t="str">
        <f aca="false">BaseDeCalcul!P43</f>
        <v>NT</v>
      </c>
      <c r="T37" s="123" t="str">
        <f aca="false">BaseDeCalcul!Q43</f>
        <v>NA</v>
      </c>
      <c r="U37" s="123" t="str">
        <f aca="false">BaseDeCalcul!R43</f>
        <v>NA</v>
      </c>
      <c r="V37" s="123" t="str">
        <f aca="false">BaseDeCalcul!S43</f>
        <v>NA</v>
      </c>
      <c r="W37" s="123" t="str">
        <f aca="false">BaseDeCalcul!T43</f>
        <v>NT</v>
      </c>
      <c r="X37" s="123" t="str">
        <f aca="false">BaseDeCalcul!U43</f>
        <v>NT</v>
      </c>
      <c r="Y37" s="123" t="str">
        <f aca="false">BaseDeCalcul!V43</f>
        <v>NT</v>
      </c>
      <c r="Z37" s="123" t="str">
        <f aca="false">BaseDeCalcul!W43</f>
        <v>NT</v>
      </c>
      <c r="AA37" s="124" t="str">
        <f aca="false">BaseDeCalcul!AE43</f>
        <v>NA</v>
      </c>
    </row>
    <row r="38" customFormat="false" ht="45" hidden="false" customHeight="true" outlineLevel="0" collapsed="false">
      <c r="A38" s="0" t="n">
        <v>4</v>
      </c>
      <c r="B38" s="120" t="str">
        <f aca="false">Criteres!B38</f>
        <v>Multimédia</v>
      </c>
      <c r="C38" s="121" t="n">
        <f aca="false">BaseDeCalcul!AA44</f>
        <v>35</v>
      </c>
      <c r="D38" s="121" t="str">
        <f aca="false">BaseDeCalcul!B44</f>
        <v>4.19</v>
      </c>
      <c r="E38" s="122" t="str">
        <f aca="false">Criteres!E38</f>
        <v>Pour chaque média temporel synchronisé ou seulement vidéo, ayant une transcription textuelle, celle-ci est-elle pertinente ?</v>
      </c>
      <c r="F38" s="121" t="str">
        <f aca="false">Criteres!D38</f>
        <v>AAA</v>
      </c>
      <c r="G38" s="123" t="str">
        <f aca="false">BaseDeCalcul!D44</f>
        <v>NA</v>
      </c>
      <c r="H38" s="123" t="str">
        <f aca="false">BaseDeCalcul!E44</f>
        <v>NA</v>
      </c>
      <c r="I38" s="123" t="str">
        <f aca="false">BaseDeCalcul!F44</f>
        <v>NT</v>
      </c>
      <c r="J38" s="123" t="str">
        <f aca="false">BaseDeCalcul!G44</f>
        <v>NT</v>
      </c>
      <c r="K38" s="123" t="str">
        <f aca="false">BaseDeCalcul!H44</f>
        <v>NA</v>
      </c>
      <c r="L38" s="123" t="str">
        <f aca="false">BaseDeCalcul!I44</f>
        <v>NA</v>
      </c>
      <c r="M38" s="123" t="str">
        <f aca="false">BaseDeCalcul!J44</f>
        <v>NT</v>
      </c>
      <c r="N38" s="123" t="str">
        <f aca="false">BaseDeCalcul!K44</f>
        <v>NT</v>
      </c>
      <c r="O38" s="123" t="str">
        <f aca="false">BaseDeCalcul!L44</f>
        <v>NT</v>
      </c>
      <c r="P38" s="123" t="str">
        <f aca="false">BaseDeCalcul!M44</f>
        <v>NT</v>
      </c>
      <c r="Q38" s="123" t="str">
        <f aca="false">BaseDeCalcul!N44</f>
        <v>NA</v>
      </c>
      <c r="R38" s="123" t="str">
        <f aca="false">BaseDeCalcul!O44</f>
        <v>NA</v>
      </c>
      <c r="S38" s="123" t="str">
        <f aca="false">BaseDeCalcul!P44</f>
        <v>NT</v>
      </c>
      <c r="T38" s="123" t="str">
        <f aca="false">BaseDeCalcul!Q44</f>
        <v>NA</v>
      </c>
      <c r="U38" s="123" t="str">
        <f aca="false">BaseDeCalcul!R44</f>
        <v>NA</v>
      </c>
      <c r="V38" s="123" t="str">
        <f aca="false">BaseDeCalcul!S44</f>
        <v>NA</v>
      </c>
      <c r="W38" s="123" t="str">
        <f aca="false">BaseDeCalcul!T44</f>
        <v>NT</v>
      </c>
      <c r="X38" s="123" t="str">
        <f aca="false">BaseDeCalcul!U44</f>
        <v>NT</v>
      </c>
      <c r="Y38" s="123" t="str">
        <f aca="false">BaseDeCalcul!V44</f>
        <v>NT</v>
      </c>
      <c r="Z38" s="123" t="str">
        <f aca="false">BaseDeCalcul!W44</f>
        <v>NT</v>
      </c>
      <c r="AA38" s="124" t="str">
        <f aca="false">BaseDeCalcul!AE44</f>
        <v>NA</v>
      </c>
    </row>
    <row r="39" customFormat="false" ht="45" hidden="false" customHeight="true" outlineLevel="0" collapsed="false">
      <c r="A39" s="0" t="n">
        <v>4</v>
      </c>
      <c r="B39" s="120" t="str">
        <f aca="false">Criteres!B39</f>
        <v>Multimédia</v>
      </c>
      <c r="C39" s="121" t="n">
        <f aca="false">BaseDeCalcul!AA45</f>
        <v>36</v>
      </c>
      <c r="D39" s="121" t="str">
        <f aca="false">BaseDeCalcul!B45</f>
        <v>4.20</v>
      </c>
      <c r="E39" s="122" t="str">
        <f aca="false">Criteres!E39</f>
        <v>Pour chaque média temporel seulement audio pré-enregistré, les dialogues sont-ils suffisamment audibles (hors cas particuliers) ?</v>
      </c>
      <c r="F39" s="121" t="str">
        <f aca="false">Criteres!D39</f>
        <v>AAA</v>
      </c>
      <c r="G39" s="123" t="str">
        <f aca="false">BaseDeCalcul!D45</f>
        <v>NA</v>
      </c>
      <c r="H39" s="123" t="str">
        <f aca="false">BaseDeCalcul!E45</f>
        <v>NA</v>
      </c>
      <c r="I39" s="123" t="str">
        <f aca="false">BaseDeCalcul!F45</f>
        <v>NT</v>
      </c>
      <c r="J39" s="123" t="str">
        <f aca="false">BaseDeCalcul!G45</f>
        <v>NT</v>
      </c>
      <c r="K39" s="123" t="str">
        <f aca="false">BaseDeCalcul!H45</f>
        <v>NA</v>
      </c>
      <c r="L39" s="123" t="str">
        <f aca="false">BaseDeCalcul!I45</f>
        <v>NA</v>
      </c>
      <c r="M39" s="123" t="str">
        <f aca="false">BaseDeCalcul!J45</f>
        <v>NT</v>
      </c>
      <c r="N39" s="123" t="str">
        <f aca="false">BaseDeCalcul!K45</f>
        <v>NT</v>
      </c>
      <c r="O39" s="123" t="str">
        <f aca="false">BaseDeCalcul!L45</f>
        <v>NT</v>
      </c>
      <c r="P39" s="123" t="str">
        <f aca="false">BaseDeCalcul!M45</f>
        <v>NT</v>
      </c>
      <c r="Q39" s="123" t="str">
        <f aca="false">BaseDeCalcul!N45</f>
        <v>NA</v>
      </c>
      <c r="R39" s="123" t="str">
        <f aca="false">BaseDeCalcul!O45</f>
        <v>NA</v>
      </c>
      <c r="S39" s="123" t="str">
        <f aca="false">BaseDeCalcul!P45</f>
        <v>NT</v>
      </c>
      <c r="T39" s="123" t="str">
        <f aca="false">BaseDeCalcul!Q45</f>
        <v>NA</v>
      </c>
      <c r="U39" s="123" t="str">
        <f aca="false">BaseDeCalcul!R45</f>
        <v>NA</v>
      </c>
      <c r="V39" s="123" t="str">
        <f aca="false">BaseDeCalcul!S45</f>
        <v>NA</v>
      </c>
      <c r="W39" s="123" t="str">
        <f aca="false">BaseDeCalcul!T45</f>
        <v>NT</v>
      </c>
      <c r="X39" s="123" t="str">
        <f aca="false">BaseDeCalcul!U45</f>
        <v>NT</v>
      </c>
      <c r="Y39" s="123" t="str">
        <f aca="false">BaseDeCalcul!V45</f>
        <v>NT</v>
      </c>
      <c r="Z39" s="123" t="str">
        <f aca="false">BaseDeCalcul!W45</f>
        <v>NT</v>
      </c>
      <c r="AA39" s="124" t="str">
        <f aca="false">BaseDeCalcul!AE45</f>
        <v>NA</v>
      </c>
    </row>
    <row r="40" customFormat="false" ht="45" hidden="false" customHeight="true" outlineLevel="0" collapsed="false">
      <c r="A40" s="0" t="n">
        <v>4</v>
      </c>
      <c r="B40" s="120" t="str">
        <f aca="false">Criteres!B40</f>
        <v>Tableaux</v>
      </c>
      <c r="C40" s="121" t="n">
        <f aca="false">BaseDeCalcul!AA46</f>
        <v>37</v>
      </c>
      <c r="D40" s="121" t="str">
        <f aca="false">BaseDeCalcul!B46</f>
        <v>5.1</v>
      </c>
      <c r="E40" s="122" t="str">
        <f aca="false">Criteres!E40</f>
        <v>Chaque tableau de données complexe a-t-il un résumé ?</v>
      </c>
      <c r="F40" s="121" t="str">
        <f aca="false">Criteres!D40</f>
        <v>A</v>
      </c>
      <c r="G40" s="123" t="str">
        <f aca="false">BaseDeCalcul!D46</f>
        <v>NA</v>
      </c>
      <c r="H40" s="123" t="str">
        <f aca="false">BaseDeCalcul!E46</f>
        <v>NA</v>
      </c>
      <c r="I40" s="123" t="str">
        <f aca="false">BaseDeCalcul!F46</f>
        <v>NT</v>
      </c>
      <c r="J40" s="123" t="str">
        <f aca="false">BaseDeCalcul!G46</f>
        <v>NT</v>
      </c>
      <c r="K40" s="123" t="str">
        <f aca="false">BaseDeCalcul!H46</f>
        <v>NA</v>
      </c>
      <c r="L40" s="123" t="str">
        <f aca="false">BaseDeCalcul!I46</f>
        <v>NA</v>
      </c>
      <c r="M40" s="123" t="str">
        <f aca="false">BaseDeCalcul!J46</f>
        <v>NT</v>
      </c>
      <c r="N40" s="123" t="str">
        <f aca="false">BaseDeCalcul!K46</f>
        <v>NT</v>
      </c>
      <c r="O40" s="123" t="str">
        <f aca="false">BaseDeCalcul!L46</f>
        <v>NT</v>
      </c>
      <c r="P40" s="123" t="str">
        <f aca="false">BaseDeCalcul!M46</f>
        <v>NT</v>
      </c>
      <c r="Q40" s="123" t="str">
        <f aca="false">BaseDeCalcul!N46</f>
        <v>NA</v>
      </c>
      <c r="R40" s="123" t="str">
        <f aca="false">BaseDeCalcul!O46</f>
        <v>NA</v>
      </c>
      <c r="S40" s="123" t="str">
        <f aca="false">BaseDeCalcul!P46</f>
        <v>NA</v>
      </c>
      <c r="T40" s="123" t="str">
        <f aca="false">BaseDeCalcul!Q46</f>
        <v>NA</v>
      </c>
      <c r="U40" s="123" t="str">
        <f aca="false">BaseDeCalcul!R46</f>
        <v>NA</v>
      </c>
      <c r="V40" s="123" t="str">
        <f aca="false">BaseDeCalcul!S46</f>
        <v>NA</v>
      </c>
      <c r="W40" s="123" t="str">
        <f aca="false">BaseDeCalcul!T46</f>
        <v>NT</v>
      </c>
      <c r="X40" s="123" t="str">
        <f aca="false">BaseDeCalcul!U46</f>
        <v>NT</v>
      </c>
      <c r="Y40" s="123" t="str">
        <f aca="false">BaseDeCalcul!V46</f>
        <v>NT</v>
      </c>
      <c r="Z40" s="123" t="str">
        <f aca="false">BaseDeCalcul!W46</f>
        <v>NT</v>
      </c>
      <c r="AA40" s="124" t="str">
        <f aca="false">BaseDeCalcul!AE46</f>
        <v>NA</v>
      </c>
    </row>
    <row r="41" customFormat="false" ht="45" hidden="false" customHeight="true" outlineLevel="0" collapsed="false">
      <c r="A41" s="0" t="n">
        <v>4</v>
      </c>
      <c r="B41" s="120" t="str">
        <f aca="false">Criteres!B41</f>
        <v>Tableaux</v>
      </c>
      <c r="C41" s="121" t="n">
        <f aca="false">BaseDeCalcul!AA47</f>
        <v>38</v>
      </c>
      <c r="D41" s="121" t="str">
        <f aca="false">BaseDeCalcul!B47</f>
        <v>5.2</v>
      </c>
      <c r="E41" s="122" t="str">
        <f aca="false">Criteres!E41</f>
        <v>Pour chaque tableau de données complexe ayant un résumé, celui-ci est-il pertinent ?</v>
      </c>
      <c r="F41" s="121" t="str">
        <f aca="false">Criteres!D41</f>
        <v>A</v>
      </c>
      <c r="G41" s="123" t="str">
        <f aca="false">BaseDeCalcul!D47</f>
        <v>NA</v>
      </c>
      <c r="H41" s="123" t="str">
        <f aca="false">BaseDeCalcul!E47</f>
        <v>NA</v>
      </c>
      <c r="I41" s="123" t="str">
        <f aca="false">BaseDeCalcul!F47</f>
        <v>NT</v>
      </c>
      <c r="J41" s="123" t="str">
        <f aca="false">BaseDeCalcul!G47</f>
        <v>NT</v>
      </c>
      <c r="K41" s="123" t="str">
        <f aca="false">BaseDeCalcul!H47</f>
        <v>NA</v>
      </c>
      <c r="L41" s="123" t="str">
        <f aca="false">BaseDeCalcul!I47</f>
        <v>NA</v>
      </c>
      <c r="M41" s="123" t="str">
        <f aca="false">BaseDeCalcul!J47</f>
        <v>NT</v>
      </c>
      <c r="N41" s="123" t="str">
        <f aca="false">BaseDeCalcul!K47</f>
        <v>NT</v>
      </c>
      <c r="O41" s="123" t="str">
        <f aca="false">BaseDeCalcul!L47</f>
        <v>NT</v>
      </c>
      <c r="P41" s="123" t="str">
        <f aca="false">BaseDeCalcul!M47</f>
        <v>NT</v>
      </c>
      <c r="Q41" s="123" t="str">
        <f aca="false">BaseDeCalcul!N47</f>
        <v>NA</v>
      </c>
      <c r="R41" s="123" t="str">
        <f aca="false">BaseDeCalcul!O47</f>
        <v>NA</v>
      </c>
      <c r="S41" s="123" t="str">
        <f aca="false">BaseDeCalcul!P47</f>
        <v>NA</v>
      </c>
      <c r="T41" s="123" t="str">
        <f aca="false">BaseDeCalcul!Q47</f>
        <v>NA</v>
      </c>
      <c r="U41" s="123" t="str">
        <f aca="false">BaseDeCalcul!R47</f>
        <v>NA</v>
      </c>
      <c r="V41" s="123" t="str">
        <f aca="false">BaseDeCalcul!S47</f>
        <v>NA</v>
      </c>
      <c r="W41" s="123" t="str">
        <f aca="false">BaseDeCalcul!T47</f>
        <v>NT</v>
      </c>
      <c r="X41" s="123" t="str">
        <f aca="false">BaseDeCalcul!U47</f>
        <v>NT</v>
      </c>
      <c r="Y41" s="123" t="str">
        <f aca="false">BaseDeCalcul!V47</f>
        <v>NT</v>
      </c>
      <c r="Z41" s="123" t="str">
        <f aca="false">BaseDeCalcul!W47</f>
        <v>NT</v>
      </c>
      <c r="AA41" s="124" t="str">
        <f aca="false">BaseDeCalcul!AE47</f>
        <v>NA</v>
      </c>
    </row>
    <row r="42" customFormat="false" ht="45" hidden="false" customHeight="true" outlineLevel="0" collapsed="false">
      <c r="A42" s="0" t="n">
        <v>4</v>
      </c>
      <c r="B42" s="120" t="str">
        <f aca="false">Criteres!B42</f>
        <v>Tableaux</v>
      </c>
      <c r="C42" s="121" t="n">
        <f aca="false">BaseDeCalcul!AA48</f>
        <v>39</v>
      </c>
      <c r="D42" s="121" t="str">
        <f aca="false">BaseDeCalcul!B48</f>
        <v>5.3</v>
      </c>
      <c r="E42" s="122" t="str">
        <f aca="false">Criteres!E42</f>
        <v>Pour chaque tableau de mise en forme, le contenu linéarisé reste-t-il compréhensible (hors cas particuliers) ?</v>
      </c>
      <c r="F42" s="121" t="str">
        <f aca="false">Criteres!D42</f>
        <v>A</v>
      </c>
      <c r="G42" s="123" t="str">
        <f aca="false">BaseDeCalcul!D48</f>
        <v>NA</v>
      </c>
      <c r="H42" s="123" t="str">
        <f aca="false">BaseDeCalcul!E48</f>
        <v>NA</v>
      </c>
      <c r="I42" s="123" t="str">
        <f aca="false">BaseDeCalcul!F48</f>
        <v>NT</v>
      </c>
      <c r="J42" s="123" t="str">
        <f aca="false">BaseDeCalcul!G48</f>
        <v>NT</v>
      </c>
      <c r="K42" s="123" t="str">
        <f aca="false">BaseDeCalcul!H48</f>
        <v>NA</v>
      </c>
      <c r="L42" s="123" t="str">
        <f aca="false">BaseDeCalcul!I48</f>
        <v>NA</v>
      </c>
      <c r="M42" s="123" t="str">
        <f aca="false">BaseDeCalcul!J48</f>
        <v>NT</v>
      </c>
      <c r="N42" s="123" t="str">
        <f aca="false">BaseDeCalcul!K48</f>
        <v>NT</v>
      </c>
      <c r="O42" s="123" t="str">
        <f aca="false">BaseDeCalcul!L48</f>
        <v>NT</v>
      </c>
      <c r="P42" s="123" t="str">
        <f aca="false">BaseDeCalcul!M48</f>
        <v>NT</v>
      </c>
      <c r="Q42" s="123" t="str">
        <f aca="false">BaseDeCalcul!N48</f>
        <v>NA</v>
      </c>
      <c r="R42" s="123" t="str">
        <f aca="false">BaseDeCalcul!O48</f>
        <v>NA</v>
      </c>
      <c r="S42" s="123" t="str">
        <f aca="false">BaseDeCalcul!P48</f>
        <v>NA</v>
      </c>
      <c r="T42" s="123" t="str">
        <f aca="false">BaseDeCalcul!Q48</f>
        <v>NA</v>
      </c>
      <c r="U42" s="123" t="str">
        <f aca="false">BaseDeCalcul!R48</f>
        <v>C</v>
      </c>
      <c r="V42" s="123" t="str">
        <f aca="false">BaseDeCalcul!S48</f>
        <v>NA</v>
      </c>
      <c r="W42" s="123" t="str">
        <f aca="false">BaseDeCalcul!T48</f>
        <v>NT</v>
      </c>
      <c r="X42" s="123" t="str">
        <f aca="false">BaseDeCalcul!U48</f>
        <v>NT</v>
      </c>
      <c r="Y42" s="123" t="str">
        <f aca="false">BaseDeCalcul!V48</f>
        <v>NT</v>
      </c>
      <c r="Z42" s="123" t="str">
        <f aca="false">BaseDeCalcul!W48</f>
        <v>NT</v>
      </c>
      <c r="AA42" s="124" t="str">
        <f aca="false">BaseDeCalcul!AE48</f>
        <v>C</v>
      </c>
    </row>
    <row r="43" customFormat="false" ht="45" hidden="false" customHeight="true" outlineLevel="0" collapsed="false">
      <c r="A43" s="0" t="n">
        <v>5</v>
      </c>
      <c r="B43" s="120" t="str">
        <f aca="false">Criteres!B43</f>
        <v>Tableaux</v>
      </c>
      <c r="C43" s="121" t="n">
        <f aca="false">BaseDeCalcul!AA49</f>
        <v>40</v>
      </c>
      <c r="D43" s="121" t="str">
        <f aca="false">BaseDeCalcul!B49</f>
        <v>5.4</v>
      </c>
      <c r="E43" s="122" t="str">
        <f aca="false">Criteres!E43</f>
        <v>Pour chaque tableau de données ayant un titre, le titre est-il correctement associé au tableau de données ?</v>
      </c>
      <c r="F43" s="121" t="str">
        <f aca="false">Criteres!D43</f>
        <v>A</v>
      </c>
      <c r="G43" s="123" t="str">
        <f aca="false">BaseDeCalcul!D49</f>
        <v>NA</v>
      </c>
      <c r="H43" s="123" t="str">
        <f aca="false">BaseDeCalcul!E49</f>
        <v>NA</v>
      </c>
      <c r="I43" s="123" t="str">
        <f aca="false">BaseDeCalcul!F49</f>
        <v>NT</v>
      </c>
      <c r="J43" s="123" t="str">
        <f aca="false">BaseDeCalcul!G49</f>
        <v>NT</v>
      </c>
      <c r="K43" s="123" t="str">
        <f aca="false">BaseDeCalcul!H49</f>
        <v>NA</v>
      </c>
      <c r="L43" s="123" t="str">
        <f aca="false">BaseDeCalcul!I49</f>
        <v>NC</v>
      </c>
      <c r="M43" s="123" t="str">
        <f aca="false">BaseDeCalcul!J49</f>
        <v>NT</v>
      </c>
      <c r="N43" s="123" t="str">
        <f aca="false">BaseDeCalcul!K49</f>
        <v>NT</v>
      </c>
      <c r="O43" s="123" t="str">
        <f aca="false">BaseDeCalcul!L49</f>
        <v>NT</v>
      </c>
      <c r="P43" s="123" t="str">
        <f aca="false">BaseDeCalcul!M49</f>
        <v>NT</v>
      </c>
      <c r="Q43" s="123" t="str">
        <f aca="false">BaseDeCalcul!N49</f>
        <v>NA</v>
      </c>
      <c r="R43" s="123" t="str">
        <f aca="false">BaseDeCalcul!O49</f>
        <v>NA</v>
      </c>
      <c r="S43" s="123" t="str">
        <f aca="false">BaseDeCalcul!P49</f>
        <v>NA</v>
      </c>
      <c r="T43" s="123" t="str">
        <f aca="false">BaseDeCalcul!Q49</f>
        <v>NA</v>
      </c>
      <c r="U43" s="123" t="str">
        <f aca="false">BaseDeCalcul!R49</f>
        <v>NA</v>
      </c>
      <c r="V43" s="123" t="str">
        <f aca="false">BaseDeCalcul!S49</f>
        <v>NA</v>
      </c>
      <c r="W43" s="123" t="str">
        <f aca="false">BaseDeCalcul!T49</f>
        <v>NT</v>
      </c>
      <c r="X43" s="123" t="str">
        <f aca="false">BaseDeCalcul!U49</f>
        <v>NT</v>
      </c>
      <c r="Y43" s="123" t="str">
        <f aca="false">BaseDeCalcul!V49</f>
        <v>NT</v>
      </c>
      <c r="Z43" s="123" t="str">
        <f aca="false">BaseDeCalcul!W49</f>
        <v>NT</v>
      </c>
      <c r="AA43" s="124" t="str">
        <f aca="false">BaseDeCalcul!AE49</f>
        <v>NC</v>
      </c>
    </row>
    <row r="44" customFormat="false" ht="45" hidden="false" customHeight="true" outlineLevel="0" collapsed="false">
      <c r="A44" s="0" t="n">
        <v>5</v>
      </c>
      <c r="B44" s="120" t="str">
        <f aca="false">Criteres!B44</f>
        <v>Tableaux</v>
      </c>
      <c r="C44" s="121" t="n">
        <f aca="false">BaseDeCalcul!AA50</f>
        <v>41</v>
      </c>
      <c r="D44" s="121" t="str">
        <f aca="false">BaseDeCalcul!B50</f>
        <v>5.5</v>
      </c>
      <c r="E44" s="122" t="str">
        <f aca="false">Criteres!E44</f>
        <v>Pour chaque tableau de données ayant un titre, celui-ci est-il pertinent ?</v>
      </c>
      <c r="F44" s="121" t="str">
        <f aca="false">Criteres!D44</f>
        <v>A</v>
      </c>
      <c r="G44" s="123" t="str">
        <f aca="false">BaseDeCalcul!D50</f>
        <v>NA</v>
      </c>
      <c r="H44" s="123" t="str">
        <f aca="false">BaseDeCalcul!E50</f>
        <v>NA</v>
      </c>
      <c r="I44" s="123" t="str">
        <f aca="false">BaseDeCalcul!F50</f>
        <v>NT</v>
      </c>
      <c r="J44" s="123" t="str">
        <f aca="false">BaseDeCalcul!G50</f>
        <v>NT</v>
      </c>
      <c r="K44" s="123" t="str">
        <f aca="false">BaseDeCalcul!H50</f>
        <v>NA</v>
      </c>
      <c r="L44" s="123" t="str">
        <f aca="false">BaseDeCalcul!I50</f>
        <v>NA</v>
      </c>
      <c r="M44" s="123" t="str">
        <f aca="false">BaseDeCalcul!J50</f>
        <v>NT</v>
      </c>
      <c r="N44" s="123" t="str">
        <f aca="false">BaseDeCalcul!K50</f>
        <v>NT</v>
      </c>
      <c r="O44" s="123" t="str">
        <f aca="false">BaseDeCalcul!L50</f>
        <v>NT</v>
      </c>
      <c r="P44" s="123" t="str">
        <f aca="false">BaseDeCalcul!M50</f>
        <v>NT</v>
      </c>
      <c r="Q44" s="123" t="str">
        <f aca="false">BaseDeCalcul!N50</f>
        <v>NA</v>
      </c>
      <c r="R44" s="123" t="str">
        <f aca="false">BaseDeCalcul!O50</f>
        <v>NA</v>
      </c>
      <c r="S44" s="123" t="str">
        <f aca="false">BaseDeCalcul!P50</f>
        <v>NA</v>
      </c>
      <c r="T44" s="123" t="str">
        <f aca="false">BaseDeCalcul!Q50</f>
        <v>NA</v>
      </c>
      <c r="U44" s="123" t="str">
        <f aca="false">BaseDeCalcul!R50</f>
        <v>NA</v>
      </c>
      <c r="V44" s="123" t="str">
        <f aca="false">BaseDeCalcul!S50</f>
        <v>NA</v>
      </c>
      <c r="W44" s="123" t="str">
        <f aca="false">BaseDeCalcul!T50</f>
        <v>NT</v>
      </c>
      <c r="X44" s="123" t="str">
        <f aca="false">BaseDeCalcul!U50</f>
        <v>NT</v>
      </c>
      <c r="Y44" s="123" t="str">
        <f aca="false">BaseDeCalcul!V50</f>
        <v>NT</v>
      </c>
      <c r="Z44" s="123" t="str">
        <f aca="false">BaseDeCalcul!W50</f>
        <v>NT</v>
      </c>
      <c r="AA44" s="124" t="str">
        <f aca="false">BaseDeCalcul!AE50</f>
        <v>NA</v>
      </c>
    </row>
    <row r="45" customFormat="false" ht="45" hidden="false" customHeight="true" outlineLevel="0" collapsed="false">
      <c r="A45" s="0" t="n">
        <v>5</v>
      </c>
      <c r="B45" s="120" t="str">
        <f aca="false">Criteres!B45</f>
        <v>Tableaux</v>
      </c>
      <c r="C45" s="121" t="n">
        <f aca="false">BaseDeCalcul!AA51</f>
        <v>42</v>
      </c>
      <c r="D45" s="121" t="str">
        <f aca="false">BaseDeCalcul!B51</f>
        <v>5.6</v>
      </c>
      <c r="E45" s="122" t="str">
        <f aca="false">Criteres!E45</f>
        <v>Pour chaque tableau de données, chaque en-tête de colonnes et chaque en-tête de lignes sont-ils correctement déclarés ?</v>
      </c>
      <c r="F45" s="121" t="str">
        <f aca="false">Criteres!D45</f>
        <v>A</v>
      </c>
      <c r="G45" s="123" t="str">
        <f aca="false">BaseDeCalcul!D51</f>
        <v>NA</v>
      </c>
      <c r="H45" s="123" t="str">
        <f aca="false">BaseDeCalcul!E51</f>
        <v>NA</v>
      </c>
      <c r="I45" s="123" t="str">
        <f aca="false">BaseDeCalcul!F51</f>
        <v>NT</v>
      </c>
      <c r="J45" s="123" t="str">
        <f aca="false">BaseDeCalcul!G51</f>
        <v>NT</v>
      </c>
      <c r="K45" s="123" t="str">
        <f aca="false">BaseDeCalcul!H51</f>
        <v>NA</v>
      </c>
      <c r="L45" s="123" t="str">
        <f aca="false">BaseDeCalcul!I51</f>
        <v>C</v>
      </c>
      <c r="M45" s="123" t="str">
        <f aca="false">BaseDeCalcul!J51</f>
        <v>NT</v>
      </c>
      <c r="N45" s="123" t="str">
        <f aca="false">BaseDeCalcul!K51</f>
        <v>NT</v>
      </c>
      <c r="O45" s="123" t="str">
        <f aca="false">BaseDeCalcul!L51</f>
        <v>NT</v>
      </c>
      <c r="P45" s="123" t="str">
        <f aca="false">BaseDeCalcul!M51</f>
        <v>NT</v>
      </c>
      <c r="Q45" s="123" t="str">
        <f aca="false">BaseDeCalcul!N51</f>
        <v>NA</v>
      </c>
      <c r="R45" s="123" t="str">
        <f aca="false">BaseDeCalcul!O51</f>
        <v>NA</v>
      </c>
      <c r="S45" s="123" t="str">
        <f aca="false">BaseDeCalcul!P51</f>
        <v>NA</v>
      </c>
      <c r="T45" s="123" t="str">
        <f aca="false">BaseDeCalcul!Q51</f>
        <v>NA</v>
      </c>
      <c r="U45" s="123" t="str">
        <f aca="false">BaseDeCalcul!R51</f>
        <v>NA</v>
      </c>
      <c r="V45" s="123" t="str">
        <f aca="false">BaseDeCalcul!S51</f>
        <v>NA</v>
      </c>
      <c r="W45" s="123" t="str">
        <f aca="false">BaseDeCalcul!T51</f>
        <v>NT</v>
      </c>
      <c r="X45" s="123" t="str">
        <f aca="false">BaseDeCalcul!U51</f>
        <v>NT</v>
      </c>
      <c r="Y45" s="123" t="str">
        <f aca="false">BaseDeCalcul!V51</f>
        <v>NT</v>
      </c>
      <c r="Z45" s="123" t="str">
        <f aca="false">BaseDeCalcul!W51</f>
        <v>NT</v>
      </c>
      <c r="AA45" s="124" t="str">
        <f aca="false">BaseDeCalcul!AE51</f>
        <v>C</v>
      </c>
    </row>
    <row r="46" customFormat="false" ht="45" hidden="false" customHeight="true" outlineLevel="0" collapsed="false">
      <c r="A46" s="0" t="n">
        <v>5</v>
      </c>
      <c r="B46" s="120" t="str">
        <f aca="false">Criteres!B46</f>
        <v>Tableaux</v>
      </c>
      <c r="C46" s="121" t="n">
        <f aca="false">BaseDeCalcul!AA52</f>
        <v>43</v>
      </c>
      <c r="D46" s="121" t="str">
        <f aca="false">BaseDeCalcul!B52</f>
        <v>5.7</v>
      </c>
      <c r="E46" s="122" t="str">
        <f aca="false">Criteres!E46</f>
        <v>Pour chaque tableau de données, la technique appropriée permettant d'associer chaque cellule avec ses en-têtes est-elle utilisée (hors cas particuliers) ?</v>
      </c>
      <c r="F46" s="121" t="str">
        <f aca="false">Criteres!D46</f>
        <v>A</v>
      </c>
      <c r="G46" s="123" t="str">
        <f aca="false">BaseDeCalcul!D52</f>
        <v>NA</v>
      </c>
      <c r="H46" s="123" t="str">
        <f aca="false">BaseDeCalcul!E52</f>
        <v>NA</v>
      </c>
      <c r="I46" s="123" t="str">
        <f aca="false">BaseDeCalcul!F52</f>
        <v>NT</v>
      </c>
      <c r="J46" s="123" t="str">
        <f aca="false">BaseDeCalcul!G52</f>
        <v>NT</v>
      </c>
      <c r="K46" s="123" t="str">
        <f aca="false">BaseDeCalcul!H52</f>
        <v>NA</v>
      </c>
      <c r="L46" s="123" t="str">
        <f aca="false">BaseDeCalcul!I52</f>
        <v>NC</v>
      </c>
      <c r="M46" s="123" t="str">
        <f aca="false">BaseDeCalcul!J52</f>
        <v>NT</v>
      </c>
      <c r="N46" s="123" t="str">
        <f aca="false">BaseDeCalcul!K52</f>
        <v>NT</v>
      </c>
      <c r="O46" s="123" t="str">
        <f aca="false">BaseDeCalcul!L52</f>
        <v>NT</v>
      </c>
      <c r="P46" s="123" t="str">
        <f aca="false">BaseDeCalcul!M52</f>
        <v>NT</v>
      </c>
      <c r="Q46" s="123" t="str">
        <f aca="false">BaseDeCalcul!N52</f>
        <v>NA</v>
      </c>
      <c r="R46" s="123" t="str">
        <f aca="false">BaseDeCalcul!O52</f>
        <v>NA</v>
      </c>
      <c r="S46" s="123" t="str">
        <f aca="false">BaseDeCalcul!P52</f>
        <v>NA</v>
      </c>
      <c r="T46" s="123" t="str">
        <f aca="false">BaseDeCalcul!Q52</f>
        <v>NA</v>
      </c>
      <c r="U46" s="123" t="str">
        <f aca="false">BaseDeCalcul!R52</f>
        <v>NA</v>
      </c>
      <c r="V46" s="123" t="str">
        <f aca="false">BaseDeCalcul!S52</f>
        <v>NA</v>
      </c>
      <c r="W46" s="123" t="str">
        <f aca="false">BaseDeCalcul!T52</f>
        <v>NT</v>
      </c>
      <c r="X46" s="123" t="str">
        <f aca="false">BaseDeCalcul!U52</f>
        <v>NT</v>
      </c>
      <c r="Y46" s="123" t="str">
        <f aca="false">BaseDeCalcul!V52</f>
        <v>NT</v>
      </c>
      <c r="Z46" s="123" t="str">
        <f aca="false">BaseDeCalcul!W52</f>
        <v>NT</v>
      </c>
      <c r="AA46" s="124" t="str">
        <f aca="false">BaseDeCalcul!AE52</f>
        <v>NC</v>
      </c>
    </row>
    <row r="47" customFormat="false" ht="45" hidden="false" customHeight="true" outlineLevel="0" collapsed="false">
      <c r="A47" s="0" t="n">
        <v>5</v>
      </c>
      <c r="B47" s="120" t="str">
        <f aca="false">Criteres!B47</f>
        <v>Tableaux</v>
      </c>
      <c r="C47" s="121" t="n">
        <f aca="false">BaseDeCalcul!AA53</f>
        <v>44</v>
      </c>
      <c r="D47" s="121" t="str">
        <f aca="false">BaseDeCalcul!B53</f>
        <v>5.8</v>
      </c>
      <c r="E47" s="122" t="str">
        <f aca="false">Criteres!E47</f>
        <v>Chaque tableau de mise en forme ne doit pas utiliser d'éléments propres aux tableaux de données. Cette règle est-elle respectée ?</v>
      </c>
      <c r="F47" s="121" t="str">
        <f aca="false">Criteres!D47</f>
        <v>A</v>
      </c>
      <c r="G47" s="123" t="str">
        <f aca="false">BaseDeCalcul!D53</f>
        <v>NA</v>
      </c>
      <c r="H47" s="123" t="str">
        <f aca="false">BaseDeCalcul!E53</f>
        <v>NA</v>
      </c>
      <c r="I47" s="123" t="str">
        <f aca="false">BaseDeCalcul!F53</f>
        <v>NT</v>
      </c>
      <c r="J47" s="123" t="str">
        <f aca="false">BaseDeCalcul!G53</f>
        <v>NT</v>
      </c>
      <c r="K47" s="123" t="str">
        <f aca="false">BaseDeCalcul!H53</f>
        <v>NA</v>
      </c>
      <c r="L47" s="123" t="str">
        <f aca="false">BaseDeCalcul!I53</f>
        <v>NA</v>
      </c>
      <c r="M47" s="123" t="str">
        <f aca="false">BaseDeCalcul!J53</f>
        <v>NT</v>
      </c>
      <c r="N47" s="123" t="str">
        <f aca="false">BaseDeCalcul!K53</f>
        <v>NT</v>
      </c>
      <c r="O47" s="123" t="str">
        <f aca="false">BaseDeCalcul!L53</f>
        <v>NT</v>
      </c>
      <c r="P47" s="123" t="str">
        <f aca="false">BaseDeCalcul!M53</f>
        <v>NT</v>
      </c>
      <c r="Q47" s="123" t="str">
        <f aca="false">BaseDeCalcul!N53</f>
        <v>NA</v>
      </c>
      <c r="R47" s="123" t="str">
        <f aca="false">BaseDeCalcul!O53</f>
        <v>NA</v>
      </c>
      <c r="S47" s="123" t="str">
        <f aca="false">BaseDeCalcul!P53</f>
        <v>NA</v>
      </c>
      <c r="T47" s="123" t="str">
        <f aca="false">BaseDeCalcul!Q53</f>
        <v>NA</v>
      </c>
      <c r="U47" s="123" t="str">
        <f aca="false">BaseDeCalcul!R53</f>
        <v>C</v>
      </c>
      <c r="V47" s="123" t="str">
        <f aca="false">BaseDeCalcul!S53</f>
        <v>NA</v>
      </c>
      <c r="W47" s="123" t="str">
        <f aca="false">BaseDeCalcul!T53</f>
        <v>NT</v>
      </c>
      <c r="X47" s="123" t="str">
        <f aca="false">BaseDeCalcul!U53</f>
        <v>NT</v>
      </c>
      <c r="Y47" s="123" t="str">
        <f aca="false">BaseDeCalcul!V53</f>
        <v>NT</v>
      </c>
      <c r="Z47" s="123" t="str">
        <f aca="false">BaseDeCalcul!W53</f>
        <v>NT</v>
      </c>
      <c r="AA47" s="124" t="str">
        <f aca="false">BaseDeCalcul!AE53</f>
        <v>C</v>
      </c>
    </row>
    <row r="48" customFormat="false" ht="45" hidden="false" customHeight="true" outlineLevel="0" collapsed="false">
      <c r="A48" s="0" t="n">
        <v>5</v>
      </c>
      <c r="B48" s="120" t="str">
        <f aca="false">Criteres!B48</f>
        <v>Liens</v>
      </c>
      <c r="C48" s="121" t="n">
        <f aca="false">BaseDeCalcul!AA54</f>
        <v>45</v>
      </c>
      <c r="D48" s="121" t="str">
        <f aca="false">BaseDeCalcul!B54</f>
        <v>6.1</v>
      </c>
      <c r="E48" s="122" t="str">
        <f aca="false">Criteres!E48</f>
        <v>Chaque lien est-il explicite (hors cas particuliers) ?</v>
      </c>
      <c r="F48" s="121" t="str">
        <f aca="false">Criteres!D48</f>
        <v>A</v>
      </c>
      <c r="G48" s="123" t="str">
        <f aca="false">BaseDeCalcul!D54</f>
        <v>NC</v>
      </c>
      <c r="H48" s="123" t="str">
        <f aca="false">BaseDeCalcul!E54</f>
        <v>C</v>
      </c>
      <c r="I48" s="123" t="str">
        <f aca="false">BaseDeCalcul!F54</f>
        <v>NT</v>
      </c>
      <c r="J48" s="123" t="str">
        <f aca="false">BaseDeCalcul!G54</f>
        <v>NT</v>
      </c>
      <c r="K48" s="123" t="str">
        <f aca="false">BaseDeCalcul!H54</f>
        <v>NC</v>
      </c>
      <c r="L48" s="123" t="str">
        <f aca="false">BaseDeCalcul!I54</f>
        <v>C</v>
      </c>
      <c r="M48" s="123" t="str">
        <f aca="false">BaseDeCalcul!J54</f>
        <v>NT</v>
      </c>
      <c r="N48" s="123" t="str">
        <f aca="false">BaseDeCalcul!K54</f>
        <v>NT</v>
      </c>
      <c r="O48" s="123" t="str">
        <f aca="false">BaseDeCalcul!L54</f>
        <v>NT</v>
      </c>
      <c r="P48" s="123" t="str">
        <f aca="false">BaseDeCalcul!M54</f>
        <v>NT</v>
      </c>
      <c r="Q48" s="123" t="str">
        <f aca="false">BaseDeCalcul!N54</f>
        <v>C</v>
      </c>
      <c r="R48" s="123" t="str">
        <f aca="false">BaseDeCalcul!O54</f>
        <v>NC</v>
      </c>
      <c r="S48" s="123" t="str">
        <f aca="false">BaseDeCalcul!P54</f>
        <v>NC</v>
      </c>
      <c r="T48" s="123" t="str">
        <f aca="false">BaseDeCalcul!Q54</f>
        <v>NC</v>
      </c>
      <c r="U48" s="123" t="str">
        <f aca="false">BaseDeCalcul!R54</f>
        <v>NC</v>
      </c>
      <c r="V48" s="123" t="str">
        <f aca="false">BaseDeCalcul!S54</f>
        <v>NA</v>
      </c>
      <c r="W48" s="123" t="str">
        <f aca="false">BaseDeCalcul!T54</f>
        <v>NT</v>
      </c>
      <c r="X48" s="123" t="str">
        <f aca="false">BaseDeCalcul!U54</f>
        <v>NT</v>
      </c>
      <c r="Y48" s="123" t="str">
        <f aca="false">BaseDeCalcul!V54</f>
        <v>NT</v>
      </c>
      <c r="Z48" s="123" t="str">
        <f aca="false">BaseDeCalcul!W54</f>
        <v>NT</v>
      </c>
      <c r="AA48" s="124" t="str">
        <f aca="false">BaseDeCalcul!AE54</f>
        <v>NC</v>
      </c>
    </row>
    <row r="49" customFormat="false" ht="45" hidden="false" customHeight="true" outlineLevel="0" collapsed="false">
      <c r="A49" s="0" t="n">
        <v>5</v>
      </c>
      <c r="B49" s="120" t="str">
        <f aca="false">Criteres!B49</f>
        <v>Liens</v>
      </c>
      <c r="C49" s="121" t="n">
        <f aca="false">BaseDeCalcul!AA55</f>
        <v>46</v>
      </c>
      <c r="D49" s="121" t="str">
        <f aca="false">BaseDeCalcul!B55</f>
        <v>6.2</v>
      </c>
      <c r="E49" s="122" t="str">
        <f aca="false">Criteres!E49</f>
        <v>Dans chaque page web, chaque lien, à l'exception des ancres, a-t-il un intitulé ?</v>
      </c>
      <c r="F49" s="121" t="str">
        <f aca="false">Criteres!D49</f>
        <v>A</v>
      </c>
      <c r="G49" s="123" t="str">
        <f aca="false">BaseDeCalcul!D55</f>
        <v>C</v>
      </c>
      <c r="H49" s="123" t="str">
        <f aca="false">BaseDeCalcul!E55</f>
        <v>C</v>
      </c>
      <c r="I49" s="123" t="str">
        <f aca="false">BaseDeCalcul!F55</f>
        <v>NT</v>
      </c>
      <c r="J49" s="123" t="str">
        <f aca="false">BaseDeCalcul!G55</f>
        <v>NT</v>
      </c>
      <c r="K49" s="123" t="str">
        <f aca="false">BaseDeCalcul!H55</f>
        <v>C</v>
      </c>
      <c r="L49" s="123" t="str">
        <f aca="false">BaseDeCalcul!I55</f>
        <v>C</v>
      </c>
      <c r="M49" s="123" t="str">
        <f aca="false">BaseDeCalcul!J55</f>
        <v>NT</v>
      </c>
      <c r="N49" s="123" t="str">
        <f aca="false">BaseDeCalcul!K55</f>
        <v>NT</v>
      </c>
      <c r="O49" s="123" t="str">
        <f aca="false">BaseDeCalcul!L55</f>
        <v>NT</v>
      </c>
      <c r="P49" s="123" t="str">
        <f aca="false">BaseDeCalcul!M55</f>
        <v>NT</v>
      </c>
      <c r="Q49" s="123" t="str">
        <f aca="false">BaseDeCalcul!N55</f>
        <v>C</v>
      </c>
      <c r="R49" s="123" t="str">
        <f aca="false">BaseDeCalcul!O55</f>
        <v>C</v>
      </c>
      <c r="S49" s="123" t="str">
        <f aca="false">BaseDeCalcul!P55</f>
        <v>C</v>
      </c>
      <c r="T49" s="123" t="str">
        <f aca="false">BaseDeCalcul!Q55</f>
        <v>C</v>
      </c>
      <c r="U49" s="123" t="str">
        <f aca="false">BaseDeCalcul!R55</f>
        <v>C</v>
      </c>
      <c r="V49" s="123" t="str">
        <f aca="false">BaseDeCalcul!S55</f>
        <v>C</v>
      </c>
      <c r="W49" s="123" t="str">
        <f aca="false">BaseDeCalcul!T55</f>
        <v>NT</v>
      </c>
      <c r="X49" s="123" t="str">
        <f aca="false">BaseDeCalcul!U55</f>
        <v>NT</v>
      </c>
      <c r="Y49" s="123" t="str">
        <f aca="false">BaseDeCalcul!V55</f>
        <v>NT</v>
      </c>
      <c r="Z49" s="123" t="str">
        <f aca="false">BaseDeCalcul!W55</f>
        <v>NT</v>
      </c>
      <c r="AA49" s="124" t="str">
        <f aca="false">BaseDeCalcul!AE55</f>
        <v>C</v>
      </c>
    </row>
    <row r="50" customFormat="false" ht="45" hidden="false" customHeight="true" outlineLevel="0" collapsed="false">
      <c r="A50" s="0" t="n">
        <v>5</v>
      </c>
      <c r="B50" s="120" t="str">
        <f aca="false">Criteres!B50</f>
        <v>Liens</v>
      </c>
      <c r="C50" s="121" t="n">
        <f aca="false">BaseDeCalcul!AA56</f>
        <v>47</v>
      </c>
      <c r="D50" s="121" t="str">
        <f aca="false">BaseDeCalcul!B56</f>
        <v>6.3</v>
      </c>
      <c r="E50" s="122" t="str">
        <f aca="false">Criteres!E50</f>
        <v>Chaque intitulé de lien seul est-il explicite hors contexte (hors cas particuliers) ?</v>
      </c>
      <c r="F50" s="121" t="str">
        <f aca="false">Criteres!D50</f>
        <v>AAA</v>
      </c>
      <c r="G50" s="123" t="str">
        <f aca="false">BaseDeCalcul!D56</f>
        <v>NT</v>
      </c>
      <c r="H50" s="123" t="str">
        <f aca="false">BaseDeCalcul!E56</f>
        <v>NT</v>
      </c>
      <c r="I50" s="123" t="str">
        <f aca="false">BaseDeCalcul!F56</f>
        <v>NT</v>
      </c>
      <c r="J50" s="123" t="str">
        <f aca="false">BaseDeCalcul!G56</f>
        <v>NT</v>
      </c>
      <c r="K50" s="123" t="str">
        <f aca="false">BaseDeCalcul!H56</f>
        <v>NT</v>
      </c>
      <c r="L50" s="123" t="str">
        <f aca="false">BaseDeCalcul!I56</f>
        <v>NT</v>
      </c>
      <c r="M50" s="123" t="str">
        <f aca="false">BaseDeCalcul!J56</f>
        <v>NT</v>
      </c>
      <c r="N50" s="123" t="str">
        <f aca="false">BaseDeCalcul!K56</f>
        <v>NT</v>
      </c>
      <c r="O50" s="123" t="str">
        <f aca="false">BaseDeCalcul!L56</f>
        <v>NT</v>
      </c>
      <c r="P50" s="123" t="str">
        <f aca="false">BaseDeCalcul!M56</f>
        <v>NT</v>
      </c>
      <c r="Q50" s="123" t="str">
        <f aca="false">BaseDeCalcul!N56</f>
        <v>NT</v>
      </c>
      <c r="R50" s="123" t="str">
        <f aca="false">BaseDeCalcul!O56</f>
        <v>NT</v>
      </c>
      <c r="S50" s="123" t="str">
        <f aca="false">BaseDeCalcul!P56</f>
        <v>NT</v>
      </c>
      <c r="T50" s="123" t="str">
        <f aca="false">BaseDeCalcul!Q56</f>
        <v>NT</v>
      </c>
      <c r="U50" s="123" t="str">
        <f aca="false">BaseDeCalcul!R56</f>
        <v>NT</v>
      </c>
      <c r="V50" s="123" t="str">
        <f aca="false">BaseDeCalcul!S56</f>
        <v>NT</v>
      </c>
      <c r="W50" s="123" t="str">
        <f aca="false">BaseDeCalcul!T56</f>
        <v>NT</v>
      </c>
      <c r="X50" s="123" t="str">
        <f aca="false">BaseDeCalcul!U56</f>
        <v>NT</v>
      </c>
      <c r="Y50" s="123" t="str">
        <f aca="false">BaseDeCalcul!V56</f>
        <v>NT</v>
      </c>
      <c r="Z50" s="123" t="str">
        <f aca="false">BaseDeCalcul!W56</f>
        <v>NT</v>
      </c>
      <c r="AA50" s="124" t="str">
        <f aca="false">BaseDeCalcul!AE56</f>
        <v>NT</v>
      </c>
    </row>
    <row r="51" customFormat="false" ht="45" hidden="false" customHeight="true" outlineLevel="0" collapsed="false">
      <c r="A51" s="0" t="n">
        <v>6</v>
      </c>
      <c r="B51" s="120" t="str">
        <f aca="false">Criteres!B51</f>
        <v>Script</v>
      </c>
      <c r="C51" s="121" t="n">
        <f aca="false">BaseDeCalcul!AA57</f>
        <v>48</v>
      </c>
      <c r="D51" s="121" t="str">
        <f aca="false">BaseDeCalcul!B57</f>
        <v>7.1</v>
      </c>
      <c r="E51" s="122" t="str">
        <f aca="false">Criteres!E51</f>
        <v>Chaque script est-il, si nécessaire, compatible avec les technologies d'assistance ?</v>
      </c>
      <c r="F51" s="121" t="str">
        <f aca="false">Criteres!D51</f>
        <v>A</v>
      </c>
      <c r="G51" s="123" t="str">
        <f aca="false">BaseDeCalcul!D57</f>
        <v>C</v>
      </c>
      <c r="H51" s="123" t="str">
        <f aca="false">BaseDeCalcul!E57</f>
        <v>NC</v>
      </c>
      <c r="I51" s="123" t="str">
        <f aca="false">BaseDeCalcul!F57</f>
        <v>NT</v>
      </c>
      <c r="J51" s="123" t="str">
        <f aca="false">BaseDeCalcul!G57</f>
        <v>NT</v>
      </c>
      <c r="K51" s="123" t="str">
        <f aca="false">BaseDeCalcul!H57</f>
        <v>C</v>
      </c>
      <c r="L51" s="123" t="str">
        <f aca="false">BaseDeCalcul!I57</f>
        <v>C</v>
      </c>
      <c r="M51" s="123" t="str">
        <f aca="false">BaseDeCalcul!J57</f>
        <v>NT</v>
      </c>
      <c r="N51" s="123" t="str">
        <f aca="false">BaseDeCalcul!K57</f>
        <v>NT</v>
      </c>
      <c r="O51" s="123" t="str">
        <f aca="false">BaseDeCalcul!L57</f>
        <v>NT</v>
      </c>
      <c r="P51" s="123" t="str">
        <f aca="false">BaseDeCalcul!M57</f>
        <v>NT</v>
      </c>
      <c r="Q51" s="123" t="str">
        <f aca="false">BaseDeCalcul!N57</f>
        <v>NT</v>
      </c>
      <c r="R51" s="123" t="str">
        <f aca="false">BaseDeCalcul!O57</f>
        <v>NC</v>
      </c>
      <c r="S51" s="123" t="str">
        <f aca="false">BaseDeCalcul!P57</f>
        <v>NC</v>
      </c>
      <c r="T51" s="123" t="str">
        <f aca="false">BaseDeCalcul!Q57</f>
        <v>C</v>
      </c>
      <c r="U51" s="123" t="str">
        <f aca="false">BaseDeCalcul!R57</f>
        <v>C</v>
      </c>
      <c r="V51" s="123" t="str">
        <f aca="false">BaseDeCalcul!S57</f>
        <v>C</v>
      </c>
      <c r="W51" s="123" t="str">
        <f aca="false">BaseDeCalcul!T57</f>
        <v>NT</v>
      </c>
      <c r="X51" s="123" t="str">
        <f aca="false">BaseDeCalcul!U57</f>
        <v>NT</v>
      </c>
      <c r="Y51" s="123" t="str">
        <f aca="false">BaseDeCalcul!V57</f>
        <v>NT</v>
      </c>
      <c r="Z51" s="123" t="str">
        <f aca="false">BaseDeCalcul!W57</f>
        <v>NT</v>
      </c>
      <c r="AA51" s="124" t="str">
        <f aca="false">BaseDeCalcul!AE57</f>
        <v>NC</v>
      </c>
    </row>
    <row r="52" customFormat="false" ht="45" hidden="false" customHeight="true" outlineLevel="0" collapsed="false">
      <c r="A52" s="0" t="n">
        <v>6</v>
      </c>
      <c r="B52" s="120" t="str">
        <f aca="false">Criteres!B52</f>
        <v>Script</v>
      </c>
      <c r="C52" s="121" t="n">
        <f aca="false">BaseDeCalcul!AA58</f>
        <v>49</v>
      </c>
      <c r="D52" s="121" t="str">
        <f aca="false">BaseDeCalcul!B58</f>
        <v>7.2</v>
      </c>
      <c r="E52" s="122" t="str">
        <f aca="false">Criteres!E52</f>
        <v>Pour chaque script ayant une alternative, cette alternative est-elle pertinente ?</v>
      </c>
      <c r="F52" s="121" t="str">
        <f aca="false">Criteres!D52</f>
        <v>A</v>
      </c>
      <c r="G52" s="123" t="str">
        <f aca="false">BaseDeCalcul!D58</f>
        <v>NA</v>
      </c>
      <c r="H52" s="123" t="str">
        <f aca="false">BaseDeCalcul!E58</f>
        <v>NA</v>
      </c>
      <c r="I52" s="123" t="str">
        <f aca="false">BaseDeCalcul!F58</f>
        <v>NT</v>
      </c>
      <c r="J52" s="123" t="str">
        <f aca="false">BaseDeCalcul!G58</f>
        <v>NT</v>
      </c>
      <c r="K52" s="123" t="str">
        <f aca="false">BaseDeCalcul!H58</f>
        <v>NA</v>
      </c>
      <c r="L52" s="123" t="str">
        <f aca="false">BaseDeCalcul!I58</f>
        <v>NA</v>
      </c>
      <c r="M52" s="123" t="str">
        <f aca="false">BaseDeCalcul!J58</f>
        <v>NT</v>
      </c>
      <c r="N52" s="123" t="str">
        <f aca="false">BaseDeCalcul!K58</f>
        <v>NT</v>
      </c>
      <c r="O52" s="123" t="str">
        <f aca="false">BaseDeCalcul!L58</f>
        <v>NT</v>
      </c>
      <c r="P52" s="123" t="str">
        <f aca="false">BaseDeCalcul!M58</f>
        <v>NT</v>
      </c>
      <c r="Q52" s="123" t="str">
        <f aca="false">BaseDeCalcul!N58</f>
        <v>NT</v>
      </c>
      <c r="R52" s="123" t="str">
        <f aca="false">BaseDeCalcul!O58</f>
        <v>NA</v>
      </c>
      <c r="S52" s="123" t="str">
        <f aca="false">BaseDeCalcul!P58</f>
        <v>NA</v>
      </c>
      <c r="T52" s="123" t="str">
        <f aca="false">BaseDeCalcul!Q58</f>
        <v>NA</v>
      </c>
      <c r="U52" s="123" t="str">
        <f aca="false">BaseDeCalcul!R58</f>
        <v>NA</v>
      </c>
      <c r="V52" s="123" t="str">
        <f aca="false">BaseDeCalcul!S58</f>
        <v>NA</v>
      </c>
      <c r="W52" s="123" t="str">
        <f aca="false">BaseDeCalcul!T58</f>
        <v>NT</v>
      </c>
      <c r="X52" s="123" t="str">
        <f aca="false">BaseDeCalcul!U58</f>
        <v>NT</v>
      </c>
      <c r="Y52" s="123" t="str">
        <f aca="false">BaseDeCalcul!V58</f>
        <v>NT</v>
      </c>
      <c r="Z52" s="123" t="str">
        <f aca="false">BaseDeCalcul!W58</f>
        <v>NT</v>
      </c>
      <c r="AA52" s="124" t="str">
        <f aca="false">BaseDeCalcul!AE58</f>
        <v>NA</v>
      </c>
    </row>
    <row r="53" customFormat="false" ht="45" hidden="false" customHeight="true" outlineLevel="0" collapsed="false">
      <c r="A53" s="0" t="n">
        <v>6</v>
      </c>
      <c r="B53" s="120" t="str">
        <f aca="false">Criteres!B53</f>
        <v>Script</v>
      </c>
      <c r="C53" s="121" t="n">
        <f aca="false">BaseDeCalcul!AA59</f>
        <v>50</v>
      </c>
      <c r="D53" s="121" t="str">
        <f aca="false">BaseDeCalcul!B59</f>
        <v>7.3</v>
      </c>
      <c r="E53" s="122" t="str">
        <f aca="false">Criteres!E53</f>
        <v>Chaque script est-il contrôlable par le clavier et par tout dispositif de pointage (hors cas particuliers) ?</v>
      </c>
      <c r="F53" s="121" t="str">
        <f aca="false">Criteres!D53</f>
        <v>A</v>
      </c>
      <c r="G53" s="123" t="str">
        <f aca="false">BaseDeCalcul!D59</f>
        <v>NA</v>
      </c>
      <c r="H53" s="123" t="str">
        <f aca="false">BaseDeCalcul!E59</f>
        <v>NA</v>
      </c>
      <c r="I53" s="123" t="str">
        <f aca="false">BaseDeCalcul!F59</f>
        <v>NT</v>
      </c>
      <c r="J53" s="123" t="str">
        <f aca="false">BaseDeCalcul!G59</f>
        <v>NT</v>
      </c>
      <c r="K53" s="123" t="str">
        <f aca="false">BaseDeCalcul!H59</f>
        <v>NA</v>
      </c>
      <c r="L53" s="123" t="str">
        <f aca="false">BaseDeCalcul!I59</f>
        <v>NA</v>
      </c>
      <c r="M53" s="123" t="str">
        <f aca="false">BaseDeCalcul!J59</f>
        <v>NT</v>
      </c>
      <c r="N53" s="123" t="str">
        <f aca="false">BaseDeCalcul!K59</f>
        <v>NT</v>
      </c>
      <c r="O53" s="123" t="str">
        <f aca="false">BaseDeCalcul!L59</f>
        <v>NT</v>
      </c>
      <c r="P53" s="123" t="str">
        <f aca="false">BaseDeCalcul!M59</f>
        <v>NT</v>
      </c>
      <c r="Q53" s="123" t="str">
        <f aca="false">BaseDeCalcul!N59</f>
        <v>NT</v>
      </c>
      <c r="R53" s="123" t="str">
        <f aca="false">BaseDeCalcul!O59</f>
        <v>NA</v>
      </c>
      <c r="S53" s="123" t="str">
        <f aca="false">BaseDeCalcul!P59</f>
        <v>NA</v>
      </c>
      <c r="T53" s="123" t="str">
        <f aca="false">BaseDeCalcul!Q59</f>
        <v>NA</v>
      </c>
      <c r="U53" s="123" t="str">
        <f aca="false">BaseDeCalcul!R59</f>
        <v>NA</v>
      </c>
      <c r="V53" s="123" t="str">
        <f aca="false">BaseDeCalcul!S59</f>
        <v>NA</v>
      </c>
      <c r="W53" s="123" t="str">
        <f aca="false">BaseDeCalcul!T59</f>
        <v>NT</v>
      </c>
      <c r="X53" s="123" t="str">
        <f aca="false">BaseDeCalcul!U59</f>
        <v>NT</v>
      </c>
      <c r="Y53" s="123" t="str">
        <f aca="false">BaseDeCalcul!V59</f>
        <v>NT</v>
      </c>
      <c r="Z53" s="123" t="str">
        <f aca="false">BaseDeCalcul!W59</f>
        <v>NT</v>
      </c>
      <c r="AA53" s="124" t="str">
        <f aca="false">BaseDeCalcul!AE59</f>
        <v>NA</v>
      </c>
    </row>
    <row r="54" customFormat="false" ht="45" hidden="false" customHeight="true" outlineLevel="0" collapsed="false">
      <c r="A54" s="0" t="n">
        <v>6</v>
      </c>
      <c r="B54" s="120" t="str">
        <f aca="false">Criteres!B54</f>
        <v>Script</v>
      </c>
      <c r="C54" s="121" t="n">
        <f aca="false">BaseDeCalcul!AA60</f>
        <v>51</v>
      </c>
      <c r="D54" s="121" t="str">
        <f aca="false">BaseDeCalcul!B60</f>
        <v>7.4</v>
      </c>
      <c r="E54" s="122" t="str">
        <f aca="false">Criteres!E54</f>
        <v>Pour chaque script qui initie un changement de contexte, l'utilisateur est-il averti ou en a-t-il le contrôle ?</v>
      </c>
      <c r="F54" s="121" t="str">
        <f aca="false">Criteres!D54</f>
        <v>A</v>
      </c>
      <c r="G54" s="123" t="str">
        <f aca="false">BaseDeCalcul!D60</f>
        <v>NA</v>
      </c>
      <c r="H54" s="123" t="str">
        <f aca="false">BaseDeCalcul!E60</f>
        <v>NA</v>
      </c>
      <c r="I54" s="123" t="str">
        <f aca="false">BaseDeCalcul!F60</f>
        <v>NT</v>
      </c>
      <c r="J54" s="123" t="str">
        <f aca="false">BaseDeCalcul!G60</f>
        <v>NT</v>
      </c>
      <c r="K54" s="123" t="str">
        <f aca="false">BaseDeCalcul!H60</f>
        <v>NA</v>
      </c>
      <c r="L54" s="123" t="str">
        <f aca="false">BaseDeCalcul!I60</f>
        <v>NA</v>
      </c>
      <c r="M54" s="123" t="str">
        <f aca="false">BaseDeCalcul!J60</f>
        <v>NT</v>
      </c>
      <c r="N54" s="123" t="str">
        <f aca="false">BaseDeCalcul!K60</f>
        <v>NT</v>
      </c>
      <c r="O54" s="123" t="str">
        <f aca="false">BaseDeCalcul!L60</f>
        <v>NT</v>
      </c>
      <c r="P54" s="123" t="str">
        <f aca="false">BaseDeCalcul!M60</f>
        <v>NT</v>
      </c>
      <c r="Q54" s="123" t="str">
        <f aca="false">BaseDeCalcul!N60</f>
        <v>NT</v>
      </c>
      <c r="R54" s="123" t="str">
        <f aca="false">BaseDeCalcul!O60</f>
        <v>NA</v>
      </c>
      <c r="S54" s="123" t="str">
        <f aca="false">BaseDeCalcul!P60</f>
        <v>NA</v>
      </c>
      <c r="T54" s="123" t="str">
        <f aca="false">BaseDeCalcul!Q60</f>
        <v>NA</v>
      </c>
      <c r="U54" s="123" t="str">
        <f aca="false">BaseDeCalcul!R60</f>
        <v>NA</v>
      </c>
      <c r="V54" s="123" t="str">
        <f aca="false">BaseDeCalcul!S60</f>
        <v>NA</v>
      </c>
      <c r="W54" s="123" t="str">
        <f aca="false">BaseDeCalcul!T60</f>
        <v>NT</v>
      </c>
      <c r="X54" s="123" t="str">
        <f aca="false">BaseDeCalcul!U60</f>
        <v>NT</v>
      </c>
      <c r="Y54" s="123" t="str">
        <f aca="false">BaseDeCalcul!V60</f>
        <v>NT</v>
      </c>
      <c r="Z54" s="123" t="str">
        <f aca="false">BaseDeCalcul!W60</f>
        <v>NT</v>
      </c>
      <c r="AA54" s="124" t="str">
        <f aca="false">BaseDeCalcul!AE60</f>
        <v>NA</v>
      </c>
    </row>
    <row r="55" customFormat="false" ht="45" hidden="false" customHeight="true" outlineLevel="0" collapsed="false">
      <c r="A55" s="0" t="n">
        <v>6</v>
      </c>
      <c r="B55" s="120" t="str">
        <f aca="false">Criteres!B55</f>
        <v>Script</v>
      </c>
      <c r="C55" s="121" t="n">
        <f aca="false">BaseDeCalcul!AA61</f>
        <v>52</v>
      </c>
      <c r="D55" s="121" t="str">
        <f aca="false">BaseDeCalcul!B61</f>
        <v>7.5</v>
      </c>
      <c r="E55" s="122" t="str">
        <f aca="false">Criteres!E55</f>
        <v>Dans chaque page web, les messages de statut sont-ils correctement restitués par les technologies d'assistance ?</v>
      </c>
      <c r="F55" s="121" t="str">
        <f aca="false">Criteres!D55</f>
        <v>AA</v>
      </c>
      <c r="G55" s="123" t="str">
        <f aca="false">BaseDeCalcul!D61</f>
        <v>NA</v>
      </c>
      <c r="H55" s="123" t="str">
        <f aca="false">BaseDeCalcul!E61</f>
        <v>NA</v>
      </c>
      <c r="I55" s="123" t="str">
        <f aca="false">BaseDeCalcul!F61</f>
        <v>NT</v>
      </c>
      <c r="J55" s="123" t="str">
        <f aca="false">BaseDeCalcul!G61</f>
        <v>NT</v>
      </c>
      <c r="K55" s="123" t="str">
        <f aca="false">BaseDeCalcul!H61</f>
        <v>NC</v>
      </c>
      <c r="L55" s="123" t="str">
        <f aca="false">BaseDeCalcul!I61</f>
        <v>NA</v>
      </c>
      <c r="M55" s="123" t="str">
        <f aca="false">BaseDeCalcul!J61</f>
        <v>NT</v>
      </c>
      <c r="N55" s="123" t="str">
        <f aca="false">BaseDeCalcul!K61</f>
        <v>NT</v>
      </c>
      <c r="O55" s="123" t="str">
        <f aca="false">BaseDeCalcul!L61</f>
        <v>NT</v>
      </c>
      <c r="P55" s="123" t="str">
        <f aca="false">BaseDeCalcul!M61</f>
        <v>NT</v>
      </c>
      <c r="Q55" s="123" t="str">
        <f aca="false">BaseDeCalcul!N61</f>
        <v>NT</v>
      </c>
      <c r="R55" s="123" t="str">
        <f aca="false">BaseDeCalcul!O61</f>
        <v>NA</v>
      </c>
      <c r="S55" s="123" t="str">
        <f aca="false">BaseDeCalcul!P61</f>
        <v>NC</v>
      </c>
      <c r="T55" s="123" t="str">
        <f aca="false">BaseDeCalcul!Q61</f>
        <v>NA</v>
      </c>
      <c r="U55" s="123" t="str">
        <f aca="false">BaseDeCalcul!R61</f>
        <v>NA</v>
      </c>
      <c r="V55" s="123" t="str">
        <f aca="false">BaseDeCalcul!S61</f>
        <v>NC</v>
      </c>
      <c r="W55" s="123" t="str">
        <f aca="false">BaseDeCalcul!T61</f>
        <v>NT</v>
      </c>
      <c r="X55" s="123" t="str">
        <f aca="false">BaseDeCalcul!U61</f>
        <v>NT</v>
      </c>
      <c r="Y55" s="123" t="str">
        <f aca="false">BaseDeCalcul!V61</f>
        <v>NT</v>
      </c>
      <c r="Z55" s="123" t="str">
        <f aca="false">BaseDeCalcul!W61</f>
        <v>NT</v>
      </c>
      <c r="AA55" s="124" t="str">
        <f aca="false">BaseDeCalcul!AE61</f>
        <v>NC</v>
      </c>
    </row>
    <row r="56" customFormat="false" ht="45" hidden="false" customHeight="true" outlineLevel="0" collapsed="false">
      <c r="A56" s="0" t="n">
        <v>7</v>
      </c>
      <c r="B56" s="120" t="str">
        <f aca="false">Criteres!B56</f>
        <v>Script</v>
      </c>
      <c r="C56" s="121" t="n">
        <f aca="false">BaseDeCalcul!AA62</f>
        <v>53</v>
      </c>
      <c r="D56" s="121" t="str">
        <f aca="false">BaseDeCalcul!B62</f>
        <v>7.6</v>
      </c>
      <c r="E56" s="122" t="str">
        <f aca="false">Criteres!E56</f>
        <v>Chaque script qui provoque une alerte non sollicitée est-il contrôlable par l'utilisateur (hors cas particuliers) ?</v>
      </c>
      <c r="F56" s="121" t="str">
        <f aca="false">Criteres!D56</f>
        <v>AAA</v>
      </c>
      <c r="G56" s="123" t="str">
        <f aca="false">BaseDeCalcul!D62</f>
        <v>NT</v>
      </c>
      <c r="H56" s="123" t="str">
        <f aca="false">BaseDeCalcul!E62</f>
        <v>NT</v>
      </c>
      <c r="I56" s="123" t="str">
        <f aca="false">BaseDeCalcul!F62</f>
        <v>NT</v>
      </c>
      <c r="J56" s="123" t="str">
        <f aca="false">BaseDeCalcul!G62</f>
        <v>NT</v>
      </c>
      <c r="K56" s="123" t="str">
        <f aca="false">BaseDeCalcul!H62</f>
        <v>NT</v>
      </c>
      <c r="L56" s="123" t="str">
        <f aca="false">BaseDeCalcul!I62</f>
        <v>NT</v>
      </c>
      <c r="M56" s="123" t="str">
        <f aca="false">BaseDeCalcul!J62</f>
        <v>NT</v>
      </c>
      <c r="N56" s="123" t="str">
        <f aca="false">BaseDeCalcul!K62</f>
        <v>NT</v>
      </c>
      <c r="O56" s="123" t="str">
        <f aca="false">BaseDeCalcul!L62</f>
        <v>NT</v>
      </c>
      <c r="P56" s="123" t="str">
        <f aca="false">BaseDeCalcul!M62</f>
        <v>NT</v>
      </c>
      <c r="Q56" s="123" t="str">
        <f aca="false">BaseDeCalcul!N62</f>
        <v>NT</v>
      </c>
      <c r="R56" s="123" t="str">
        <f aca="false">BaseDeCalcul!O62</f>
        <v>NT</v>
      </c>
      <c r="S56" s="123" t="str">
        <f aca="false">BaseDeCalcul!P62</f>
        <v>NT</v>
      </c>
      <c r="T56" s="123" t="str">
        <f aca="false">BaseDeCalcul!Q62</f>
        <v>NT</v>
      </c>
      <c r="U56" s="123" t="str">
        <f aca="false">BaseDeCalcul!R62</f>
        <v>NT</v>
      </c>
      <c r="V56" s="123" t="str">
        <f aca="false">BaseDeCalcul!S62</f>
        <v>NT</v>
      </c>
      <c r="W56" s="123" t="str">
        <f aca="false">BaseDeCalcul!T62</f>
        <v>NT</v>
      </c>
      <c r="X56" s="123" t="str">
        <f aca="false">BaseDeCalcul!U62</f>
        <v>NT</v>
      </c>
      <c r="Y56" s="123" t="str">
        <f aca="false">BaseDeCalcul!V62</f>
        <v>NT</v>
      </c>
      <c r="Z56" s="123" t="str">
        <f aca="false">BaseDeCalcul!W62</f>
        <v>NT</v>
      </c>
      <c r="AA56" s="124" t="str">
        <f aca="false">BaseDeCalcul!AE62</f>
        <v>NT</v>
      </c>
    </row>
    <row r="57" customFormat="false" ht="45" hidden="false" customHeight="true" outlineLevel="0" collapsed="false">
      <c r="A57" s="0" t="n">
        <v>7</v>
      </c>
      <c r="B57" s="120" t="str">
        <f aca="false">Criteres!B57</f>
        <v>Éléments obligatoires</v>
      </c>
      <c r="C57" s="121" t="n">
        <f aca="false">BaseDeCalcul!AA63</f>
        <v>54</v>
      </c>
      <c r="D57" s="121" t="str">
        <f aca="false">BaseDeCalcul!B63</f>
        <v>8.1</v>
      </c>
      <c r="E57" s="122" t="str">
        <f aca="false">Criteres!E57</f>
        <v>Chaque page web est-elle définie par un type de document ?</v>
      </c>
      <c r="F57" s="121" t="str">
        <f aca="false">Criteres!D57</f>
        <v>A</v>
      </c>
      <c r="G57" s="123" t="str">
        <f aca="false">BaseDeCalcul!D63</f>
        <v>C</v>
      </c>
      <c r="H57" s="123" t="str">
        <f aca="false">BaseDeCalcul!E63</f>
        <v>C</v>
      </c>
      <c r="I57" s="123" t="str">
        <f aca="false">BaseDeCalcul!F63</f>
        <v>NT</v>
      </c>
      <c r="J57" s="123" t="str">
        <f aca="false">BaseDeCalcul!G63</f>
        <v>NT</v>
      </c>
      <c r="K57" s="123" t="str">
        <f aca="false">BaseDeCalcul!H63</f>
        <v>C</v>
      </c>
      <c r="L57" s="123" t="str">
        <f aca="false">BaseDeCalcul!I63</f>
        <v>C</v>
      </c>
      <c r="M57" s="123" t="str">
        <f aca="false">BaseDeCalcul!J63</f>
        <v>NT</v>
      </c>
      <c r="N57" s="123" t="str">
        <f aca="false">BaseDeCalcul!K63</f>
        <v>NT</v>
      </c>
      <c r="O57" s="123" t="str">
        <f aca="false">BaseDeCalcul!L63</f>
        <v>NT</v>
      </c>
      <c r="P57" s="123" t="str">
        <f aca="false">BaseDeCalcul!M63</f>
        <v>NT</v>
      </c>
      <c r="Q57" s="123" t="str">
        <f aca="false">BaseDeCalcul!N63</f>
        <v>NT</v>
      </c>
      <c r="R57" s="123" t="str">
        <f aca="false">BaseDeCalcul!O63</f>
        <v>C</v>
      </c>
      <c r="S57" s="123" t="str">
        <f aca="false">BaseDeCalcul!P63</f>
        <v>C</v>
      </c>
      <c r="T57" s="123" t="str">
        <f aca="false">BaseDeCalcul!Q63</f>
        <v>C</v>
      </c>
      <c r="U57" s="123" t="str">
        <f aca="false">BaseDeCalcul!R63</f>
        <v>C</v>
      </c>
      <c r="V57" s="123" t="str">
        <f aca="false">BaseDeCalcul!S63</f>
        <v>C</v>
      </c>
      <c r="W57" s="123" t="str">
        <f aca="false">BaseDeCalcul!T63</f>
        <v>NT</v>
      </c>
      <c r="X57" s="123" t="str">
        <f aca="false">BaseDeCalcul!U63</f>
        <v>NT</v>
      </c>
      <c r="Y57" s="123" t="str">
        <f aca="false">BaseDeCalcul!V63</f>
        <v>NT</v>
      </c>
      <c r="Z57" s="123" t="str">
        <f aca="false">BaseDeCalcul!W63</f>
        <v>NT</v>
      </c>
      <c r="AA57" s="124" t="str">
        <f aca="false">BaseDeCalcul!AE63</f>
        <v>C</v>
      </c>
    </row>
    <row r="58" customFormat="false" ht="45" hidden="false" customHeight="true" outlineLevel="0" collapsed="false">
      <c r="A58" s="0" t="n">
        <v>7</v>
      </c>
      <c r="B58" s="120" t="str">
        <f aca="false">Criteres!B58</f>
        <v>Éléments obligatoires</v>
      </c>
      <c r="C58" s="121" t="n">
        <f aca="false">BaseDeCalcul!AA64</f>
        <v>55</v>
      </c>
      <c r="D58" s="121" t="str">
        <f aca="false">BaseDeCalcul!B64</f>
        <v>8.2</v>
      </c>
      <c r="E58" s="122" t="str">
        <f aca="false">Criteres!E58</f>
        <v>Pour chaque page web, le code source généré est-il valide selon le type de document spécifié (hors cas particuliers) ?</v>
      </c>
      <c r="F58" s="121" t="str">
        <f aca="false">Criteres!D58</f>
        <v>A</v>
      </c>
      <c r="G58" s="123" t="str">
        <f aca="false">BaseDeCalcul!D64</f>
        <v>C</v>
      </c>
      <c r="H58" s="123" t="str">
        <f aca="false">BaseDeCalcul!E64</f>
        <v>NC</v>
      </c>
      <c r="I58" s="123" t="str">
        <f aca="false">BaseDeCalcul!F64</f>
        <v>NT</v>
      </c>
      <c r="J58" s="123" t="str">
        <f aca="false">BaseDeCalcul!G64</f>
        <v>NT</v>
      </c>
      <c r="K58" s="123" t="str">
        <f aca="false">BaseDeCalcul!H64</f>
        <v>C</v>
      </c>
      <c r="L58" s="123" t="str">
        <f aca="false">BaseDeCalcul!I64</f>
        <v>C</v>
      </c>
      <c r="M58" s="123" t="str">
        <f aca="false">BaseDeCalcul!J64</f>
        <v>NT</v>
      </c>
      <c r="N58" s="123" t="str">
        <f aca="false">BaseDeCalcul!K64</f>
        <v>NT</v>
      </c>
      <c r="O58" s="123" t="str">
        <f aca="false">BaseDeCalcul!L64</f>
        <v>NT</v>
      </c>
      <c r="P58" s="123" t="str">
        <f aca="false">BaseDeCalcul!M64</f>
        <v>NT</v>
      </c>
      <c r="Q58" s="123" t="str">
        <f aca="false">BaseDeCalcul!N64</f>
        <v>NT</v>
      </c>
      <c r="R58" s="123" t="str">
        <f aca="false">BaseDeCalcul!O64</f>
        <v>C</v>
      </c>
      <c r="S58" s="123" t="str">
        <f aca="false">BaseDeCalcul!P64</f>
        <v>C</v>
      </c>
      <c r="T58" s="123" t="str">
        <f aca="false">BaseDeCalcul!Q64</f>
        <v>C</v>
      </c>
      <c r="U58" s="123" t="str">
        <f aca="false">BaseDeCalcul!R64</f>
        <v>C</v>
      </c>
      <c r="V58" s="123" t="str">
        <f aca="false">BaseDeCalcul!S64</f>
        <v>C</v>
      </c>
      <c r="W58" s="123" t="str">
        <f aca="false">BaseDeCalcul!T64</f>
        <v>NT</v>
      </c>
      <c r="X58" s="123" t="str">
        <f aca="false">BaseDeCalcul!U64</f>
        <v>NT</v>
      </c>
      <c r="Y58" s="123" t="str">
        <f aca="false">BaseDeCalcul!V64</f>
        <v>NT</v>
      </c>
      <c r="Z58" s="123" t="str">
        <f aca="false">BaseDeCalcul!W64</f>
        <v>NT</v>
      </c>
      <c r="AA58" s="124" t="str">
        <f aca="false">BaseDeCalcul!AE64</f>
        <v>NC</v>
      </c>
    </row>
    <row r="59" customFormat="false" ht="45" hidden="false" customHeight="true" outlineLevel="0" collapsed="false">
      <c r="A59" s="0" t="n">
        <v>7</v>
      </c>
      <c r="B59" s="120" t="str">
        <f aca="false">Criteres!B59</f>
        <v>Éléments obligatoires</v>
      </c>
      <c r="C59" s="121" t="n">
        <f aca="false">BaseDeCalcul!AA65</f>
        <v>56</v>
      </c>
      <c r="D59" s="121" t="str">
        <f aca="false">BaseDeCalcul!B65</f>
        <v>8.3</v>
      </c>
      <c r="E59" s="122" t="str">
        <f aca="false">Criteres!E59</f>
        <v>Dans chaque page web, la langue par défaut est-elle présente ?</v>
      </c>
      <c r="F59" s="121" t="str">
        <f aca="false">Criteres!D59</f>
        <v>A</v>
      </c>
      <c r="G59" s="123" t="str">
        <f aca="false">BaseDeCalcul!D65</f>
        <v>C</v>
      </c>
      <c r="H59" s="123" t="str">
        <f aca="false">BaseDeCalcul!E65</f>
        <v>C</v>
      </c>
      <c r="I59" s="123" t="str">
        <f aca="false">BaseDeCalcul!F65</f>
        <v>NT</v>
      </c>
      <c r="J59" s="123" t="str">
        <f aca="false">BaseDeCalcul!G65</f>
        <v>NT</v>
      </c>
      <c r="K59" s="123" t="str">
        <f aca="false">BaseDeCalcul!H65</f>
        <v>C</v>
      </c>
      <c r="L59" s="123" t="str">
        <f aca="false">BaseDeCalcul!I65</f>
        <v>C</v>
      </c>
      <c r="M59" s="123" t="str">
        <f aca="false">BaseDeCalcul!J65</f>
        <v>NT</v>
      </c>
      <c r="N59" s="123" t="str">
        <f aca="false">BaseDeCalcul!K65</f>
        <v>NT</v>
      </c>
      <c r="O59" s="123" t="str">
        <f aca="false">BaseDeCalcul!L65</f>
        <v>NT</v>
      </c>
      <c r="P59" s="123" t="str">
        <f aca="false">BaseDeCalcul!M65</f>
        <v>NT</v>
      </c>
      <c r="Q59" s="123" t="str">
        <f aca="false">BaseDeCalcul!N65</f>
        <v>NT</v>
      </c>
      <c r="R59" s="123" t="str">
        <f aca="false">BaseDeCalcul!O65</f>
        <v>C</v>
      </c>
      <c r="S59" s="123" t="str">
        <f aca="false">BaseDeCalcul!P65</f>
        <v>C</v>
      </c>
      <c r="T59" s="123" t="str">
        <f aca="false">BaseDeCalcul!Q65</f>
        <v>C</v>
      </c>
      <c r="U59" s="123" t="str">
        <f aca="false">BaseDeCalcul!R65</f>
        <v>C</v>
      </c>
      <c r="V59" s="123" t="str">
        <f aca="false">BaseDeCalcul!S65</f>
        <v>C</v>
      </c>
      <c r="W59" s="123" t="str">
        <f aca="false">BaseDeCalcul!T65</f>
        <v>NT</v>
      </c>
      <c r="X59" s="123" t="str">
        <f aca="false">BaseDeCalcul!U65</f>
        <v>NT</v>
      </c>
      <c r="Y59" s="123" t="str">
        <f aca="false">BaseDeCalcul!V65</f>
        <v>NT</v>
      </c>
      <c r="Z59" s="123" t="str">
        <f aca="false">BaseDeCalcul!W65</f>
        <v>NT</v>
      </c>
      <c r="AA59" s="124" t="str">
        <f aca="false">BaseDeCalcul!AE65</f>
        <v>C</v>
      </c>
    </row>
    <row r="60" customFormat="false" ht="45" hidden="false" customHeight="true" outlineLevel="0" collapsed="false">
      <c r="A60" s="0" t="n">
        <v>7</v>
      </c>
      <c r="B60" s="120" t="str">
        <f aca="false">Criteres!B60</f>
        <v>Éléments obligatoires</v>
      </c>
      <c r="C60" s="121" t="n">
        <f aca="false">BaseDeCalcul!AA66</f>
        <v>57</v>
      </c>
      <c r="D60" s="121" t="str">
        <f aca="false">BaseDeCalcul!B66</f>
        <v>8.4</v>
      </c>
      <c r="E60" s="122" t="str">
        <f aca="false">Criteres!E60</f>
        <v>Pour chaque page web ayant une langue par défaut, le code de langue est-il pertinent ?</v>
      </c>
      <c r="F60" s="121" t="str">
        <f aca="false">Criteres!D60</f>
        <v>A</v>
      </c>
      <c r="G60" s="123" t="str">
        <f aca="false">BaseDeCalcul!D66</f>
        <v>C</v>
      </c>
      <c r="H60" s="123" t="str">
        <f aca="false">BaseDeCalcul!E66</f>
        <v>C</v>
      </c>
      <c r="I60" s="123" t="str">
        <f aca="false">BaseDeCalcul!F66</f>
        <v>NT</v>
      </c>
      <c r="J60" s="123" t="str">
        <f aca="false">BaseDeCalcul!G66</f>
        <v>NT</v>
      </c>
      <c r="K60" s="123" t="str">
        <f aca="false">BaseDeCalcul!H66</f>
        <v>C</v>
      </c>
      <c r="L60" s="123" t="str">
        <f aca="false">BaseDeCalcul!I66</f>
        <v>C</v>
      </c>
      <c r="M60" s="123" t="str">
        <f aca="false">BaseDeCalcul!J66</f>
        <v>NT</v>
      </c>
      <c r="N60" s="123" t="str">
        <f aca="false">BaseDeCalcul!K66</f>
        <v>NT</v>
      </c>
      <c r="O60" s="123" t="str">
        <f aca="false">BaseDeCalcul!L66</f>
        <v>NT</v>
      </c>
      <c r="P60" s="123" t="str">
        <f aca="false">BaseDeCalcul!M66</f>
        <v>NT</v>
      </c>
      <c r="Q60" s="123" t="str">
        <f aca="false">BaseDeCalcul!N66</f>
        <v>NT</v>
      </c>
      <c r="R60" s="123" t="str">
        <f aca="false">BaseDeCalcul!O66</f>
        <v>C</v>
      </c>
      <c r="S60" s="123" t="str">
        <f aca="false">BaseDeCalcul!P66</f>
        <v>C</v>
      </c>
      <c r="T60" s="123" t="str">
        <f aca="false">BaseDeCalcul!Q66</f>
        <v>C</v>
      </c>
      <c r="U60" s="123" t="str">
        <f aca="false">BaseDeCalcul!R66</f>
        <v>C</v>
      </c>
      <c r="V60" s="123" t="str">
        <f aca="false">BaseDeCalcul!S66</f>
        <v>C</v>
      </c>
      <c r="W60" s="123" t="str">
        <f aca="false">BaseDeCalcul!T66</f>
        <v>NT</v>
      </c>
      <c r="X60" s="123" t="str">
        <f aca="false">BaseDeCalcul!U66</f>
        <v>NT</v>
      </c>
      <c r="Y60" s="123" t="str">
        <f aca="false">BaseDeCalcul!V66</f>
        <v>NT</v>
      </c>
      <c r="Z60" s="123" t="str">
        <f aca="false">BaseDeCalcul!W66</f>
        <v>NT</v>
      </c>
      <c r="AA60" s="124" t="str">
        <f aca="false">BaseDeCalcul!AE66</f>
        <v>C</v>
      </c>
    </row>
    <row r="61" customFormat="false" ht="45" hidden="false" customHeight="true" outlineLevel="0" collapsed="false">
      <c r="A61" s="0" t="n">
        <v>8</v>
      </c>
      <c r="B61" s="120" t="str">
        <f aca="false">Criteres!B61</f>
        <v>Éléments obligatoires</v>
      </c>
      <c r="C61" s="121" t="n">
        <f aca="false">BaseDeCalcul!AA67</f>
        <v>58</v>
      </c>
      <c r="D61" s="121" t="str">
        <f aca="false">BaseDeCalcul!B67</f>
        <v>8.5</v>
      </c>
      <c r="E61" s="122" t="str">
        <f aca="false">Criteres!E61</f>
        <v>Chaque page web a-t-elle un titre de page ?</v>
      </c>
      <c r="F61" s="121" t="str">
        <f aca="false">Criteres!D61</f>
        <v>A</v>
      </c>
      <c r="G61" s="123" t="str">
        <f aca="false">BaseDeCalcul!D67</f>
        <v>C</v>
      </c>
      <c r="H61" s="123" t="str">
        <f aca="false">BaseDeCalcul!E67</f>
        <v>C</v>
      </c>
      <c r="I61" s="123" t="str">
        <f aca="false">BaseDeCalcul!F67</f>
        <v>NT</v>
      </c>
      <c r="J61" s="123" t="str">
        <f aca="false">BaseDeCalcul!G67</f>
        <v>NT</v>
      </c>
      <c r="K61" s="123" t="str">
        <f aca="false">BaseDeCalcul!H67</f>
        <v>C</v>
      </c>
      <c r="L61" s="123" t="str">
        <f aca="false">BaseDeCalcul!I67</f>
        <v>C</v>
      </c>
      <c r="M61" s="123" t="str">
        <f aca="false">BaseDeCalcul!J67</f>
        <v>NT</v>
      </c>
      <c r="N61" s="123" t="str">
        <f aca="false">BaseDeCalcul!K67</f>
        <v>NT</v>
      </c>
      <c r="O61" s="123" t="str">
        <f aca="false">BaseDeCalcul!L67</f>
        <v>NT</v>
      </c>
      <c r="P61" s="123" t="str">
        <f aca="false">BaseDeCalcul!M67</f>
        <v>NT</v>
      </c>
      <c r="Q61" s="123" t="str">
        <f aca="false">BaseDeCalcul!N67</f>
        <v>NT</v>
      </c>
      <c r="R61" s="123" t="str">
        <f aca="false">BaseDeCalcul!O67</f>
        <v>C</v>
      </c>
      <c r="S61" s="123" t="str">
        <f aca="false">BaseDeCalcul!P67</f>
        <v>C</v>
      </c>
      <c r="T61" s="123" t="str">
        <f aca="false">BaseDeCalcul!Q67</f>
        <v>C</v>
      </c>
      <c r="U61" s="123" t="str">
        <f aca="false">BaseDeCalcul!R67</f>
        <v>C</v>
      </c>
      <c r="V61" s="123" t="str">
        <f aca="false">BaseDeCalcul!S67</f>
        <v>C</v>
      </c>
      <c r="W61" s="123" t="str">
        <f aca="false">BaseDeCalcul!T67</f>
        <v>NT</v>
      </c>
      <c r="X61" s="123" t="str">
        <f aca="false">BaseDeCalcul!U67</f>
        <v>NT</v>
      </c>
      <c r="Y61" s="123" t="str">
        <f aca="false">BaseDeCalcul!V67</f>
        <v>NT</v>
      </c>
      <c r="Z61" s="123" t="str">
        <f aca="false">BaseDeCalcul!W67</f>
        <v>NT</v>
      </c>
      <c r="AA61" s="124" t="str">
        <f aca="false">BaseDeCalcul!AE67</f>
        <v>C</v>
      </c>
    </row>
    <row r="62" customFormat="false" ht="45" hidden="false" customHeight="true" outlineLevel="0" collapsed="false">
      <c r="A62" s="0" t="n">
        <v>8</v>
      </c>
      <c r="B62" s="120" t="str">
        <f aca="false">Criteres!B62</f>
        <v>Éléments obligatoires</v>
      </c>
      <c r="C62" s="121" t="n">
        <f aca="false">BaseDeCalcul!AA68</f>
        <v>59</v>
      </c>
      <c r="D62" s="121" t="str">
        <f aca="false">BaseDeCalcul!B68</f>
        <v>8.6</v>
      </c>
      <c r="E62" s="122" t="str">
        <f aca="false">Criteres!E62</f>
        <v>Pour chaque page web ayant un titre de page, ce titre est-il pertinent ?</v>
      </c>
      <c r="F62" s="121" t="str">
        <f aca="false">Criteres!D62</f>
        <v>A</v>
      </c>
      <c r="G62" s="123" t="str">
        <f aca="false">BaseDeCalcul!D68</f>
        <v>C</v>
      </c>
      <c r="H62" s="123" t="str">
        <f aca="false">BaseDeCalcul!E68</f>
        <v>C</v>
      </c>
      <c r="I62" s="123" t="str">
        <f aca="false">BaseDeCalcul!F68</f>
        <v>NT</v>
      </c>
      <c r="J62" s="123" t="str">
        <f aca="false">BaseDeCalcul!G68</f>
        <v>NT</v>
      </c>
      <c r="K62" s="123" t="str">
        <f aca="false">BaseDeCalcul!H68</f>
        <v>NC</v>
      </c>
      <c r="L62" s="123" t="str">
        <f aca="false">BaseDeCalcul!I68</f>
        <v>C</v>
      </c>
      <c r="M62" s="123" t="str">
        <f aca="false">BaseDeCalcul!J68</f>
        <v>NT</v>
      </c>
      <c r="N62" s="123" t="str">
        <f aca="false">BaseDeCalcul!K68</f>
        <v>NT</v>
      </c>
      <c r="O62" s="123" t="str">
        <f aca="false">BaseDeCalcul!L68</f>
        <v>NT</v>
      </c>
      <c r="P62" s="123" t="str">
        <f aca="false">BaseDeCalcul!M68</f>
        <v>NT</v>
      </c>
      <c r="Q62" s="123" t="str">
        <f aca="false">BaseDeCalcul!N68</f>
        <v>NT</v>
      </c>
      <c r="R62" s="123" t="str">
        <f aca="false">BaseDeCalcul!O68</f>
        <v>C</v>
      </c>
      <c r="S62" s="123" t="str">
        <f aca="false">BaseDeCalcul!P68</f>
        <v>C</v>
      </c>
      <c r="T62" s="123" t="str">
        <f aca="false">BaseDeCalcul!Q68</f>
        <v>C</v>
      </c>
      <c r="U62" s="123" t="str">
        <f aca="false">BaseDeCalcul!R68</f>
        <v>C</v>
      </c>
      <c r="V62" s="123" t="str">
        <f aca="false">BaseDeCalcul!S68</f>
        <v>C</v>
      </c>
      <c r="W62" s="123" t="str">
        <f aca="false">BaseDeCalcul!T68</f>
        <v>NT</v>
      </c>
      <c r="X62" s="123" t="str">
        <f aca="false">BaseDeCalcul!U68</f>
        <v>NT</v>
      </c>
      <c r="Y62" s="123" t="str">
        <f aca="false">BaseDeCalcul!V68</f>
        <v>NT</v>
      </c>
      <c r="Z62" s="123" t="str">
        <f aca="false">BaseDeCalcul!W68</f>
        <v>NT</v>
      </c>
      <c r="AA62" s="124" t="str">
        <f aca="false">BaseDeCalcul!AE68</f>
        <v>NC</v>
      </c>
    </row>
    <row r="63" customFormat="false" ht="45" hidden="false" customHeight="true" outlineLevel="0" collapsed="false">
      <c r="A63" s="0" t="n">
        <v>8</v>
      </c>
      <c r="B63" s="120" t="str">
        <f aca="false">Criteres!B63</f>
        <v>Éléments obligatoires</v>
      </c>
      <c r="C63" s="121" t="n">
        <f aca="false">BaseDeCalcul!AA69</f>
        <v>60</v>
      </c>
      <c r="D63" s="121" t="str">
        <f aca="false">BaseDeCalcul!B69</f>
        <v>8.7</v>
      </c>
      <c r="E63" s="122" t="str">
        <f aca="false">Criteres!E63</f>
        <v>Dans chaque page web, chaque changement de langue est-il indiqué dans le code source (hors cas particuliers) ?</v>
      </c>
      <c r="F63" s="121" t="str">
        <f aca="false">Criteres!D63</f>
        <v>AA</v>
      </c>
      <c r="G63" s="123" t="str">
        <f aca="false">BaseDeCalcul!D69</f>
        <v>NC</v>
      </c>
      <c r="H63" s="123" t="str">
        <f aca="false">BaseDeCalcul!E69</f>
        <v>NA</v>
      </c>
      <c r="I63" s="123" t="str">
        <f aca="false">BaseDeCalcul!F69</f>
        <v>NT</v>
      </c>
      <c r="J63" s="123" t="str">
        <f aca="false">BaseDeCalcul!G69</f>
        <v>NT</v>
      </c>
      <c r="K63" s="123" t="str">
        <f aca="false">BaseDeCalcul!H69</f>
        <v>NA</v>
      </c>
      <c r="L63" s="123" t="str">
        <f aca="false">BaseDeCalcul!I69</f>
        <v>NA</v>
      </c>
      <c r="M63" s="123" t="str">
        <f aca="false">BaseDeCalcul!J69</f>
        <v>NT</v>
      </c>
      <c r="N63" s="123" t="str">
        <f aca="false">BaseDeCalcul!K69</f>
        <v>NT</v>
      </c>
      <c r="O63" s="123" t="str">
        <f aca="false">BaseDeCalcul!L69</f>
        <v>NT</v>
      </c>
      <c r="P63" s="123" t="str">
        <f aca="false">BaseDeCalcul!M69</f>
        <v>NT</v>
      </c>
      <c r="Q63" s="123" t="str">
        <f aca="false">BaseDeCalcul!N69</f>
        <v>NT</v>
      </c>
      <c r="R63" s="123" t="str">
        <f aca="false">BaseDeCalcul!O69</f>
        <v>NA</v>
      </c>
      <c r="S63" s="123" t="str">
        <f aca="false">BaseDeCalcul!P69</f>
        <v>NA</v>
      </c>
      <c r="T63" s="123" t="str">
        <f aca="false">BaseDeCalcul!Q69</f>
        <v>NA</v>
      </c>
      <c r="U63" s="123" t="str">
        <f aca="false">BaseDeCalcul!R69</f>
        <v>NA</v>
      </c>
      <c r="V63" s="123" t="str">
        <f aca="false">BaseDeCalcul!S69</f>
        <v>NA</v>
      </c>
      <c r="W63" s="123" t="str">
        <f aca="false">BaseDeCalcul!T69</f>
        <v>NT</v>
      </c>
      <c r="X63" s="123" t="str">
        <f aca="false">BaseDeCalcul!U69</f>
        <v>NT</v>
      </c>
      <c r="Y63" s="123" t="str">
        <f aca="false">BaseDeCalcul!V69</f>
        <v>NT</v>
      </c>
      <c r="Z63" s="123" t="str">
        <f aca="false">BaseDeCalcul!W69</f>
        <v>NT</v>
      </c>
      <c r="AA63" s="124" t="str">
        <f aca="false">BaseDeCalcul!AE69</f>
        <v>NC</v>
      </c>
    </row>
    <row r="64" customFormat="false" ht="45" hidden="false" customHeight="true" outlineLevel="0" collapsed="false">
      <c r="A64" s="0" t="n">
        <v>8</v>
      </c>
      <c r="B64" s="120" t="str">
        <f aca="false">Criteres!B64</f>
        <v>Éléments obligatoires</v>
      </c>
      <c r="C64" s="121" t="n">
        <f aca="false">BaseDeCalcul!AA70</f>
        <v>61</v>
      </c>
      <c r="D64" s="121" t="str">
        <f aca="false">BaseDeCalcul!B70</f>
        <v>8.8</v>
      </c>
      <c r="E64" s="122" t="str">
        <f aca="false">Criteres!E64</f>
        <v>Dans chaque page web, le code de langue de chaque changement de langue est-il valide et pertinent ?</v>
      </c>
      <c r="F64" s="121" t="str">
        <f aca="false">Criteres!D64</f>
        <v>AA</v>
      </c>
      <c r="G64" s="123" t="str">
        <f aca="false">BaseDeCalcul!D70</f>
        <v>NA</v>
      </c>
      <c r="H64" s="123" t="str">
        <f aca="false">BaseDeCalcul!E70</f>
        <v>NA</v>
      </c>
      <c r="I64" s="123" t="str">
        <f aca="false">BaseDeCalcul!F70</f>
        <v>NT</v>
      </c>
      <c r="J64" s="123" t="str">
        <f aca="false">BaseDeCalcul!G70</f>
        <v>NT</v>
      </c>
      <c r="K64" s="123" t="str">
        <f aca="false">BaseDeCalcul!H70</f>
        <v>NA</v>
      </c>
      <c r="L64" s="123" t="str">
        <f aca="false">BaseDeCalcul!I70</f>
        <v>NA</v>
      </c>
      <c r="M64" s="123" t="str">
        <f aca="false">BaseDeCalcul!J70</f>
        <v>NT</v>
      </c>
      <c r="N64" s="123" t="str">
        <f aca="false">BaseDeCalcul!K70</f>
        <v>NT</v>
      </c>
      <c r="O64" s="123" t="str">
        <f aca="false">BaseDeCalcul!L70</f>
        <v>NT</v>
      </c>
      <c r="P64" s="123" t="str">
        <f aca="false">BaseDeCalcul!M70</f>
        <v>NT</v>
      </c>
      <c r="Q64" s="123" t="str">
        <f aca="false">BaseDeCalcul!N70</f>
        <v>NT</v>
      </c>
      <c r="R64" s="123" t="str">
        <f aca="false">BaseDeCalcul!O70</f>
        <v>NA</v>
      </c>
      <c r="S64" s="123" t="str">
        <f aca="false">BaseDeCalcul!P70</f>
        <v>NA</v>
      </c>
      <c r="T64" s="123" t="str">
        <f aca="false">BaseDeCalcul!Q70</f>
        <v>NA</v>
      </c>
      <c r="U64" s="123" t="str">
        <f aca="false">BaseDeCalcul!R70</f>
        <v>NA</v>
      </c>
      <c r="V64" s="123" t="str">
        <f aca="false">BaseDeCalcul!S70</f>
        <v>NA</v>
      </c>
      <c r="W64" s="123" t="str">
        <f aca="false">BaseDeCalcul!T70</f>
        <v>NT</v>
      </c>
      <c r="X64" s="123" t="str">
        <f aca="false">BaseDeCalcul!U70</f>
        <v>NT</v>
      </c>
      <c r="Y64" s="123" t="str">
        <f aca="false">BaseDeCalcul!V70</f>
        <v>NT</v>
      </c>
      <c r="Z64" s="123" t="str">
        <f aca="false">BaseDeCalcul!W70</f>
        <v>NT</v>
      </c>
      <c r="AA64" s="124" t="str">
        <f aca="false">BaseDeCalcul!AE70</f>
        <v>NA</v>
      </c>
    </row>
    <row r="65" customFormat="false" ht="45" hidden="false" customHeight="true" outlineLevel="0" collapsed="false">
      <c r="A65" s="0" t="n">
        <v>8</v>
      </c>
      <c r="B65" s="120" t="str">
        <f aca="false">Criteres!B65</f>
        <v>Éléments obligatoires</v>
      </c>
      <c r="C65" s="121" t="n">
        <f aca="false">BaseDeCalcul!AA71</f>
        <v>62</v>
      </c>
      <c r="D65" s="121" t="str">
        <f aca="false">BaseDeCalcul!B71</f>
        <v>8.9</v>
      </c>
      <c r="E65" s="122" t="str">
        <f aca="false">Criteres!E65</f>
        <v>Dans chaque page web, les balises ne doivent pas être utilisées uniquement à des fins de présentation. Cette règle est-elle respectée ?</v>
      </c>
      <c r="F65" s="121" t="str">
        <f aca="false">Criteres!D65</f>
        <v>A</v>
      </c>
      <c r="G65" s="123" t="str">
        <f aca="false">BaseDeCalcul!D71</f>
        <v>C</v>
      </c>
      <c r="H65" s="123" t="str">
        <f aca="false">BaseDeCalcul!E71</f>
        <v>NC</v>
      </c>
      <c r="I65" s="123" t="str">
        <f aca="false">BaseDeCalcul!F71</f>
        <v>NT</v>
      </c>
      <c r="J65" s="123" t="str">
        <f aca="false">BaseDeCalcul!G71</f>
        <v>NT</v>
      </c>
      <c r="K65" s="123" t="str">
        <f aca="false">BaseDeCalcul!H71</f>
        <v>NC</v>
      </c>
      <c r="L65" s="123" t="str">
        <f aca="false">BaseDeCalcul!I71</f>
        <v>C</v>
      </c>
      <c r="M65" s="123" t="str">
        <f aca="false">BaseDeCalcul!J71</f>
        <v>NT</v>
      </c>
      <c r="N65" s="123" t="str">
        <f aca="false">BaseDeCalcul!K71</f>
        <v>NT</v>
      </c>
      <c r="O65" s="123" t="str">
        <f aca="false">BaseDeCalcul!L71</f>
        <v>NT</v>
      </c>
      <c r="P65" s="123" t="str">
        <f aca="false">BaseDeCalcul!M71</f>
        <v>NT</v>
      </c>
      <c r="Q65" s="123" t="str">
        <f aca="false">BaseDeCalcul!N71</f>
        <v>NT</v>
      </c>
      <c r="R65" s="123" t="str">
        <f aca="false">BaseDeCalcul!O71</f>
        <v>C</v>
      </c>
      <c r="S65" s="123" t="str">
        <f aca="false">BaseDeCalcul!P71</f>
        <v>NC</v>
      </c>
      <c r="T65" s="123" t="str">
        <f aca="false">BaseDeCalcul!Q71</f>
        <v>NC</v>
      </c>
      <c r="U65" s="123" t="str">
        <f aca="false">BaseDeCalcul!R71</f>
        <v>NC</v>
      </c>
      <c r="V65" s="123" t="str">
        <f aca="false">BaseDeCalcul!S71</f>
        <v>C</v>
      </c>
      <c r="W65" s="123" t="str">
        <f aca="false">BaseDeCalcul!T71</f>
        <v>NT</v>
      </c>
      <c r="X65" s="123" t="str">
        <f aca="false">BaseDeCalcul!U71</f>
        <v>NT</v>
      </c>
      <c r="Y65" s="123" t="str">
        <f aca="false">BaseDeCalcul!V71</f>
        <v>NT</v>
      </c>
      <c r="Z65" s="123" t="str">
        <f aca="false">BaseDeCalcul!W71</f>
        <v>NT</v>
      </c>
      <c r="AA65" s="124" t="str">
        <f aca="false">BaseDeCalcul!AE71</f>
        <v>NC</v>
      </c>
    </row>
    <row r="66" customFormat="false" ht="45" hidden="false" customHeight="true" outlineLevel="0" collapsed="false">
      <c r="A66" s="0" t="n">
        <v>8</v>
      </c>
      <c r="B66" s="120" t="str">
        <f aca="false">Criteres!B66</f>
        <v>Éléments obligatoires</v>
      </c>
      <c r="C66" s="121" t="n">
        <f aca="false">BaseDeCalcul!AA72</f>
        <v>63</v>
      </c>
      <c r="D66" s="121" t="str">
        <f aca="false">BaseDeCalcul!B72</f>
        <v>8.10</v>
      </c>
      <c r="E66" s="122" t="str">
        <f aca="false">Criteres!E66</f>
        <v>Dans chaque page web, les changements du sens de lecture sont-ils signalés ?</v>
      </c>
      <c r="F66" s="121" t="str">
        <f aca="false">Criteres!D66</f>
        <v>A</v>
      </c>
      <c r="G66" s="123" t="str">
        <f aca="false">BaseDeCalcul!D72</f>
        <v>NA</v>
      </c>
      <c r="H66" s="123" t="str">
        <f aca="false">BaseDeCalcul!E72</f>
        <v>NA</v>
      </c>
      <c r="I66" s="123" t="str">
        <f aca="false">BaseDeCalcul!F72</f>
        <v>NT</v>
      </c>
      <c r="J66" s="123" t="str">
        <f aca="false">BaseDeCalcul!G72</f>
        <v>NT</v>
      </c>
      <c r="K66" s="123" t="str">
        <f aca="false">BaseDeCalcul!H72</f>
        <v>NA</v>
      </c>
      <c r="L66" s="123" t="str">
        <f aca="false">BaseDeCalcul!I72</f>
        <v>NA</v>
      </c>
      <c r="M66" s="123" t="str">
        <f aca="false">BaseDeCalcul!J72</f>
        <v>NT</v>
      </c>
      <c r="N66" s="123" t="str">
        <f aca="false">BaseDeCalcul!K72</f>
        <v>NT</v>
      </c>
      <c r="O66" s="123" t="str">
        <f aca="false">BaseDeCalcul!L72</f>
        <v>NT</v>
      </c>
      <c r="P66" s="123" t="str">
        <f aca="false">BaseDeCalcul!M72</f>
        <v>NT</v>
      </c>
      <c r="Q66" s="123" t="str">
        <f aca="false">BaseDeCalcul!N72</f>
        <v>NT</v>
      </c>
      <c r="R66" s="123" t="str">
        <f aca="false">BaseDeCalcul!O72</f>
        <v>NA</v>
      </c>
      <c r="S66" s="123" t="str">
        <f aca="false">BaseDeCalcul!P72</f>
        <v>NA</v>
      </c>
      <c r="T66" s="123" t="str">
        <f aca="false">BaseDeCalcul!Q72</f>
        <v>NA</v>
      </c>
      <c r="U66" s="123" t="str">
        <f aca="false">BaseDeCalcul!R72</f>
        <v>NA</v>
      </c>
      <c r="V66" s="123" t="str">
        <f aca="false">BaseDeCalcul!S72</f>
        <v>NA</v>
      </c>
      <c r="W66" s="123" t="str">
        <f aca="false">BaseDeCalcul!T72</f>
        <v>NT</v>
      </c>
      <c r="X66" s="123" t="str">
        <f aca="false">BaseDeCalcul!U72</f>
        <v>NT</v>
      </c>
      <c r="Y66" s="123" t="str">
        <f aca="false">BaseDeCalcul!V72</f>
        <v>NT</v>
      </c>
      <c r="Z66" s="123" t="str">
        <f aca="false">BaseDeCalcul!W72</f>
        <v>NT</v>
      </c>
      <c r="AA66" s="124" t="str">
        <f aca="false">BaseDeCalcul!AE72</f>
        <v>NA</v>
      </c>
    </row>
    <row r="67" customFormat="false" ht="45" hidden="false" customHeight="true" outlineLevel="0" collapsed="false">
      <c r="A67" s="0" t="n">
        <v>8</v>
      </c>
      <c r="B67" s="120" t="str">
        <f aca="false">Criteres!B67</f>
        <v>Structuration</v>
      </c>
      <c r="C67" s="121" t="n">
        <f aca="false">BaseDeCalcul!AA73</f>
        <v>64</v>
      </c>
      <c r="D67" s="121" t="str">
        <f aca="false">BaseDeCalcul!B73</f>
        <v>9.1</v>
      </c>
      <c r="E67" s="122" t="str">
        <f aca="false">Criteres!E67</f>
        <v>Dans chaque page web, l'information est-elle structurée par l'utilisation appropriée de titres ?</v>
      </c>
      <c r="F67" s="121" t="str">
        <f aca="false">Criteres!D67</f>
        <v>A</v>
      </c>
      <c r="G67" s="123" t="str">
        <f aca="false">BaseDeCalcul!D73</f>
        <v>C</v>
      </c>
      <c r="H67" s="123" t="str">
        <f aca="false">BaseDeCalcul!E73</f>
        <v>C</v>
      </c>
      <c r="I67" s="123" t="str">
        <f aca="false">BaseDeCalcul!F73</f>
        <v>NT</v>
      </c>
      <c r="J67" s="123" t="str">
        <f aca="false">BaseDeCalcul!G73</f>
        <v>NT</v>
      </c>
      <c r="K67" s="123" t="str">
        <f aca="false">BaseDeCalcul!H73</f>
        <v>NC</v>
      </c>
      <c r="L67" s="123" t="str">
        <f aca="false">BaseDeCalcul!I73</f>
        <v>C</v>
      </c>
      <c r="M67" s="123" t="str">
        <f aca="false">BaseDeCalcul!J73</f>
        <v>NT</v>
      </c>
      <c r="N67" s="123" t="str">
        <f aca="false">BaseDeCalcul!K73</f>
        <v>NT</v>
      </c>
      <c r="O67" s="123" t="str">
        <f aca="false">BaseDeCalcul!L73</f>
        <v>NT</v>
      </c>
      <c r="P67" s="123" t="str">
        <f aca="false">BaseDeCalcul!M73</f>
        <v>NT</v>
      </c>
      <c r="Q67" s="123" t="str">
        <f aca="false">BaseDeCalcul!N73</f>
        <v>NT</v>
      </c>
      <c r="R67" s="123" t="str">
        <f aca="false">BaseDeCalcul!O73</f>
        <v>C</v>
      </c>
      <c r="S67" s="123" t="str">
        <f aca="false">BaseDeCalcul!P73</f>
        <v>C</v>
      </c>
      <c r="T67" s="123" t="str">
        <f aca="false">BaseDeCalcul!Q73</f>
        <v>C</v>
      </c>
      <c r="U67" s="123" t="str">
        <f aca="false">BaseDeCalcul!R73</f>
        <v>NC</v>
      </c>
      <c r="V67" s="123" t="str">
        <f aca="false">BaseDeCalcul!S73</f>
        <v>C</v>
      </c>
      <c r="W67" s="123" t="str">
        <f aca="false">BaseDeCalcul!T73</f>
        <v>NT</v>
      </c>
      <c r="X67" s="123" t="str">
        <f aca="false">BaseDeCalcul!U73</f>
        <v>NT</v>
      </c>
      <c r="Y67" s="123" t="str">
        <f aca="false">BaseDeCalcul!V73</f>
        <v>NT</v>
      </c>
      <c r="Z67" s="123" t="str">
        <f aca="false">BaseDeCalcul!W73</f>
        <v>NT</v>
      </c>
      <c r="AA67" s="124" t="str">
        <f aca="false">BaseDeCalcul!AE73</f>
        <v>NC</v>
      </c>
    </row>
    <row r="68" customFormat="false" ht="45" hidden="false" customHeight="true" outlineLevel="0" collapsed="false">
      <c r="A68" s="0" t="n">
        <v>8</v>
      </c>
      <c r="B68" s="120" t="str">
        <f aca="false">Criteres!B68</f>
        <v>Structuration</v>
      </c>
      <c r="C68" s="121" t="n">
        <f aca="false">BaseDeCalcul!AA74</f>
        <v>65</v>
      </c>
      <c r="D68" s="121" t="str">
        <f aca="false">BaseDeCalcul!B74</f>
        <v>9.2</v>
      </c>
      <c r="E68" s="122" t="str">
        <f aca="false">Criteres!E68</f>
        <v>Dans chaque page web, la structure du document est-elle cohérente (hors cas particuliers) ?</v>
      </c>
      <c r="F68" s="121" t="str">
        <f aca="false">Criteres!D68</f>
        <v>A</v>
      </c>
      <c r="G68" s="123" t="str">
        <f aca="false">BaseDeCalcul!D74</f>
        <v>C</v>
      </c>
      <c r="H68" s="123" t="str">
        <f aca="false">BaseDeCalcul!E74</f>
        <v>C</v>
      </c>
      <c r="I68" s="123" t="str">
        <f aca="false">BaseDeCalcul!F74</f>
        <v>NT</v>
      </c>
      <c r="J68" s="123" t="str">
        <f aca="false">BaseDeCalcul!G74</f>
        <v>NT</v>
      </c>
      <c r="K68" s="123" t="str">
        <f aca="false">BaseDeCalcul!H74</f>
        <v>C</v>
      </c>
      <c r="L68" s="123" t="str">
        <f aca="false">BaseDeCalcul!I74</f>
        <v>NA</v>
      </c>
      <c r="M68" s="123" t="str">
        <f aca="false">BaseDeCalcul!J74</f>
        <v>NT</v>
      </c>
      <c r="N68" s="123" t="str">
        <f aca="false">BaseDeCalcul!K74</f>
        <v>NT</v>
      </c>
      <c r="O68" s="123" t="str">
        <f aca="false">BaseDeCalcul!L74</f>
        <v>NT</v>
      </c>
      <c r="P68" s="123" t="str">
        <f aca="false">BaseDeCalcul!M74</f>
        <v>NT</v>
      </c>
      <c r="Q68" s="123" t="str">
        <f aca="false">BaseDeCalcul!N74</f>
        <v>NT</v>
      </c>
      <c r="R68" s="123" t="str">
        <f aca="false">BaseDeCalcul!O74</f>
        <v>C</v>
      </c>
      <c r="S68" s="123" t="str">
        <f aca="false">BaseDeCalcul!P74</f>
        <v>C</v>
      </c>
      <c r="T68" s="123" t="str">
        <f aca="false">BaseDeCalcul!Q74</f>
        <v>C</v>
      </c>
      <c r="U68" s="123" t="str">
        <f aca="false">BaseDeCalcul!R74</f>
        <v>C</v>
      </c>
      <c r="V68" s="123" t="str">
        <f aca="false">BaseDeCalcul!S74</f>
        <v>C</v>
      </c>
      <c r="W68" s="123" t="str">
        <f aca="false">BaseDeCalcul!T74</f>
        <v>NT</v>
      </c>
      <c r="X68" s="123" t="str">
        <f aca="false">BaseDeCalcul!U74</f>
        <v>NT</v>
      </c>
      <c r="Y68" s="123" t="str">
        <f aca="false">BaseDeCalcul!V74</f>
        <v>NT</v>
      </c>
      <c r="Z68" s="123" t="str">
        <f aca="false">BaseDeCalcul!W74</f>
        <v>NT</v>
      </c>
      <c r="AA68" s="124" t="str">
        <f aca="false">BaseDeCalcul!AE74</f>
        <v>C</v>
      </c>
    </row>
    <row r="69" customFormat="false" ht="45" hidden="false" customHeight="true" outlineLevel="0" collapsed="false">
      <c r="A69" s="0" t="n">
        <v>8</v>
      </c>
      <c r="B69" s="120" t="str">
        <f aca="false">Criteres!B69</f>
        <v>Structuration</v>
      </c>
      <c r="C69" s="121" t="n">
        <f aca="false">BaseDeCalcul!AA75</f>
        <v>66</v>
      </c>
      <c r="D69" s="121" t="str">
        <f aca="false">BaseDeCalcul!B75</f>
        <v>9.3</v>
      </c>
      <c r="E69" s="122" t="str">
        <f aca="false">Criteres!E69</f>
        <v>Dans chaque page web, chaque liste est-elle correctement structurée ?</v>
      </c>
      <c r="F69" s="121" t="str">
        <f aca="false">Criteres!D69</f>
        <v>A</v>
      </c>
      <c r="G69" s="123" t="str">
        <f aca="false">BaseDeCalcul!D75</f>
        <v>C</v>
      </c>
      <c r="H69" s="123" t="str">
        <f aca="false">BaseDeCalcul!E75</f>
        <v>NC</v>
      </c>
      <c r="I69" s="123" t="str">
        <f aca="false">BaseDeCalcul!F75</f>
        <v>NT</v>
      </c>
      <c r="J69" s="123" t="str">
        <f aca="false">BaseDeCalcul!G75</f>
        <v>NT</v>
      </c>
      <c r="K69" s="123" t="str">
        <f aca="false">BaseDeCalcul!H75</f>
        <v>C</v>
      </c>
      <c r="L69" s="123" t="str">
        <f aca="false">BaseDeCalcul!I75</f>
        <v>C</v>
      </c>
      <c r="M69" s="123" t="str">
        <f aca="false">BaseDeCalcul!J75</f>
        <v>NT</v>
      </c>
      <c r="N69" s="123" t="str">
        <f aca="false">BaseDeCalcul!K75</f>
        <v>NT</v>
      </c>
      <c r="O69" s="123" t="str">
        <f aca="false">BaseDeCalcul!L75</f>
        <v>NT</v>
      </c>
      <c r="P69" s="123" t="str">
        <f aca="false">BaseDeCalcul!M75</f>
        <v>NT</v>
      </c>
      <c r="Q69" s="123" t="str">
        <f aca="false">BaseDeCalcul!N75</f>
        <v>NT</v>
      </c>
      <c r="R69" s="123" t="str">
        <f aca="false">BaseDeCalcul!O75</f>
        <v>NC</v>
      </c>
      <c r="S69" s="123" t="str">
        <f aca="false">BaseDeCalcul!P75</f>
        <v>NC</v>
      </c>
      <c r="T69" s="123" t="str">
        <f aca="false">BaseDeCalcul!Q75</f>
        <v>C</v>
      </c>
      <c r="U69" s="123" t="str">
        <f aca="false">BaseDeCalcul!R75</f>
        <v>C</v>
      </c>
      <c r="V69" s="123" t="str">
        <f aca="false">BaseDeCalcul!S75</f>
        <v>C</v>
      </c>
      <c r="W69" s="123" t="str">
        <f aca="false">BaseDeCalcul!T75</f>
        <v>NT</v>
      </c>
      <c r="X69" s="123" t="str">
        <f aca="false">BaseDeCalcul!U75</f>
        <v>NT</v>
      </c>
      <c r="Y69" s="123" t="str">
        <f aca="false">BaseDeCalcul!V75</f>
        <v>NT</v>
      </c>
      <c r="Z69" s="123" t="str">
        <f aca="false">BaseDeCalcul!W75</f>
        <v>NT</v>
      </c>
      <c r="AA69" s="124" t="str">
        <f aca="false">BaseDeCalcul!AE75</f>
        <v>NC</v>
      </c>
    </row>
    <row r="70" customFormat="false" ht="45" hidden="false" customHeight="true" outlineLevel="0" collapsed="false">
      <c r="A70" s="0" t="n">
        <v>8</v>
      </c>
      <c r="B70" s="120" t="str">
        <f aca="false">Criteres!B70</f>
        <v>Structuration</v>
      </c>
      <c r="C70" s="121" t="n">
        <f aca="false">BaseDeCalcul!AA76</f>
        <v>67</v>
      </c>
      <c r="D70" s="121" t="str">
        <f aca="false">BaseDeCalcul!B76</f>
        <v>9.4</v>
      </c>
      <c r="E70" s="122" t="str">
        <f aca="false">Criteres!E70</f>
        <v>Dans chaque page web, chaque citation est-elle correctement indiquée ?</v>
      </c>
      <c r="F70" s="121" t="str">
        <f aca="false">Criteres!D70</f>
        <v>A</v>
      </c>
      <c r="G70" s="123" t="str">
        <f aca="false">BaseDeCalcul!D76</f>
        <v>NA</v>
      </c>
      <c r="H70" s="123" t="str">
        <f aca="false">BaseDeCalcul!E76</f>
        <v>NA</v>
      </c>
      <c r="I70" s="123" t="str">
        <f aca="false">BaseDeCalcul!F76</f>
        <v>NT</v>
      </c>
      <c r="J70" s="123" t="str">
        <f aca="false">BaseDeCalcul!G76</f>
        <v>NT</v>
      </c>
      <c r="K70" s="123" t="str">
        <f aca="false">BaseDeCalcul!H76</f>
        <v>NA</v>
      </c>
      <c r="L70" s="123" t="str">
        <f aca="false">BaseDeCalcul!I76</f>
        <v>NA</v>
      </c>
      <c r="M70" s="123" t="str">
        <f aca="false">BaseDeCalcul!J76</f>
        <v>NT</v>
      </c>
      <c r="N70" s="123" t="str">
        <f aca="false">BaseDeCalcul!K76</f>
        <v>NT</v>
      </c>
      <c r="O70" s="123" t="str">
        <f aca="false">BaseDeCalcul!L76</f>
        <v>NT</v>
      </c>
      <c r="P70" s="123" t="str">
        <f aca="false">BaseDeCalcul!M76</f>
        <v>NT</v>
      </c>
      <c r="Q70" s="123" t="str">
        <f aca="false">BaseDeCalcul!N76</f>
        <v>NT</v>
      </c>
      <c r="R70" s="123" t="str">
        <f aca="false">BaseDeCalcul!O76</f>
        <v>NA</v>
      </c>
      <c r="S70" s="123" t="str">
        <f aca="false">BaseDeCalcul!P76</f>
        <v>NA</v>
      </c>
      <c r="T70" s="123" t="str">
        <f aca="false">BaseDeCalcul!Q76</f>
        <v>NA</v>
      </c>
      <c r="U70" s="123" t="str">
        <f aca="false">BaseDeCalcul!R76</f>
        <v>NA</v>
      </c>
      <c r="V70" s="123" t="str">
        <f aca="false">BaseDeCalcul!S76</f>
        <v>NA</v>
      </c>
      <c r="W70" s="123" t="str">
        <f aca="false">BaseDeCalcul!T76</f>
        <v>NT</v>
      </c>
      <c r="X70" s="123" t="str">
        <f aca="false">BaseDeCalcul!U76</f>
        <v>NT</v>
      </c>
      <c r="Y70" s="123" t="str">
        <f aca="false">BaseDeCalcul!V76</f>
        <v>NT</v>
      </c>
      <c r="Z70" s="123" t="str">
        <f aca="false">BaseDeCalcul!W76</f>
        <v>NT</v>
      </c>
      <c r="AA70" s="124" t="str">
        <f aca="false">BaseDeCalcul!AE76</f>
        <v>NA</v>
      </c>
    </row>
    <row r="71" customFormat="false" ht="45" hidden="false" customHeight="true" outlineLevel="0" collapsed="false">
      <c r="A71" s="0" t="n">
        <v>9</v>
      </c>
      <c r="B71" s="120" t="str">
        <f aca="false">Criteres!B71</f>
        <v>Structuration</v>
      </c>
      <c r="C71" s="121" t="n">
        <f aca="false">BaseDeCalcul!AA77</f>
        <v>68</v>
      </c>
      <c r="D71" s="121" t="str">
        <f aca="false">BaseDeCalcul!B77</f>
        <v>9.5</v>
      </c>
      <c r="E71" s="122" t="str">
        <f aca="false">Criteres!E71</f>
        <v>Dans chaque page Web, la première occurrence de chaque abréviation permet-elle d'en connaître la signification ?</v>
      </c>
      <c r="F71" s="121" t="str">
        <f aca="false">Criteres!D71</f>
        <v>AAA</v>
      </c>
      <c r="G71" s="123" t="str">
        <f aca="false">BaseDeCalcul!D77</f>
        <v>NT</v>
      </c>
      <c r="H71" s="123" t="str">
        <f aca="false">BaseDeCalcul!E77</f>
        <v>NT</v>
      </c>
      <c r="I71" s="123" t="str">
        <f aca="false">BaseDeCalcul!F77</f>
        <v>NT</v>
      </c>
      <c r="J71" s="123" t="str">
        <f aca="false">BaseDeCalcul!G77</f>
        <v>NT</v>
      </c>
      <c r="K71" s="123" t="str">
        <f aca="false">BaseDeCalcul!H77</f>
        <v>NT</v>
      </c>
      <c r="L71" s="123" t="str">
        <f aca="false">BaseDeCalcul!I77</f>
        <v>NT</v>
      </c>
      <c r="M71" s="123" t="str">
        <f aca="false">BaseDeCalcul!J77</f>
        <v>NT</v>
      </c>
      <c r="N71" s="123" t="str">
        <f aca="false">BaseDeCalcul!K77</f>
        <v>NT</v>
      </c>
      <c r="O71" s="123" t="str">
        <f aca="false">BaseDeCalcul!L77</f>
        <v>NT</v>
      </c>
      <c r="P71" s="123" t="str">
        <f aca="false">BaseDeCalcul!M77</f>
        <v>NT</v>
      </c>
      <c r="Q71" s="123" t="str">
        <f aca="false">BaseDeCalcul!N77</f>
        <v>NT</v>
      </c>
      <c r="R71" s="123" t="str">
        <f aca="false">BaseDeCalcul!O77</f>
        <v>NT</v>
      </c>
      <c r="S71" s="123" t="str">
        <f aca="false">BaseDeCalcul!P77</f>
        <v>NT</v>
      </c>
      <c r="T71" s="123" t="str">
        <f aca="false">BaseDeCalcul!Q77</f>
        <v>NT</v>
      </c>
      <c r="U71" s="123" t="str">
        <f aca="false">BaseDeCalcul!R77</f>
        <v>NT</v>
      </c>
      <c r="V71" s="123" t="str">
        <f aca="false">BaseDeCalcul!S77</f>
        <v>NT</v>
      </c>
      <c r="W71" s="123" t="str">
        <f aca="false">BaseDeCalcul!T77</f>
        <v>NT</v>
      </c>
      <c r="X71" s="123" t="str">
        <f aca="false">BaseDeCalcul!U77</f>
        <v>NT</v>
      </c>
      <c r="Y71" s="123" t="str">
        <f aca="false">BaseDeCalcul!V77</f>
        <v>NT</v>
      </c>
      <c r="Z71" s="123" t="str">
        <f aca="false">BaseDeCalcul!W77</f>
        <v>NT</v>
      </c>
      <c r="AA71" s="124" t="str">
        <f aca="false">BaseDeCalcul!AE77</f>
        <v>NT</v>
      </c>
    </row>
    <row r="72" customFormat="false" ht="45" hidden="false" customHeight="true" outlineLevel="0" collapsed="false">
      <c r="A72" s="0" t="n">
        <v>9</v>
      </c>
      <c r="B72" s="120" t="str">
        <f aca="false">Criteres!B72</f>
        <v>Structuration</v>
      </c>
      <c r="C72" s="121" t="n">
        <f aca="false">BaseDeCalcul!AA78</f>
        <v>69</v>
      </c>
      <c r="D72" s="121" t="str">
        <f aca="false">BaseDeCalcul!B78</f>
        <v>9.6</v>
      </c>
      <c r="E72" s="122" t="str">
        <f aca="false">Criteres!E72</f>
        <v>Dans chaque page Web, la signification de chaque abréviation est-elle pertinente ?</v>
      </c>
      <c r="F72" s="121" t="str">
        <f aca="false">Criteres!D72</f>
        <v>AAA</v>
      </c>
      <c r="G72" s="123" t="str">
        <f aca="false">BaseDeCalcul!D78</f>
        <v>NT</v>
      </c>
      <c r="H72" s="123" t="str">
        <f aca="false">BaseDeCalcul!E78</f>
        <v>NT</v>
      </c>
      <c r="I72" s="123" t="str">
        <f aca="false">BaseDeCalcul!F78</f>
        <v>NT</v>
      </c>
      <c r="J72" s="123" t="str">
        <f aca="false">BaseDeCalcul!G78</f>
        <v>NT</v>
      </c>
      <c r="K72" s="123" t="str">
        <f aca="false">BaseDeCalcul!H78</f>
        <v>NT</v>
      </c>
      <c r="L72" s="123" t="str">
        <f aca="false">BaseDeCalcul!I78</f>
        <v>NT</v>
      </c>
      <c r="M72" s="123" t="str">
        <f aca="false">BaseDeCalcul!J78</f>
        <v>NT</v>
      </c>
      <c r="N72" s="123" t="str">
        <f aca="false">BaseDeCalcul!K78</f>
        <v>NT</v>
      </c>
      <c r="O72" s="123" t="str">
        <f aca="false">BaseDeCalcul!L78</f>
        <v>NT</v>
      </c>
      <c r="P72" s="123" t="str">
        <f aca="false">BaseDeCalcul!M78</f>
        <v>NT</v>
      </c>
      <c r="Q72" s="123" t="str">
        <f aca="false">BaseDeCalcul!N78</f>
        <v>NT</v>
      </c>
      <c r="R72" s="123" t="str">
        <f aca="false">BaseDeCalcul!O78</f>
        <v>NT</v>
      </c>
      <c r="S72" s="123" t="str">
        <f aca="false">BaseDeCalcul!P78</f>
        <v>NT</v>
      </c>
      <c r="T72" s="123" t="str">
        <f aca="false">BaseDeCalcul!Q78</f>
        <v>NT</v>
      </c>
      <c r="U72" s="123" t="str">
        <f aca="false">BaseDeCalcul!R78</f>
        <v>NT</v>
      </c>
      <c r="V72" s="123" t="str">
        <f aca="false">BaseDeCalcul!S78</f>
        <v>NT</v>
      </c>
      <c r="W72" s="123" t="str">
        <f aca="false">BaseDeCalcul!T78</f>
        <v>NT</v>
      </c>
      <c r="X72" s="123" t="str">
        <f aca="false">BaseDeCalcul!U78</f>
        <v>NT</v>
      </c>
      <c r="Y72" s="123" t="str">
        <f aca="false">BaseDeCalcul!V78</f>
        <v>NT</v>
      </c>
      <c r="Z72" s="123" t="str">
        <f aca="false">BaseDeCalcul!W78</f>
        <v>NT</v>
      </c>
      <c r="AA72" s="124" t="str">
        <f aca="false">BaseDeCalcul!AE78</f>
        <v>NT</v>
      </c>
    </row>
    <row r="73" customFormat="false" ht="45" hidden="false" customHeight="true" outlineLevel="0" collapsed="false">
      <c r="A73" s="0" t="n">
        <v>9</v>
      </c>
      <c r="B73" s="120" t="str">
        <f aca="false">Criteres!B73</f>
        <v>Présentation</v>
      </c>
      <c r="C73" s="121" t="n">
        <f aca="false">BaseDeCalcul!AA79</f>
        <v>70</v>
      </c>
      <c r="D73" s="121" t="str">
        <f aca="false">BaseDeCalcul!B79</f>
        <v>10.1</v>
      </c>
      <c r="E73" s="122" t="str">
        <f aca="false">Criteres!E73</f>
        <v>Dans le site web, des feuilles de styles sont-elles utilisées pour contrôler la présentation de l'information ?</v>
      </c>
      <c r="F73" s="121" t="str">
        <f aca="false">Criteres!D73</f>
        <v>A</v>
      </c>
      <c r="G73" s="123" t="str">
        <f aca="false">BaseDeCalcul!D79</f>
        <v>C</v>
      </c>
      <c r="H73" s="123" t="str">
        <f aca="false">BaseDeCalcul!E79</f>
        <v>C</v>
      </c>
      <c r="I73" s="123" t="str">
        <f aca="false">BaseDeCalcul!F79</f>
        <v>NT</v>
      </c>
      <c r="J73" s="123" t="str">
        <f aca="false">BaseDeCalcul!G79</f>
        <v>NT</v>
      </c>
      <c r="K73" s="123" t="str">
        <f aca="false">BaseDeCalcul!H79</f>
        <v>C</v>
      </c>
      <c r="L73" s="123" t="str">
        <f aca="false">BaseDeCalcul!I79</f>
        <v>C</v>
      </c>
      <c r="M73" s="123" t="str">
        <f aca="false">BaseDeCalcul!J79</f>
        <v>NT</v>
      </c>
      <c r="N73" s="123" t="str">
        <f aca="false">BaseDeCalcul!K79</f>
        <v>NT</v>
      </c>
      <c r="O73" s="123" t="str">
        <f aca="false">BaseDeCalcul!L79</f>
        <v>NT</v>
      </c>
      <c r="P73" s="123" t="str">
        <f aca="false">BaseDeCalcul!M79</f>
        <v>NT</v>
      </c>
      <c r="Q73" s="123" t="str">
        <f aca="false">BaseDeCalcul!N79</f>
        <v>NT</v>
      </c>
      <c r="R73" s="123" t="str">
        <f aca="false">BaseDeCalcul!O79</f>
        <v>C</v>
      </c>
      <c r="S73" s="123" t="str">
        <f aca="false">BaseDeCalcul!P79</f>
        <v>C</v>
      </c>
      <c r="T73" s="123" t="str">
        <f aca="false">BaseDeCalcul!Q79</f>
        <v>C</v>
      </c>
      <c r="U73" s="123" t="str">
        <f aca="false">BaseDeCalcul!R79</f>
        <v>C</v>
      </c>
      <c r="V73" s="123" t="str">
        <f aca="false">BaseDeCalcul!S79</f>
        <v>C</v>
      </c>
      <c r="W73" s="123" t="str">
        <f aca="false">BaseDeCalcul!T79</f>
        <v>NT</v>
      </c>
      <c r="X73" s="123" t="str">
        <f aca="false">BaseDeCalcul!U79</f>
        <v>NT</v>
      </c>
      <c r="Y73" s="123" t="str">
        <f aca="false">BaseDeCalcul!V79</f>
        <v>NT</v>
      </c>
      <c r="Z73" s="123" t="str">
        <f aca="false">BaseDeCalcul!W79</f>
        <v>NT</v>
      </c>
      <c r="AA73" s="124" t="str">
        <f aca="false">BaseDeCalcul!AE79</f>
        <v>C</v>
      </c>
    </row>
    <row r="74" customFormat="false" ht="45" hidden="false" customHeight="true" outlineLevel="0" collapsed="false">
      <c r="A74" s="0" t="n">
        <v>9</v>
      </c>
      <c r="B74" s="120" t="str">
        <f aca="false">Criteres!B74</f>
        <v>Présentation</v>
      </c>
      <c r="C74" s="121" t="n">
        <f aca="false">BaseDeCalcul!AA80</f>
        <v>71</v>
      </c>
      <c r="D74" s="121" t="str">
        <f aca="false">BaseDeCalcul!B80</f>
        <v>10.2</v>
      </c>
      <c r="E74" s="122" t="str">
        <f aca="false">Criteres!E74</f>
        <v>Dans chaque page web, le contenu visible reste-t-il présent lorsque les feuilles de styles sont désactivées ?</v>
      </c>
      <c r="F74" s="121" t="str">
        <f aca="false">Criteres!D74</f>
        <v>A</v>
      </c>
      <c r="G74" s="123" t="str">
        <f aca="false">BaseDeCalcul!D80</f>
        <v>C</v>
      </c>
      <c r="H74" s="123" t="str">
        <f aca="false">BaseDeCalcul!E80</f>
        <v>C</v>
      </c>
      <c r="I74" s="123" t="str">
        <f aca="false">BaseDeCalcul!F80</f>
        <v>NT</v>
      </c>
      <c r="J74" s="123" t="str">
        <f aca="false">BaseDeCalcul!G80</f>
        <v>NT</v>
      </c>
      <c r="K74" s="123" t="str">
        <f aca="false">BaseDeCalcul!H80</f>
        <v>C</v>
      </c>
      <c r="L74" s="123" t="str">
        <f aca="false">BaseDeCalcul!I80</f>
        <v>C</v>
      </c>
      <c r="M74" s="123" t="str">
        <f aca="false">BaseDeCalcul!J80</f>
        <v>NT</v>
      </c>
      <c r="N74" s="123" t="str">
        <f aca="false">BaseDeCalcul!K80</f>
        <v>NT</v>
      </c>
      <c r="O74" s="123" t="str">
        <f aca="false">BaseDeCalcul!L80</f>
        <v>NT</v>
      </c>
      <c r="P74" s="123" t="str">
        <f aca="false">BaseDeCalcul!M80</f>
        <v>NT</v>
      </c>
      <c r="Q74" s="123" t="str">
        <f aca="false">BaseDeCalcul!N80</f>
        <v>NT</v>
      </c>
      <c r="R74" s="123" t="str">
        <f aca="false">BaseDeCalcul!O80</f>
        <v>C</v>
      </c>
      <c r="S74" s="123" t="str">
        <f aca="false">BaseDeCalcul!P80</f>
        <v>C</v>
      </c>
      <c r="T74" s="123" t="str">
        <f aca="false">BaseDeCalcul!Q80</f>
        <v>C</v>
      </c>
      <c r="U74" s="123" t="str">
        <f aca="false">BaseDeCalcul!R80</f>
        <v>C</v>
      </c>
      <c r="V74" s="123" t="str">
        <f aca="false">BaseDeCalcul!S80</f>
        <v>C</v>
      </c>
      <c r="W74" s="123" t="str">
        <f aca="false">BaseDeCalcul!T80</f>
        <v>NT</v>
      </c>
      <c r="X74" s="123" t="str">
        <f aca="false">BaseDeCalcul!U80</f>
        <v>NT</v>
      </c>
      <c r="Y74" s="123" t="str">
        <f aca="false">BaseDeCalcul!V80</f>
        <v>NT</v>
      </c>
      <c r="Z74" s="123" t="str">
        <f aca="false">BaseDeCalcul!W80</f>
        <v>NT</v>
      </c>
      <c r="AA74" s="124" t="str">
        <f aca="false">BaseDeCalcul!AE80</f>
        <v>C</v>
      </c>
    </row>
    <row r="75" customFormat="false" ht="45" hidden="false" customHeight="true" outlineLevel="0" collapsed="false">
      <c r="A75" s="0" t="n">
        <v>9</v>
      </c>
      <c r="B75" s="120" t="str">
        <f aca="false">Criteres!B75</f>
        <v>Présentation</v>
      </c>
      <c r="C75" s="121" t="n">
        <f aca="false">BaseDeCalcul!AA81</f>
        <v>72</v>
      </c>
      <c r="D75" s="121" t="str">
        <f aca="false">BaseDeCalcul!B81</f>
        <v>10.3</v>
      </c>
      <c r="E75" s="122" t="str">
        <f aca="false">Criteres!E75</f>
        <v>Dans chaque page web, l'information reste-t-elle compréhensible lorsque les feuilles de styles sont désactivées ?</v>
      </c>
      <c r="F75" s="121" t="str">
        <f aca="false">Criteres!D75</f>
        <v>A</v>
      </c>
      <c r="G75" s="123" t="str">
        <f aca="false">BaseDeCalcul!D81</f>
        <v>C</v>
      </c>
      <c r="H75" s="123" t="str">
        <f aca="false">BaseDeCalcul!E81</f>
        <v>C</v>
      </c>
      <c r="I75" s="123" t="str">
        <f aca="false">BaseDeCalcul!F81</f>
        <v>NT</v>
      </c>
      <c r="J75" s="123" t="str">
        <f aca="false">BaseDeCalcul!G81</f>
        <v>NT</v>
      </c>
      <c r="K75" s="123" t="str">
        <f aca="false">BaseDeCalcul!H81</f>
        <v>C</v>
      </c>
      <c r="L75" s="123" t="str">
        <f aca="false">BaseDeCalcul!I81</f>
        <v>C</v>
      </c>
      <c r="M75" s="123" t="str">
        <f aca="false">BaseDeCalcul!J81</f>
        <v>NT</v>
      </c>
      <c r="N75" s="123" t="str">
        <f aca="false">BaseDeCalcul!K81</f>
        <v>NT</v>
      </c>
      <c r="O75" s="123" t="str">
        <f aca="false">BaseDeCalcul!L81</f>
        <v>NT</v>
      </c>
      <c r="P75" s="123" t="str">
        <f aca="false">BaseDeCalcul!M81</f>
        <v>NT</v>
      </c>
      <c r="Q75" s="123" t="str">
        <f aca="false">BaseDeCalcul!N81</f>
        <v>NT</v>
      </c>
      <c r="R75" s="123" t="str">
        <f aca="false">BaseDeCalcul!O81</f>
        <v>C</v>
      </c>
      <c r="S75" s="123" t="str">
        <f aca="false">BaseDeCalcul!P81</f>
        <v>C</v>
      </c>
      <c r="T75" s="123" t="str">
        <f aca="false">BaseDeCalcul!Q81</f>
        <v>C</v>
      </c>
      <c r="U75" s="123" t="str">
        <f aca="false">BaseDeCalcul!R81</f>
        <v>C</v>
      </c>
      <c r="V75" s="123" t="str">
        <f aca="false">BaseDeCalcul!S81</f>
        <v>C</v>
      </c>
      <c r="W75" s="123" t="str">
        <f aca="false">BaseDeCalcul!T81</f>
        <v>NT</v>
      </c>
      <c r="X75" s="123" t="str">
        <f aca="false">BaseDeCalcul!U81</f>
        <v>NT</v>
      </c>
      <c r="Y75" s="123" t="str">
        <f aca="false">BaseDeCalcul!V81</f>
        <v>NT</v>
      </c>
      <c r="Z75" s="123" t="str">
        <f aca="false">BaseDeCalcul!W81</f>
        <v>NT</v>
      </c>
      <c r="AA75" s="124" t="str">
        <f aca="false">BaseDeCalcul!AE81</f>
        <v>C</v>
      </c>
    </row>
    <row r="76" customFormat="false" ht="45" hidden="false" customHeight="true" outlineLevel="0" collapsed="false">
      <c r="A76" s="0" t="n">
        <v>9</v>
      </c>
      <c r="B76" s="120" t="str">
        <f aca="false">Criteres!B76</f>
        <v>Présentation</v>
      </c>
      <c r="C76" s="121" t="n">
        <f aca="false">BaseDeCalcul!AA82</f>
        <v>73</v>
      </c>
      <c r="D76" s="121" t="str">
        <f aca="false">BaseDeCalcul!B82</f>
        <v>10.4</v>
      </c>
      <c r="E76" s="122" t="str">
        <f aca="false">Criteres!E76</f>
        <v>Dans chaque page web, le texte reste-t-il lisible lorsque la taille des caractères est augmentée jusqu'à 200%, au moins (hors cas particuliers) ?</v>
      </c>
      <c r="F76" s="121" t="str">
        <f aca="false">Criteres!D76</f>
        <v>AA</v>
      </c>
      <c r="G76" s="123" t="str">
        <f aca="false">BaseDeCalcul!D82</f>
        <v>C</v>
      </c>
      <c r="H76" s="123" t="str">
        <f aca="false">BaseDeCalcul!E82</f>
        <v>C</v>
      </c>
      <c r="I76" s="123" t="str">
        <f aca="false">BaseDeCalcul!F82</f>
        <v>NT</v>
      </c>
      <c r="J76" s="123" t="str">
        <f aca="false">BaseDeCalcul!G82</f>
        <v>NT</v>
      </c>
      <c r="K76" s="123" t="str">
        <f aca="false">BaseDeCalcul!H82</f>
        <v>C</v>
      </c>
      <c r="L76" s="123" t="str">
        <f aca="false">BaseDeCalcul!I82</f>
        <v>C</v>
      </c>
      <c r="M76" s="123" t="str">
        <f aca="false">BaseDeCalcul!J82</f>
        <v>NT</v>
      </c>
      <c r="N76" s="123" t="str">
        <f aca="false">BaseDeCalcul!K82</f>
        <v>NT</v>
      </c>
      <c r="O76" s="123" t="str">
        <f aca="false">BaseDeCalcul!L82</f>
        <v>NT</v>
      </c>
      <c r="P76" s="123" t="str">
        <f aca="false">BaseDeCalcul!M82</f>
        <v>NT</v>
      </c>
      <c r="Q76" s="123" t="str">
        <f aca="false">BaseDeCalcul!N82</f>
        <v>NT</v>
      </c>
      <c r="R76" s="123" t="str">
        <f aca="false">BaseDeCalcul!O82</f>
        <v>C</v>
      </c>
      <c r="S76" s="123" t="str">
        <f aca="false">BaseDeCalcul!P82</f>
        <v>C</v>
      </c>
      <c r="T76" s="123" t="str">
        <f aca="false">BaseDeCalcul!Q82</f>
        <v>C</v>
      </c>
      <c r="U76" s="123" t="str">
        <f aca="false">BaseDeCalcul!R82</f>
        <v>C</v>
      </c>
      <c r="V76" s="123" t="str">
        <f aca="false">BaseDeCalcul!S82</f>
        <v>C</v>
      </c>
      <c r="W76" s="123" t="str">
        <f aca="false">BaseDeCalcul!T82</f>
        <v>NT</v>
      </c>
      <c r="X76" s="123" t="str">
        <f aca="false">BaseDeCalcul!U82</f>
        <v>NT</v>
      </c>
      <c r="Y76" s="123" t="str">
        <f aca="false">BaseDeCalcul!V82</f>
        <v>NT</v>
      </c>
      <c r="Z76" s="123" t="str">
        <f aca="false">BaseDeCalcul!W82</f>
        <v>NT</v>
      </c>
      <c r="AA76" s="124" t="str">
        <f aca="false">BaseDeCalcul!AE82</f>
        <v>C</v>
      </c>
    </row>
    <row r="77" customFormat="false" ht="45" hidden="false" customHeight="true" outlineLevel="0" collapsed="false">
      <c r="A77" s="0" t="n">
        <v>10</v>
      </c>
      <c r="B77" s="120" t="str">
        <f aca="false">Criteres!B77</f>
        <v>Présentation</v>
      </c>
      <c r="C77" s="121" t="n">
        <f aca="false">BaseDeCalcul!AA83</f>
        <v>74</v>
      </c>
      <c r="D77" s="121" t="str">
        <f aca="false">BaseDeCalcul!B83</f>
        <v>10.5</v>
      </c>
      <c r="E77" s="122" t="str">
        <f aca="false">Criteres!E77</f>
        <v>Dans chaque page web, les déclarations CSS de couleurs de fond d'élément et de police sont-elles correctement utilisées ?</v>
      </c>
      <c r="F77" s="121" t="str">
        <f aca="false">Criteres!D77</f>
        <v>AA</v>
      </c>
      <c r="G77" s="123" t="str">
        <f aca="false">BaseDeCalcul!D83</f>
        <v>C</v>
      </c>
      <c r="H77" s="123" t="str">
        <f aca="false">BaseDeCalcul!E83</f>
        <v>C</v>
      </c>
      <c r="I77" s="123" t="str">
        <f aca="false">BaseDeCalcul!F83</f>
        <v>NT</v>
      </c>
      <c r="J77" s="123" t="str">
        <f aca="false">BaseDeCalcul!G83</f>
        <v>NT</v>
      </c>
      <c r="K77" s="123" t="str">
        <f aca="false">BaseDeCalcul!H83</f>
        <v>C</v>
      </c>
      <c r="L77" s="123" t="str">
        <f aca="false">BaseDeCalcul!I83</f>
        <v>C</v>
      </c>
      <c r="M77" s="123" t="str">
        <f aca="false">BaseDeCalcul!J83</f>
        <v>NT</v>
      </c>
      <c r="N77" s="123" t="str">
        <f aca="false">BaseDeCalcul!K83</f>
        <v>NT</v>
      </c>
      <c r="O77" s="123" t="str">
        <f aca="false">BaseDeCalcul!L83</f>
        <v>NT</v>
      </c>
      <c r="P77" s="123" t="str">
        <f aca="false">BaseDeCalcul!M83</f>
        <v>NT</v>
      </c>
      <c r="Q77" s="123" t="str">
        <f aca="false">BaseDeCalcul!N83</f>
        <v>NT</v>
      </c>
      <c r="R77" s="123" t="str">
        <f aca="false">BaseDeCalcul!O83</f>
        <v>C</v>
      </c>
      <c r="S77" s="123" t="str">
        <f aca="false">BaseDeCalcul!P83</f>
        <v>C</v>
      </c>
      <c r="T77" s="123" t="str">
        <f aca="false">BaseDeCalcul!Q83</f>
        <v>C</v>
      </c>
      <c r="U77" s="123" t="str">
        <f aca="false">BaseDeCalcul!R83</f>
        <v>C</v>
      </c>
      <c r="V77" s="123" t="str">
        <f aca="false">BaseDeCalcul!S83</f>
        <v>C</v>
      </c>
      <c r="W77" s="123" t="str">
        <f aca="false">BaseDeCalcul!T83</f>
        <v>NT</v>
      </c>
      <c r="X77" s="123" t="str">
        <f aca="false">BaseDeCalcul!U83</f>
        <v>NT</v>
      </c>
      <c r="Y77" s="123" t="str">
        <f aca="false">BaseDeCalcul!V83</f>
        <v>NT</v>
      </c>
      <c r="Z77" s="123" t="str">
        <f aca="false">BaseDeCalcul!W83</f>
        <v>NT</v>
      </c>
      <c r="AA77" s="124" t="str">
        <f aca="false">BaseDeCalcul!AE83</f>
        <v>C</v>
      </c>
    </row>
    <row r="78" customFormat="false" ht="45" hidden="false" customHeight="true" outlineLevel="0" collapsed="false">
      <c r="A78" s="0" t="n">
        <v>10</v>
      </c>
      <c r="B78" s="120" t="str">
        <f aca="false">Criteres!B78</f>
        <v>Présentation</v>
      </c>
      <c r="C78" s="121" t="n">
        <f aca="false">BaseDeCalcul!AA84</f>
        <v>75</v>
      </c>
      <c r="D78" s="121" t="str">
        <f aca="false">BaseDeCalcul!B84</f>
        <v>10.6</v>
      </c>
      <c r="E78" s="122" t="str">
        <f aca="false">Criteres!E78</f>
        <v>Dans chaque page web, chaque lien dont la nature n'est pas évidente est-il visible par rapport au texte environnant ?</v>
      </c>
      <c r="F78" s="121" t="str">
        <f aca="false">Criteres!D78</f>
        <v>A</v>
      </c>
      <c r="G78" s="123" t="str">
        <f aca="false">BaseDeCalcul!D84</f>
        <v>NC</v>
      </c>
      <c r="H78" s="123" t="str">
        <f aca="false">BaseDeCalcul!E84</f>
        <v>NA</v>
      </c>
      <c r="I78" s="123" t="str">
        <f aca="false">BaseDeCalcul!F84</f>
        <v>NT</v>
      </c>
      <c r="J78" s="123" t="str">
        <f aca="false">BaseDeCalcul!G84</f>
        <v>NT</v>
      </c>
      <c r="K78" s="123" t="str">
        <f aca="false">BaseDeCalcul!H84</f>
        <v>NA</v>
      </c>
      <c r="L78" s="123" t="str">
        <f aca="false">BaseDeCalcul!I84</f>
        <v>NA</v>
      </c>
      <c r="M78" s="123" t="str">
        <f aca="false">BaseDeCalcul!J84</f>
        <v>NT</v>
      </c>
      <c r="N78" s="123" t="str">
        <f aca="false">BaseDeCalcul!K84</f>
        <v>NT</v>
      </c>
      <c r="O78" s="123" t="str">
        <f aca="false">BaseDeCalcul!L84</f>
        <v>NT</v>
      </c>
      <c r="P78" s="123" t="str">
        <f aca="false">BaseDeCalcul!M84</f>
        <v>NT</v>
      </c>
      <c r="Q78" s="123" t="str">
        <f aca="false">BaseDeCalcul!N84</f>
        <v>NT</v>
      </c>
      <c r="R78" s="123" t="str">
        <f aca="false">BaseDeCalcul!O84</f>
        <v>NC</v>
      </c>
      <c r="S78" s="123" t="str">
        <f aca="false">BaseDeCalcul!P84</f>
        <v>NA</v>
      </c>
      <c r="T78" s="123" t="str">
        <f aca="false">BaseDeCalcul!Q84</f>
        <v>NC</v>
      </c>
      <c r="U78" s="123" t="str">
        <f aca="false">BaseDeCalcul!R84</f>
        <v>NA</v>
      </c>
      <c r="V78" s="123" t="str">
        <f aca="false">BaseDeCalcul!S84</f>
        <v>NA</v>
      </c>
      <c r="W78" s="123" t="str">
        <f aca="false">BaseDeCalcul!T84</f>
        <v>NT</v>
      </c>
      <c r="X78" s="123" t="str">
        <f aca="false">BaseDeCalcul!U84</f>
        <v>NT</v>
      </c>
      <c r="Y78" s="123" t="str">
        <f aca="false">BaseDeCalcul!V84</f>
        <v>NT</v>
      </c>
      <c r="Z78" s="123" t="str">
        <f aca="false">BaseDeCalcul!W84</f>
        <v>NT</v>
      </c>
      <c r="AA78" s="124" t="str">
        <f aca="false">BaseDeCalcul!AE84</f>
        <v>NC</v>
      </c>
    </row>
    <row r="79" customFormat="false" ht="45" hidden="false" customHeight="true" outlineLevel="0" collapsed="false">
      <c r="A79" s="0" t="n">
        <v>10</v>
      </c>
      <c r="B79" s="120" t="str">
        <f aca="false">Criteres!B79</f>
        <v>Présentation</v>
      </c>
      <c r="C79" s="121" t="n">
        <f aca="false">BaseDeCalcul!AA85</f>
        <v>76</v>
      </c>
      <c r="D79" s="121" t="str">
        <f aca="false">BaseDeCalcul!B85</f>
        <v>10.7</v>
      </c>
      <c r="E79" s="122" t="str">
        <f aca="false">Criteres!E79</f>
        <v>Dans chaque page web, pour chaque élément recevant le focus, la prise de focus est-elle visible ?</v>
      </c>
      <c r="F79" s="121" t="str">
        <f aca="false">Criteres!D79</f>
        <v>A</v>
      </c>
      <c r="G79" s="123" t="str">
        <f aca="false">BaseDeCalcul!D85</f>
        <v>NC</v>
      </c>
      <c r="H79" s="123" t="str">
        <f aca="false">BaseDeCalcul!E85</f>
        <v>NA</v>
      </c>
      <c r="I79" s="123" t="str">
        <f aca="false">BaseDeCalcul!F85</f>
        <v>NT</v>
      </c>
      <c r="J79" s="123" t="str">
        <f aca="false">BaseDeCalcul!G85</f>
        <v>NT</v>
      </c>
      <c r="K79" s="123" t="str">
        <f aca="false">BaseDeCalcul!H85</f>
        <v>NA</v>
      </c>
      <c r="L79" s="123" t="str">
        <f aca="false">BaseDeCalcul!I85</f>
        <v>NA</v>
      </c>
      <c r="M79" s="123" t="str">
        <f aca="false">BaseDeCalcul!J85</f>
        <v>NT</v>
      </c>
      <c r="N79" s="123" t="str">
        <f aca="false">BaseDeCalcul!K85</f>
        <v>NT</v>
      </c>
      <c r="O79" s="123" t="str">
        <f aca="false">BaseDeCalcul!L85</f>
        <v>NT</v>
      </c>
      <c r="P79" s="123" t="str">
        <f aca="false">BaseDeCalcul!M85</f>
        <v>NT</v>
      </c>
      <c r="Q79" s="123" t="str">
        <f aca="false">BaseDeCalcul!N85</f>
        <v>NT</v>
      </c>
      <c r="R79" s="123" t="str">
        <f aca="false">BaseDeCalcul!O85</f>
        <v>NA</v>
      </c>
      <c r="S79" s="123" t="str">
        <f aca="false">BaseDeCalcul!P85</f>
        <v>NA</v>
      </c>
      <c r="T79" s="123" t="str">
        <f aca="false">BaseDeCalcul!Q85</f>
        <v>NA</v>
      </c>
      <c r="U79" s="123" t="str">
        <f aca="false">BaseDeCalcul!R85</f>
        <v>NA</v>
      </c>
      <c r="V79" s="123" t="str">
        <f aca="false">BaseDeCalcul!S85</f>
        <v>NA</v>
      </c>
      <c r="W79" s="123" t="str">
        <f aca="false">BaseDeCalcul!T85</f>
        <v>NT</v>
      </c>
      <c r="X79" s="123" t="str">
        <f aca="false">BaseDeCalcul!U85</f>
        <v>NT</v>
      </c>
      <c r="Y79" s="123" t="str">
        <f aca="false">BaseDeCalcul!V85</f>
        <v>NT</v>
      </c>
      <c r="Z79" s="123" t="str">
        <f aca="false">BaseDeCalcul!W85</f>
        <v>NT</v>
      </c>
      <c r="AA79" s="124" t="str">
        <f aca="false">BaseDeCalcul!AE85</f>
        <v>NC</v>
      </c>
    </row>
    <row r="80" customFormat="false" ht="45" hidden="false" customHeight="true" outlineLevel="0" collapsed="false">
      <c r="A80" s="0" t="n">
        <v>10</v>
      </c>
      <c r="B80" s="120" t="str">
        <f aca="false">Criteres!B80</f>
        <v>Présentation</v>
      </c>
      <c r="C80" s="121" t="n">
        <f aca="false">BaseDeCalcul!AA86</f>
        <v>77</v>
      </c>
      <c r="D80" s="121" t="str">
        <f aca="false">BaseDeCalcul!B86</f>
        <v>10.8</v>
      </c>
      <c r="E80" s="122" t="str">
        <f aca="false">Criteres!E80</f>
        <v>Pour chaque page web, les contenus cachés ont-ils vocation à être ignorés par les technologies d'assistance ?</v>
      </c>
      <c r="F80" s="121" t="str">
        <f aca="false">Criteres!D80</f>
        <v>A</v>
      </c>
      <c r="G80" s="123" t="str">
        <f aca="false">BaseDeCalcul!D86</f>
        <v>NA</v>
      </c>
      <c r="H80" s="123" t="str">
        <f aca="false">BaseDeCalcul!E86</f>
        <v>NA</v>
      </c>
      <c r="I80" s="123" t="str">
        <f aca="false">BaseDeCalcul!F86</f>
        <v>NT</v>
      </c>
      <c r="J80" s="123" t="str">
        <f aca="false">BaseDeCalcul!G86</f>
        <v>NT</v>
      </c>
      <c r="K80" s="123" t="str">
        <f aca="false">BaseDeCalcul!H86</f>
        <v>NA</v>
      </c>
      <c r="L80" s="123" t="str">
        <f aca="false">BaseDeCalcul!I86</f>
        <v>NA</v>
      </c>
      <c r="M80" s="123" t="str">
        <f aca="false">BaseDeCalcul!J86</f>
        <v>NT</v>
      </c>
      <c r="N80" s="123" t="str">
        <f aca="false">BaseDeCalcul!K86</f>
        <v>NT</v>
      </c>
      <c r="O80" s="123" t="str">
        <f aca="false">BaseDeCalcul!L86</f>
        <v>NT</v>
      </c>
      <c r="P80" s="123" t="str">
        <f aca="false">BaseDeCalcul!M86</f>
        <v>NT</v>
      </c>
      <c r="Q80" s="123" t="str">
        <f aca="false">BaseDeCalcul!N86</f>
        <v>NT</v>
      </c>
      <c r="R80" s="123" t="str">
        <f aca="false">BaseDeCalcul!O86</f>
        <v>NA</v>
      </c>
      <c r="S80" s="123" t="str">
        <f aca="false">BaseDeCalcul!P86</f>
        <v>NA</v>
      </c>
      <c r="T80" s="123" t="str">
        <f aca="false">BaseDeCalcul!Q86</f>
        <v>NA</v>
      </c>
      <c r="U80" s="123" t="str">
        <f aca="false">BaseDeCalcul!R86</f>
        <v>NA</v>
      </c>
      <c r="V80" s="123" t="str">
        <f aca="false">BaseDeCalcul!S86</f>
        <v>NA</v>
      </c>
      <c r="W80" s="123" t="str">
        <f aca="false">BaseDeCalcul!T86</f>
        <v>NT</v>
      </c>
      <c r="X80" s="123" t="str">
        <f aca="false">BaseDeCalcul!U86</f>
        <v>NT</v>
      </c>
      <c r="Y80" s="123" t="str">
        <f aca="false">BaseDeCalcul!V86</f>
        <v>NT</v>
      </c>
      <c r="Z80" s="123" t="str">
        <f aca="false">BaseDeCalcul!W86</f>
        <v>NT</v>
      </c>
      <c r="AA80" s="124" t="str">
        <f aca="false">BaseDeCalcul!AE86</f>
        <v>NA</v>
      </c>
    </row>
    <row r="81" customFormat="false" ht="45" hidden="false" customHeight="true" outlineLevel="0" collapsed="false">
      <c r="A81" s="0" t="n">
        <v>10</v>
      </c>
      <c r="B81" s="120" t="str">
        <f aca="false">Criteres!B81</f>
        <v>Présentation</v>
      </c>
      <c r="C81" s="121" t="n">
        <f aca="false">BaseDeCalcul!AA87</f>
        <v>78</v>
      </c>
      <c r="D81" s="121" t="str">
        <f aca="false">BaseDeCalcul!B87</f>
        <v>10.9</v>
      </c>
      <c r="E81" s="122" t="str">
        <f aca="false">Criteres!E81</f>
        <v>Dans chaque page web, l'information ne doit pas être donnée uniquement par la forme, taille ou position. Cette règle est-elle respectée ?</v>
      </c>
      <c r="F81" s="121" t="str">
        <f aca="false">Criteres!D81</f>
        <v>A</v>
      </c>
      <c r="G81" s="123" t="str">
        <f aca="false">BaseDeCalcul!D87</f>
        <v>NA</v>
      </c>
      <c r="H81" s="123" t="str">
        <f aca="false">BaseDeCalcul!E87</f>
        <v>NA</v>
      </c>
      <c r="I81" s="123" t="str">
        <f aca="false">BaseDeCalcul!F87</f>
        <v>NT</v>
      </c>
      <c r="J81" s="123" t="str">
        <f aca="false">BaseDeCalcul!G87</f>
        <v>NT</v>
      </c>
      <c r="K81" s="123" t="str">
        <f aca="false">BaseDeCalcul!H87</f>
        <v>NA</v>
      </c>
      <c r="L81" s="123" t="str">
        <f aca="false">BaseDeCalcul!I87</f>
        <v>NA</v>
      </c>
      <c r="M81" s="123" t="str">
        <f aca="false">BaseDeCalcul!J87</f>
        <v>NT</v>
      </c>
      <c r="N81" s="123" t="str">
        <f aca="false">BaseDeCalcul!K87</f>
        <v>NT</v>
      </c>
      <c r="O81" s="123" t="str">
        <f aca="false">BaseDeCalcul!L87</f>
        <v>NT</v>
      </c>
      <c r="P81" s="123" t="str">
        <f aca="false">BaseDeCalcul!M87</f>
        <v>NT</v>
      </c>
      <c r="Q81" s="123" t="str">
        <f aca="false">BaseDeCalcul!N87</f>
        <v>NT</v>
      </c>
      <c r="R81" s="123" t="str">
        <f aca="false">BaseDeCalcul!O87</f>
        <v>NA</v>
      </c>
      <c r="S81" s="123" t="str">
        <f aca="false">BaseDeCalcul!P87</f>
        <v>NA</v>
      </c>
      <c r="T81" s="123" t="str">
        <f aca="false">BaseDeCalcul!Q87</f>
        <v>NA</v>
      </c>
      <c r="U81" s="123" t="str">
        <f aca="false">BaseDeCalcul!R87</f>
        <v>NA</v>
      </c>
      <c r="V81" s="123" t="str">
        <f aca="false">BaseDeCalcul!S87</f>
        <v>NA</v>
      </c>
      <c r="W81" s="123" t="str">
        <f aca="false">BaseDeCalcul!T87</f>
        <v>NT</v>
      </c>
      <c r="X81" s="123" t="str">
        <f aca="false">BaseDeCalcul!U87</f>
        <v>NT</v>
      </c>
      <c r="Y81" s="123" t="str">
        <f aca="false">BaseDeCalcul!V87</f>
        <v>NT</v>
      </c>
      <c r="Z81" s="123" t="str">
        <f aca="false">BaseDeCalcul!W87</f>
        <v>NT</v>
      </c>
      <c r="AA81" s="124" t="str">
        <f aca="false">BaseDeCalcul!AE87</f>
        <v>NA</v>
      </c>
    </row>
    <row r="82" customFormat="false" ht="45" hidden="false" customHeight="true" outlineLevel="0" collapsed="false">
      <c r="A82" s="0" t="n">
        <v>10</v>
      </c>
      <c r="B82" s="120" t="str">
        <f aca="false">Criteres!B82</f>
        <v>Présentation</v>
      </c>
      <c r="C82" s="121" t="n">
        <f aca="false">BaseDeCalcul!AA88</f>
        <v>79</v>
      </c>
      <c r="D82" s="121" t="str">
        <f aca="false">BaseDeCalcul!B88</f>
        <v>10.10</v>
      </c>
      <c r="E82" s="122" t="str">
        <f aca="false">Criteres!E82</f>
        <v>Dans chaque page web, l'information ne doit pas être donnée par la forme, taille ou position uniquement. Cette règle est-elle implémentée de façon pertinente ?</v>
      </c>
      <c r="F82" s="121" t="str">
        <f aca="false">Criteres!D82</f>
        <v>A</v>
      </c>
      <c r="G82" s="123" t="str">
        <f aca="false">BaseDeCalcul!D88</f>
        <v>NA</v>
      </c>
      <c r="H82" s="123" t="str">
        <f aca="false">BaseDeCalcul!E88</f>
        <v>NA</v>
      </c>
      <c r="I82" s="123" t="str">
        <f aca="false">BaseDeCalcul!F88</f>
        <v>NT</v>
      </c>
      <c r="J82" s="123" t="str">
        <f aca="false">BaseDeCalcul!G88</f>
        <v>NT</v>
      </c>
      <c r="K82" s="123" t="str">
        <f aca="false">BaseDeCalcul!H88</f>
        <v>NA</v>
      </c>
      <c r="L82" s="123" t="str">
        <f aca="false">BaseDeCalcul!I88</f>
        <v>NA</v>
      </c>
      <c r="M82" s="123" t="str">
        <f aca="false">BaseDeCalcul!J88</f>
        <v>NT</v>
      </c>
      <c r="N82" s="123" t="str">
        <f aca="false">BaseDeCalcul!K88</f>
        <v>NT</v>
      </c>
      <c r="O82" s="123" t="str">
        <f aca="false">BaseDeCalcul!L88</f>
        <v>NT</v>
      </c>
      <c r="P82" s="123" t="str">
        <f aca="false">BaseDeCalcul!M88</f>
        <v>NT</v>
      </c>
      <c r="Q82" s="123" t="str">
        <f aca="false">BaseDeCalcul!N88</f>
        <v>NT</v>
      </c>
      <c r="R82" s="123" t="str">
        <f aca="false">BaseDeCalcul!O88</f>
        <v>NA</v>
      </c>
      <c r="S82" s="123" t="str">
        <f aca="false">BaseDeCalcul!P88</f>
        <v>NA</v>
      </c>
      <c r="T82" s="123" t="str">
        <f aca="false">BaseDeCalcul!Q88</f>
        <v>NA</v>
      </c>
      <c r="U82" s="123" t="str">
        <f aca="false">BaseDeCalcul!R88</f>
        <v>NA</v>
      </c>
      <c r="V82" s="123" t="str">
        <f aca="false">BaseDeCalcul!S88</f>
        <v>NA</v>
      </c>
      <c r="W82" s="123" t="str">
        <f aca="false">BaseDeCalcul!T88</f>
        <v>NT</v>
      </c>
      <c r="X82" s="123" t="str">
        <f aca="false">BaseDeCalcul!U88</f>
        <v>NT</v>
      </c>
      <c r="Y82" s="123" t="str">
        <f aca="false">BaseDeCalcul!V88</f>
        <v>NT</v>
      </c>
      <c r="Z82" s="123" t="str">
        <f aca="false">BaseDeCalcul!W88</f>
        <v>NT</v>
      </c>
      <c r="AA82" s="124" t="str">
        <f aca="false">BaseDeCalcul!AE88</f>
        <v>NA</v>
      </c>
    </row>
    <row r="83" customFormat="false" ht="45" hidden="false" customHeight="true" outlineLevel="0" collapsed="false">
      <c r="A83" s="0" t="n">
        <v>10</v>
      </c>
      <c r="B83" s="120" t="str">
        <f aca="false">Criteres!B83</f>
        <v>Présentation</v>
      </c>
      <c r="C83" s="121" t="n">
        <f aca="false">BaseDeCalcul!AA89</f>
        <v>80</v>
      </c>
      <c r="D83" s="121" t="str">
        <f aca="false">BaseDeCalcul!B89</f>
        <v>10.11</v>
      </c>
      <c r="E83" s="122" t="str">
        <f aca="false">Criteres!E83</f>
        <v>Pour chaque page web, les contenus peuvent-ils être présentés sans avoir recours à la fois à un défilement vertical pour une fenêtre ayant une hauteur de 256px ou une largeur de 320px (hors cas particulier s ) ?</v>
      </c>
      <c r="F83" s="121" t="str">
        <f aca="false">Criteres!D83</f>
        <v>AA</v>
      </c>
      <c r="G83" s="123" t="str">
        <f aca="false">BaseDeCalcul!D89</f>
        <v>C</v>
      </c>
      <c r="H83" s="123" t="str">
        <f aca="false">BaseDeCalcul!E89</f>
        <v>C</v>
      </c>
      <c r="I83" s="123" t="str">
        <f aca="false">BaseDeCalcul!F89</f>
        <v>NT</v>
      </c>
      <c r="J83" s="123" t="str">
        <f aca="false">BaseDeCalcul!G89</f>
        <v>NT</v>
      </c>
      <c r="K83" s="123" t="str">
        <f aca="false">BaseDeCalcul!H89</f>
        <v>C</v>
      </c>
      <c r="L83" s="123" t="str">
        <f aca="false">BaseDeCalcul!I89</f>
        <v>NC</v>
      </c>
      <c r="M83" s="123" t="str">
        <f aca="false">BaseDeCalcul!J89</f>
        <v>NT</v>
      </c>
      <c r="N83" s="123" t="str">
        <f aca="false">BaseDeCalcul!K89</f>
        <v>NT</v>
      </c>
      <c r="O83" s="123" t="str">
        <f aca="false">BaseDeCalcul!L89</f>
        <v>NT</v>
      </c>
      <c r="P83" s="123" t="str">
        <f aca="false">BaseDeCalcul!M89</f>
        <v>NT</v>
      </c>
      <c r="Q83" s="123" t="str">
        <f aca="false">BaseDeCalcul!N89</f>
        <v>NT</v>
      </c>
      <c r="R83" s="123" t="str">
        <f aca="false">BaseDeCalcul!O89</f>
        <v>NC</v>
      </c>
      <c r="S83" s="123" t="str">
        <f aca="false">BaseDeCalcul!P89</f>
        <v>NC</v>
      </c>
      <c r="T83" s="123" t="str">
        <f aca="false">BaseDeCalcul!Q89</f>
        <v>C</v>
      </c>
      <c r="U83" s="123" t="str">
        <f aca="false">BaseDeCalcul!R89</f>
        <v>C</v>
      </c>
      <c r="V83" s="123" t="str">
        <f aca="false">BaseDeCalcul!S89</f>
        <v>C</v>
      </c>
      <c r="W83" s="123" t="str">
        <f aca="false">BaseDeCalcul!T89</f>
        <v>NT</v>
      </c>
      <c r="X83" s="123" t="str">
        <f aca="false">BaseDeCalcul!U89</f>
        <v>NT</v>
      </c>
      <c r="Y83" s="123" t="str">
        <f aca="false">BaseDeCalcul!V89</f>
        <v>NT</v>
      </c>
      <c r="Z83" s="123" t="str">
        <f aca="false">BaseDeCalcul!W89</f>
        <v>NT</v>
      </c>
      <c r="AA83" s="124" t="str">
        <f aca="false">BaseDeCalcul!AE89</f>
        <v>NC</v>
      </c>
    </row>
    <row r="84" customFormat="false" ht="45" hidden="false" customHeight="true" outlineLevel="0" collapsed="false">
      <c r="A84" s="0" t="n">
        <v>10</v>
      </c>
      <c r="B84" s="120" t="str">
        <f aca="false">Criteres!B84</f>
        <v>Présentation</v>
      </c>
      <c r="C84" s="121" t="n">
        <f aca="false">BaseDeCalcul!AA90</f>
        <v>81</v>
      </c>
      <c r="D84" s="121" t="str">
        <f aca="false">BaseDeCalcul!B90</f>
        <v>10.12</v>
      </c>
      <c r="E84" s="122" t="str">
        <f aca="false">Criteres!E84</f>
        <v>Dans chaque page web, les propriétés d'espacement du texte peuvent-elles être redéfinies par l'utilisateur sans perte de contenu ou de fonctionnalité (hors cas particuliers) ?</v>
      </c>
      <c r="F84" s="121" t="str">
        <f aca="false">Criteres!D84</f>
        <v>AA</v>
      </c>
      <c r="G84" s="123" t="str">
        <f aca="false">BaseDeCalcul!D90</f>
        <v>C</v>
      </c>
      <c r="H84" s="123" t="str">
        <f aca="false">BaseDeCalcul!E90</f>
        <v>C</v>
      </c>
      <c r="I84" s="123" t="str">
        <f aca="false">BaseDeCalcul!F90</f>
        <v>NT</v>
      </c>
      <c r="J84" s="123" t="str">
        <f aca="false">BaseDeCalcul!G90</f>
        <v>NT</v>
      </c>
      <c r="K84" s="123" t="str">
        <f aca="false">BaseDeCalcul!H90</f>
        <v>C</v>
      </c>
      <c r="L84" s="123" t="str">
        <f aca="false">BaseDeCalcul!I90</f>
        <v>C</v>
      </c>
      <c r="M84" s="123" t="str">
        <f aca="false">BaseDeCalcul!J90</f>
        <v>NT</v>
      </c>
      <c r="N84" s="123" t="str">
        <f aca="false">BaseDeCalcul!K90</f>
        <v>NT</v>
      </c>
      <c r="O84" s="123" t="str">
        <f aca="false">BaseDeCalcul!L90</f>
        <v>NT</v>
      </c>
      <c r="P84" s="123" t="str">
        <f aca="false">BaseDeCalcul!M90</f>
        <v>NT</v>
      </c>
      <c r="Q84" s="123" t="str">
        <f aca="false">BaseDeCalcul!N90</f>
        <v>NT</v>
      </c>
      <c r="R84" s="123" t="str">
        <f aca="false">BaseDeCalcul!O90</f>
        <v>C</v>
      </c>
      <c r="S84" s="123" t="str">
        <f aca="false">BaseDeCalcul!P90</f>
        <v>C</v>
      </c>
      <c r="T84" s="123" t="str">
        <f aca="false">BaseDeCalcul!Q90</f>
        <v>C</v>
      </c>
      <c r="U84" s="123" t="str">
        <f aca="false">BaseDeCalcul!R90</f>
        <v>C</v>
      </c>
      <c r="V84" s="123" t="str">
        <f aca="false">BaseDeCalcul!S90</f>
        <v>C</v>
      </c>
      <c r="W84" s="123" t="str">
        <f aca="false">BaseDeCalcul!T90</f>
        <v>NT</v>
      </c>
      <c r="X84" s="123" t="str">
        <f aca="false">BaseDeCalcul!U90</f>
        <v>NT</v>
      </c>
      <c r="Y84" s="123" t="str">
        <f aca="false">BaseDeCalcul!V90</f>
        <v>NT</v>
      </c>
      <c r="Z84" s="123" t="str">
        <f aca="false">BaseDeCalcul!W90</f>
        <v>NT</v>
      </c>
      <c r="AA84" s="124" t="str">
        <f aca="false">BaseDeCalcul!AE90</f>
        <v>C</v>
      </c>
    </row>
    <row r="85" customFormat="false" ht="36" hidden="false" customHeight="false" outlineLevel="0" collapsed="false">
      <c r="A85" s="0" t="n">
        <v>10</v>
      </c>
      <c r="B85" s="120" t="str">
        <f aca="false">Criteres!B85</f>
        <v>Présentation</v>
      </c>
      <c r="C85" s="121" t="n">
        <f aca="false">BaseDeCalcul!AA91</f>
        <v>82</v>
      </c>
      <c r="D85" s="121" t="str">
        <f aca="false">BaseDeCalcul!B91</f>
        <v>10.13</v>
      </c>
      <c r="E85" s="122" t="str">
        <f aca="false">Criteres!E85</f>
        <v>Dans chaque page web, les contenus additionnels apparaissant à la prise de focus ou au survol d'un composant d'interface sont-ils contrôlables par l'utilisateur (hors cas particuliers ) ?</v>
      </c>
      <c r="F85" s="121" t="str">
        <f aca="false">Criteres!D85</f>
        <v>AA</v>
      </c>
      <c r="G85" s="123" t="str">
        <f aca="false">BaseDeCalcul!D91</f>
        <v>NA</v>
      </c>
      <c r="H85" s="123" t="str">
        <f aca="false">BaseDeCalcul!E91</f>
        <v>NA</v>
      </c>
      <c r="I85" s="123" t="str">
        <f aca="false">BaseDeCalcul!F91</f>
        <v>NT</v>
      </c>
      <c r="J85" s="123" t="str">
        <f aca="false">BaseDeCalcul!G91</f>
        <v>NT</v>
      </c>
      <c r="K85" s="123" t="str">
        <f aca="false">BaseDeCalcul!H91</f>
        <v>NA</v>
      </c>
      <c r="L85" s="123" t="str">
        <f aca="false">BaseDeCalcul!I91</f>
        <v>NA</v>
      </c>
      <c r="M85" s="123" t="str">
        <f aca="false">BaseDeCalcul!J91</f>
        <v>NT</v>
      </c>
      <c r="N85" s="123" t="str">
        <f aca="false">BaseDeCalcul!K91</f>
        <v>NT</v>
      </c>
      <c r="O85" s="123" t="str">
        <f aca="false">BaseDeCalcul!L91</f>
        <v>NT</v>
      </c>
      <c r="P85" s="123" t="str">
        <f aca="false">BaseDeCalcul!M91</f>
        <v>NT</v>
      </c>
      <c r="Q85" s="123" t="str">
        <f aca="false">BaseDeCalcul!N91</f>
        <v>NT</v>
      </c>
      <c r="R85" s="123" t="str">
        <f aca="false">BaseDeCalcul!O91</f>
        <v>NA</v>
      </c>
      <c r="S85" s="123" t="str">
        <f aca="false">BaseDeCalcul!P91</f>
        <v>NA</v>
      </c>
      <c r="T85" s="123" t="str">
        <f aca="false">BaseDeCalcul!Q91</f>
        <v>NA</v>
      </c>
      <c r="U85" s="123" t="str">
        <f aca="false">BaseDeCalcul!R91</f>
        <v>NA</v>
      </c>
      <c r="V85" s="123" t="str">
        <f aca="false">BaseDeCalcul!S91</f>
        <v>NA</v>
      </c>
      <c r="W85" s="123" t="str">
        <f aca="false">BaseDeCalcul!T91</f>
        <v>NT</v>
      </c>
      <c r="X85" s="123" t="str">
        <f aca="false">BaseDeCalcul!U91</f>
        <v>NT</v>
      </c>
      <c r="Y85" s="123" t="str">
        <f aca="false">BaseDeCalcul!V91</f>
        <v>NT</v>
      </c>
      <c r="Z85" s="123" t="str">
        <f aca="false">BaseDeCalcul!W91</f>
        <v>NT</v>
      </c>
      <c r="AA85" s="124" t="str">
        <f aca="false">BaseDeCalcul!AE91</f>
        <v>NA</v>
      </c>
    </row>
    <row r="86" customFormat="false" ht="45" hidden="false" customHeight="true" outlineLevel="0" collapsed="false">
      <c r="A86" s="0" t="n">
        <v>10</v>
      </c>
      <c r="B86" s="120" t="str">
        <f aca="false">Criteres!B86</f>
        <v>Présentation</v>
      </c>
      <c r="C86" s="121" t="n">
        <f aca="false">BaseDeCalcul!AA92</f>
        <v>83</v>
      </c>
      <c r="D86" s="121" t="str">
        <f aca="false">BaseDeCalcul!B92</f>
        <v>10.14</v>
      </c>
      <c r="E86" s="122" t="str">
        <f aca="false">Criteres!E86</f>
        <v>Dans chaque page web, les contenus additionnels apparaissant via les styles CSS uniquement peuvent-ils être rendus visibles au clavier et par tout dispositif de pointage ?</v>
      </c>
      <c r="F86" s="121" t="str">
        <f aca="false">Criteres!D86</f>
        <v>A</v>
      </c>
      <c r="G86" s="123" t="str">
        <f aca="false">BaseDeCalcul!D92</f>
        <v>NA</v>
      </c>
      <c r="H86" s="123" t="str">
        <f aca="false">BaseDeCalcul!E92</f>
        <v>NA</v>
      </c>
      <c r="I86" s="123" t="str">
        <f aca="false">BaseDeCalcul!F92</f>
        <v>NT</v>
      </c>
      <c r="J86" s="123" t="str">
        <f aca="false">BaseDeCalcul!G92</f>
        <v>NT</v>
      </c>
      <c r="K86" s="123" t="str">
        <f aca="false">BaseDeCalcul!H92</f>
        <v>NA</v>
      </c>
      <c r="L86" s="123" t="str">
        <f aca="false">BaseDeCalcul!I92</f>
        <v>NA</v>
      </c>
      <c r="M86" s="123" t="str">
        <f aca="false">BaseDeCalcul!J92</f>
        <v>NT</v>
      </c>
      <c r="N86" s="123" t="str">
        <f aca="false">BaseDeCalcul!K92</f>
        <v>NT</v>
      </c>
      <c r="O86" s="123" t="str">
        <f aca="false">BaseDeCalcul!L92</f>
        <v>NT</v>
      </c>
      <c r="P86" s="123" t="str">
        <f aca="false">BaseDeCalcul!M92</f>
        <v>NT</v>
      </c>
      <c r="Q86" s="123" t="str">
        <f aca="false">BaseDeCalcul!N92</f>
        <v>NT</v>
      </c>
      <c r="R86" s="123" t="str">
        <f aca="false">BaseDeCalcul!O92</f>
        <v>NA</v>
      </c>
      <c r="S86" s="123" t="str">
        <f aca="false">BaseDeCalcul!P92</f>
        <v>NA</v>
      </c>
      <c r="T86" s="123" t="str">
        <f aca="false">BaseDeCalcul!Q92</f>
        <v>NA</v>
      </c>
      <c r="U86" s="123" t="str">
        <f aca="false">BaseDeCalcul!R92</f>
        <v>NC</v>
      </c>
      <c r="V86" s="123" t="str">
        <f aca="false">BaseDeCalcul!S92</f>
        <v>NA</v>
      </c>
      <c r="W86" s="123" t="str">
        <f aca="false">BaseDeCalcul!T92</f>
        <v>NT</v>
      </c>
      <c r="X86" s="123" t="str">
        <f aca="false">BaseDeCalcul!U92</f>
        <v>NT</v>
      </c>
      <c r="Y86" s="123" t="str">
        <f aca="false">BaseDeCalcul!V92</f>
        <v>NT</v>
      </c>
      <c r="Z86" s="123" t="str">
        <f aca="false">BaseDeCalcul!W92</f>
        <v>NT</v>
      </c>
      <c r="AA86" s="124" t="str">
        <f aca="false">BaseDeCalcul!AE92</f>
        <v>NC</v>
      </c>
    </row>
    <row r="87" customFormat="false" ht="45" hidden="false" customHeight="true" outlineLevel="0" collapsed="false">
      <c r="A87" s="0" t="n">
        <v>10</v>
      </c>
      <c r="B87" s="120" t="str">
        <f aca="false">Criteres!B87</f>
        <v>Présentation</v>
      </c>
      <c r="C87" s="121" t="n">
        <f aca="false">BaseDeCalcul!AA93</f>
        <v>84</v>
      </c>
      <c r="D87" s="121" t="str">
        <f aca="false">BaseDeCalcul!B93</f>
        <v>10.15</v>
      </c>
      <c r="E87" s="122" t="str">
        <f aca="false">Criteres!E87</f>
        <v>Dans chaque page Web, le choix de la couleur de fond et de police du texte est-il contrôlable par l'utilisateur ?</v>
      </c>
      <c r="F87" s="121" t="str">
        <f aca="false">Criteres!D87</f>
        <v>AAA</v>
      </c>
      <c r="G87" s="123" t="str">
        <f aca="false">BaseDeCalcul!D93</f>
        <v>NT</v>
      </c>
      <c r="H87" s="123" t="str">
        <f aca="false">BaseDeCalcul!E93</f>
        <v>NT</v>
      </c>
      <c r="I87" s="123" t="str">
        <f aca="false">BaseDeCalcul!F93</f>
        <v>NT</v>
      </c>
      <c r="J87" s="123" t="str">
        <f aca="false">BaseDeCalcul!G93</f>
        <v>NT</v>
      </c>
      <c r="K87" s="123" t="str">
        <f aca="false">BaseDeCalcul!H93</f>
        <v>NT</v>
      </c>
      <c r="L87" s="123" t="str">
        <f aca="false">BaseDeCalcul!I93</f>
        <v>NT</v>
      </c>
      <c r="M87" s="123" t="str">
        <f aca="false">BaseDeCalcul!J93</f>
        <v>NT</v>
      </c>
      <c r="N87" s="123" t="str">
        <f aca="false">BaseDeCalcul!K93</f>
        <v>NT</v>
      </c>
      <c r="O87" s="123" t="str">
        <f aca="false">BaseDeCalcul!L93</f>
        <v>NT</v>
      </c>
      <c r="P87" s="123" t="str">
        <f aca="false">BaseDeCalcul!M93</f>
        <v>NT</v>
      </c>
      <c r="Q87" s="123" t="str">
        <f aca="false">BaseDeCalcul!N93</f>
        <v>NT</v>
      </c>
      <c r="R87" s="123" t="str">
        <f aca="false">BaseDeCalcul!O93</f>
        <v>NT</v>
      </c>
      <c r="S87" s="123" t="str">
        <f aca="false">BaseDeCalcul!P93</f>
        <v>NT</v>
      </c>
      <c r="T87" s="123" t="str">
        <f aca="false">BaseDeCalcul!Q93</f>
        <v>NT</v>
      </c>
      <c r="U87" s="123" t="str">
        <f aca="false">BaseDeCalcul!R93</f>
        <v>NT</v>
      </c>
      <c r="V87" s="123" t="str">
        <f aca="false">BaseDeCalcul!S93</f>
        <v>NT</v>
      </c>
      <c r="W87" s="123" t="str">
        <f aca="false">BaseDeCalcul!T93</f>
        <v>NT</v>
      </c>
      <c r="X87" s="123" t="str">
        <f aca="false">BaseDeCalcul!U93</f>
        <v>NT</v>
      </c>
      <c r="Y87" s="123" t="str">
        <f aca="false">BaseDeCalcul!V93</f>
        <v>NT</v>
      </c>
      <c r="Z87" s="123" t="str">
        <f aca="false">BaseDeCalcul!W93</f>
        <v>NT</v>
      </c>
      <c r="AA87" s="124" t="str">
        <f aca="false">BaseDeCalcul!AE93</f>
        <v>NT</v>
      </c>
    </row>
    <row r="88" customFormat="false" ht="45" hidden="false" customHeight="true" outlineLevel="0" collapsed="false">
      <c r="A88" s="0" t="n">
        <v>10</v>
      </c>
      <c r="B88" s="120" t="str">
        <f aca="false">Criteres!B88</f>
        <v>Présentation</v>
      </c>
      <c r="C88" s="121" t="n">
        <f aca="false">BaseDeCalcul!AA94</f>
        <v>85</v>
      </c>
      <c r="D88" s="121" t="str">
        <f aca="false">BaseDeCalcul!B94</f>
        <v>10.16</v>
      </c>
      <c r="E88" s="122" t="str">
        <f aca="false">Criteres!E88</f>
        <v>Pour chaque page Web, le texte ne doit pas être justifié. Cette règle est-elle respectée ?</v>
      </c>
      <c r="F88" s="121" t="str">
        <f aca="false">Criteres!D88</f>
        <v>AAA</v>
      </c>
      <c r="G88" s="123" t="str">
        <f aca="false">BaseDeCalcul!D94</f>
        <v>NT</v>
      </c>
      <c r="H88" s="123" t="str">
        <f aca="false">BaseDeCalcul!E94</f>
        <v>NT</v>
      </c>
      <c r="I88" s="123" t="str">
        <f aca="false">BaseDeCalcul!F94</f>
        <v>NT</v>
      </c>
      <c r="J88" s="123" t="str">
        <f aca="false">BaseDeCalcul!G94</f>
        <v>NT</v>
      </c>
      <c r="K88" s="123" t="str">
        <f aca="false">BaseDeCalcul!H94</f>
        <v>NT</v>
      </c>
      <c r="L88" s="123" t="str">
        <f aca="false">BaseDeCalcul!I94</f>
        <v>NT</v>
      </c>
      <c r="M88" s="123" t="str">
        <f aca="false">BaseDeCalcul!J94</f>
        <v>NT</v>
      </c>
      <c r="N88" s="123" t="str">
        <f aca="false">BaseDeCalcul!K94</f>
        <v>NT</v>
      </c>
      <c r="O88" s="123" t="str">
        <f aca="false">BaseDeCalcul!L94</f>
        <v>NT</v>
      </c>
      <c r="P88" s="123" t="str">
        <f aca="false">BaseDeCalcul!M94</f>
        <v>NT</v>
      </c>
      <c r="Q88" s="123" t="str">
        <f aca="false">BaseDeCalcul!N94</f>
        <v>NT</v>
      </c>
      <c r="R88" s="123" t="str">
        <f aca="false">BaseDeCalcul!O94</f>
        <v>NT</v>
      </c>
      <c r="S88" s="123" t="str">
        <f aca="false">BaseDeCalcul!P94</f>
        <v>NT</v>
      </c>
      <c r="T88" s="123" t="str">
        <f aca="false">BaseDeCalcul!Q94</f>
        <v>NT</v>
      </c>
      <c r="U88" s="123" t="str">
        <f aca="false">BaseDeCalcul!R94</f>
        <v>NT</v>
      </c>
      <c r="V88" s="123" t="str">
        <f aca="false">BaseDeCalcul!S94</f>
        <v>NT</v>
      </c>
      <c r="W88" s="123" t="str">
        <f aca="false">BaseDeCalcul!T94</f>
        <v>NT</v>
      </c>
      <c r="X88" s="123" t="str">
        <f aca="false">BaseDeCalcul!U94</f>
        <v>NT</v>
      </c>
      <c r="Y88" s="123" t="str">
        <f aca="false">BaseDeCalcul!V94</f>
        <v>NT</v>
      </c>
      <c r="Z88" s="123" t="str">
        <f aca="false">BaseDeCalcul!W94</f>
        <v>NT</v>
      </c>
      <c r="AA88" s="124" t="str">
        <f aca="false">BaseDeCalcul!AE94</f>
        <v>NT</v>
      </c>
    </row>
    <row r="89" customFormat="false" ht="45" hidden="false" customHeight="true" outlineLevel="0" collapsed="false">
      <c r="A89" s="0" t="n">
        <v>10</v>
      </c>
      <c r="B89" s="120" t="str">
        <f aca="false">Criteres!B89</f>
        <v>Présentation</v>
      </c>
      <c r="C89" s="121" t="n">
        <f aca="false">BaseDeCalcul!AA95</f>
        <v>86</v>
      </c>
      <c r="D89" s="121" t="str">
        <f aca="false">BaseDeCalcul!B95</f>
        <v>10.17</v>
      </c>
      <c r="E89" s="122" t="str">
        <f aca="false">Criteres!E89</f>
        <v>Pour chaque page Web, en affichage plein écran et avec une taille de police à 200%, chaque bloc de texte reste-t-il lisible sans l'utilisation de la barre de défilement horizontal ?</v>
      </c>
      <c r="F89" s="121" t="str">
        <f aca="false">Criteres!D89</f>
        <v>AAA</v>
      </c>
      <c r="G89" s="123" t="str">
        <f aca="false">BaseDeCalcul!D95</f>
        <v>NT</v>
      </c>
      <c r="H89" s="123" t="str">
        <f aca="false">BaseDeCalcul!E95</f>
        <v>NT</v>
      </c>
      <c r="I89" s="123" t="str">
        <f aca="false">BaseDeCalcul!F95</f>
        <v>NT</v>
      </c>
      <c r="J89" s="123" t="str">
        <f aca="false">BaseDeCalcul!G95</f>
        <v>NT</v>
      </c>
      <c r="K89" s="123" t="str">
        <f aca="false">BaseDeCalcul!H95</f>
        <v>NT</v>
      </c>
      <c r="L89" s="123" t="str">
        <f aca="false">BaseDeCalcul!I95</f>
        <v>NT</v>
      </c>
      <c r="M89" s="123" t="str">
        <f aca="false">BaseDeCalcul!J95</f>
        <v>NT</v>
      </c>
      <c r="N89" s="123" t="str">
        <f aca="false">BaseDeCalcul!K95</f>
        <v>NT</v>
      </c>
      <c r="O89" s="123" t="str">
        <f aca="false">BaseDeCalcul!L95</f>
        <v>NT</v>
      </c>
      <c r="P89" s="123" t="str">
        <f aca="false">BaseDeCalcul!M95</f>
        <v>NT</v>
      </c>
      <c r="Q89" s="123" t="str">
        <f aca="false">BaseDeCalcul!N95</f>
        <v>NT</v>
      </c>
      <c r="R89" s="123" t="str">
        <f aca="false">BaseDeCalcul!O95</f>
        <v>NT</v>
      </c>
      <c r="S89" s="123" t="str">
        <f aca="false">BaseDeCalcul!P95</f>
        <v>NT</v>
      </c>
      <c r="T89" s="123" t="str">
        <f aca="false">BaseDeCalcul!Q95</f>
        <v>NT</v>
      </c>
      <c r="U89" s="123" t="str">
        <f aca="false">BaseDeCalcul!R95</f>
        <v>NT</v>
      </c>
      <c r="V89" s="123" t="str">
        <f aca="false">BaseDeCalcul!S95</f>
        <v>NT</v>
      </c>
      <c r="W89" s="123" t="str">
        <f aca="false">BaseDeCalcul!T95</f>
        <v>NT</v>
      </c>
      <c r="X89" s="123" t="str">
        <f aca="false">BaseDeCalcul!U95</f>
        <v>NT</v>
      </c>
      <c r="Y89" s="123" t="str">
        <f aca="false">BaseDeCalcul!V95</f>
        <v>NT</v>
      </c>
      <c r="Z89" s="123" t="str">
        <f aca="false">BaseDeCalcul!W95</f>
        <v>NT</v>
      </c>
      <c r="AA89" s="124" t="str">
        <f aca="false">BaseDeCalcul!AE95</f>
        <v>NT</v>
      </c>
    </row>
    <row r="90" customFormat="false" ht="45" hidden="false" customHeight="true" outlineLevel="0" collapsed="false">
      <c r="A90" s="0" t="n">
        <v>10</v>
      </c>
      <c r="B90" s="120" t="str">
        <f aca="false">Criteres!B90</f>
        <v>Présentation</v>
      </c>
      <c r="C90" s="121" t="n">
        <f aca="false">BaseDeCalcul!AA96</f>
        <v>87</v>
      </c>
      <c r="D90" s="121" t="str">
        <f aca="false">BaseDeCalcul!B96</f>
        <v>10.18</v>
      </c>
      <c r="E90" s="122" t="str">
        <f aca="false">Criteres!E90</f>
        <v>Pour chaque page Web, les blocs de texte ont-ils une largeur inférieure ou égale à 80 caractères (hors cas particuliers) ?</v>
      </c>
      <c r="F90" s="121" t="str">
        <f aca="false">Criteres!D90</f>
        <v>AAA</v>
      </c>
      <c r="G90" s="123" t="str">
        <f aca="false">BaseDeCalcul!D96</f>
        <v>NT</v>
      </c>
      <c r="H90" s="123" t="str">
        <f aca="false">BaseDeCalcul!E96</f>
        <v>NT</v>
      </c>
      <c r="I90" s="123" t="str">
        <f aca="false">BaseDeCalcul!F96</f>
        <v>NT</v>
      </c>
      <c r="J90" s="123" t="str">
        <f aca="false">BaseDeCalcul!G96</f>
        <v>NT</v>
      </c>
      <c r="K90" s="123" t="str">
        <f aca="false">BaseDeCalcul!H96</f>
        <v>NT</v>
      </c>
      <c r="L90" s="123" t="str">
        <f aca="false">BaseDeCalcul!I96</f>
        <v>NT</v>
      </c>
      <c r="M90" s="123" t="str">
        <f aca="false">BaseDeCalcul!J96</f>
        <v>NT</v>
      </c>
      <c r="N90" s="123" t="str">
        <f aca="false">BaseDeCalcul!K96</f>
        <v>NT</v>
      </c>
      <c r="O90" s="123" t="str">
        <f aca="false">BaseDeCalcul!L96</f>
        <v>NT</v>
      </c>
      <c r="P90" s="123" t="str">
        <f aca="false">BaseDeCalcul!M96</f>
        <v>NT</v>
      </c>
      <c r="Q90" s="123" t="str">
        <f aca="false">BaseDeCalcul!N96</f>
        <v>NT</v>
      </c>
      <c r="R90" s="123" t="str">
        <f aca="false">BaseDeCalcul!O96</f>
        <v>NT</v>
      </c>
      <c r="S90" s="123" t="str">
        <f aca="false">BaseDeCalcul!P96</f>
        <v>NT</v>
      </c>
      <c r="T90" s="123" t="str">
        <f aca="false">BaseDeCalcul!Q96</f>
        <v>NT</v>
      </c>
      <c r="U90" s="123" t="str">
        <f aca="false">BaseDeCalcul!R96</f>
        <v>NT</v>
      </c>
      <c r="V90" s="123" t="str">
        <f aca="false">BaseDeCalcul!S96</f>
        <v>NT</v>
      </c>
      <c r="W90" s="123" t="str">
        <f aca="false">BaseDeCalcul!T96</f>
        <v>NT</v>
      </c>
      <c r="X90" s="123" t="str">
        <f aca="false">BaseDeCalcul!U96</f>
        <v>NT</v>
      </c>
      <c r="Y90" s="123" t="str">
        <f aca="false">BaseDeCalcul!V96</f>
        <v>NT</v>
      </c>
      <c r="Z90" s="123" t="str">
        <f aca="false">BaseDeCalcul!W96</f>
        <v>NT</v>
      </c>
      <c r="AA90" s="124" t="str">
        <f aca="false">BaseDeCalcul!AE96</f>
        <v>NT</v>
      </c>
    </row>
    <row r="91" customFormat="false" ht="45" hidden="false" customHeight="true" outlineLevel="0" collapsed="false">
      <c r="A91" s="0" t="n">
        <v>10</v>
      </c>
      <c r="B91" s="120" t="str">
        <f aca="false">Criteres!B91</f>
        <v>Présentation</v>
      </c>
      <c r="C91" s="121" t="n">
        <f aca="false">BaseDeCalcul!AA97</f>
        <v>88</v>
      </c>
      <c r="D91" s="121" t="str">
        <f aca="false">BaseDeCalcul!B97</f>
        <v>10.19</v>
      </c>
      <c r="E91" s="122" t="str">
        <f aca="false">Criteres!E91</f>
        <v>Pour chaque page Web, l'espace entre les lignes et les paragraphes est-il suffisant ?</v>
      </c>
      <c r="F91" s="121" t="str">
        <f aca="false">Criteres!D91</f>
        <v>AAA</v>
      </c>
      <c r="G91" s="123" t="str">
        <f aca="false">BaseDeCalcul!D97</f>
        <v>NT</v>
      </c>
      <c r="H91" s="123" t="str">
        <f aca="false">BaseDeCalcul!E97</f>
        <v>NT</v>
      </c>
      <c r="I91" s="123" t="str">
        <f aca="false">BaseDeCalcul!F97</f>
        <v>NT</v>
      </c>
      <c r="J91" s="123" t="str">
        <f aca="false">BaseDeCalcul!G97</f>
        <v>NT</v>
      </c>
      <c r="K91" s="123" t="str">
        <f aca="false">BaseDeCalcul!H97</f>
        <v>NT</v>
      </c>
      <c r="L91" s="123" t="str">
        <f aca="false">BaseDeCalcul!I97</f>
        <v>NT</v>
      </c>
      <c r="M91" s="123" t="str">
        <f aca="false">BaseDeCalcul!J97</f>
        <v>NT</v>
      </c>
      <c r="N91" s="123" t="str">
        <f aca="false">BaseDeCalcul!K97</f>
        <v>NT</v>
      </c>
      <c r="O91" s="123" t="str">
        <f aca="false">BaseDeCalcul!L97</f>
        <v>NT</v>
      </c>
      <c r="P91" s="123" t="str">
        <f aca="false">BaseDeCalcul!M97</f>
        <v>NT</v>
      </c>
      <c r="Q91" s="123" t="str">
        <f aca="false">BaseDeCalcul!N97</f>
        <v>NT</v>
      </c>
      <c r="R91" s="123" t="str">
        <f aca="false">BaseDeCalcul!O97</f>
        <v>NT</v>
      </c>
      <c r="S91" s="123" t="str">
        <f aca="false">BaseDeCalcul!P97</f>
        <v>NT</v>
      </c>
      <c r="T91" s="123" t="str">
        <f aca="false">BaseDeCalcul!Q97</f>
        <v>NT</v>
      </c>
      <c r="U91" s="123" t="str">
        <f aca="false">BaseDeCalcul!R97</f>
        <v>NT</v>
      </c>
      <c r="V91" s="123" t="str">
        <f aca="false">BaseDeCalcul!S97</f>
        <v>NT</v>
      </c>
      <c r="W91" s="123" t="str">
        <f aca="false">BaseDeCalcul!T97</f>
        <v>NT</v>
      </c>
      <c r="X91" s="123" t="str">
        <f aca="false">BaseDeCalcul!U97</f>
        <v>NT</v>
      </c>
      <c r="Y91" s="123" t="str">
        <f aca="false">BaseDeCalcul!V97</f>
        <v>NT</v>
      </c>
      <c r="Z91" s="123" t="str">
        <f aca="false">BaseDeCalcul!W97</f>
        <v>NT</v>
      </c>
      <c r="AA91" s="124" t="str">
        <f aca="false">BaseDeCalcul!AE97</f>
        <v>NT</v>
      </c>
    </row>
    <row r="92" customFormat="false" ht="45" hidden="false" customHeight="true" outlineLevel="0" collapsed="false">
      <c r="A92" s="0" t="n">
        <v>11</v>
      </c>
      <c r="B92" s="120" t="str">
        <f aca="false">Criteres!B92</f>
        <v>Formulaires</v>
      </c>
      <c r="C92" s="121" t="n">
        <f aca="false">BaseDeCalcul!AA98</f>
        <v>89</v>
      </c>
      <c r="D92" s="121" t="str">
        <f aca="false">BaseDeCalcul!B98</f>
        <v>11.1</v>
      </c>
      <c r="E92" s="122" t="str">
        <f aca="false">Criteres!E92</f>
        <v>Chaque champ de formulaire a-t-il une étiquette ?</v>
      </c>
      <c r="F92" s="121" t="str">
        <f aca="false">Criteres!D92</f>
        <v>A</v>
      </c>
      <c r="G92" s="123" t="str">
        <f aca="false">BaseDeCalcul!D98</f>
        <v>NA</v>
      </c>
      <c r="H92" s="123" t="str">
        <f aca="false">BaseDeCalcul!E98</f>
        <v>C</v>
      </c>
      <c r="I92" s="123" t="str">
        <f aca="false">BaseDeCalcul!F98</f>
        <v>NT</v>
      </c>
      <c r="J92" s="123" t="str">
        <f aca="false">BaseDeCalcul!G98</f>
        <v>NT</v>
      </c>
      <c r="K92" s="123" t="str">
        <f aca="false">BaseDeCalcul!H98</f>
        <v>C</v>
      </c>
      <c r="L92" s="123" t="str">
        <f aca="false">BaseDeCalcul!I98</f>
        <v>NA</v>
      </c>
      <c r="M92" s="123" t="str">
        <f aca="false">BaseDeCalcul!J98</f>
        <v>NT</v>
      </c>
      <c r="N92" s="123" t="str">
        <f aca="false">BaseDeCalcul!K98</f>
        <v>NT</v>
      </c>
      <c r="O92" s="123" t="str">
        <f aca="false">BaseDeCalcul!L98</f>
        <v>NT</v>
      </c>
      <c r="P92" s="123" t="str">
        <f aca="false">BaseDeCalcul!M98</f>
        <v>NT</v>
      </c>
      <c r="Q92" s="123" t="str">
        <f aca="false">BaseDeCalcul!N98</f>
        <v>NT</v>
      </c>
      <c r="R92" s="123" t="str">
        <f aca="false">BaseDeCalcul!O98</f>
        <v>C</v>
      </c>
      <c r="S92" s="123" t="str">
        <f aca="false">BaseDeCalcul!P98</f>
        <v>C</v>
      </c>
      <c r="T92" s="123" t="str">
        <f aca="false">BaseDeCalcul!Q98</f>
        <v>C</v>
      </c>
      <c r="U92" s="123" t="str">
        <f aca="false">BaseDeCalcul!R98</f>
        <v>NA</v>
      </c>
      <c r="V92" s="123" t="str">
        <f aca="false">BaseDeCalcul!S98</f>
        <v>C</v>
      </c>
      <c r="W92" s="123" t="str">
        <f aca="false">BaseDeCalcul!T98</f>
        <v>NT</v>
      </c>
      <c r="X92" s="123" t="str">
        <f aca="false">BaseDeCalcul!U98</f>
        <v>NT</v>
      </c>
      <c r="Y92" s="123" t="str">
        <f aca="false">BaseDeCalcul!V98</f>
        <v>NT</v>
      </c>
      <c r="Z92" s="123" t="str">
        <f aca="false">BaseDeCalcul!W98</f>
        <v>NT</v>
      </c>
      <c r="AA92" s="124" t="str">
        <f aca="false">BaseDeCalcul!AE98</f>
        <v>C</v>
      </c>
    </row>
    <row r="93" customFormat="false" ht="59.25" hidden="false" customHeight="true" outlineLevel="0" collapsed="false">
      <c r="A93" s="0" t="n">
        <v>11</v>
      </c>
      <c r="B93" s="120" t="str">
        <f aca="false">Criteres!B93</f>
        <v>Formulaires</v>
      </c>
      <c r="C93" s="121" t="n">
        <f aca="false">BaseDeCalcul!AA99</f>
        <v>90</v>
      </c>
      <c r="D93" s="121" t="str">
        <f aca="false">BaseDeCalcul!B99</f>
        <v>11.2</v>
      </c>
      <c r="E93" s="122" t="str">
        <f aca="false">Criteres!E93</f>
        <v>Chaque étiquette associée à un champ de formulaire est-elle pertinente (hors cas particuliers) ?</v>
      </c>
      <c r="F93" s="121" t="str">
        <f aca="false">Criteres!D93</f>
        <v>A</v>
      </c>
      <c r="G93" s="123" t="str">
        <f aca="false">BaseDeCalcul!D99</f>
        <v>NA</v>
      </c>
      <c r="H93" s="123" t="str">
        <f aca="false">BaseDeCalcul!E99</f>
        <v>C</v>
      </c>
      <c r="I93" s="123" t="str">
        <f aca="false">BaseDeCalcul!F99</f>
        <v>NT</v>
      </c>
      <c r="J93" s="123" t="str">
        <f aca="false">BaseDeCalcul!G99</f>
        <v>NT</v>
      </c>
      <c r="K93" s="123" t="str">
        <f aca="false">BaseDeCalcul!H99</f>
        <v>C</v>
      </c>
      <c r="L93" s="123" t="str">
        <f aca="false">BaseDeCalcul!I99</f>
        <v>NA</v>
      </c>
      <c r="M93" s="123" t="str">
        <f aca="false">BaseDeCalcul!J99</f>
        <v>NT</v>
      </c>
      <c r="N93" s="123" t="str">
        <f aca="false">BaseDeCalcul!K99</f>
        <v>NT</v>
      </c>
      <c r="O93" s="123" t="str">
        <f aca="false">BaseDeCalcul!L99</f>
        <v>NT</v>
      </c>
      <c r="P93" s="123" t="str">
        <f aca="false">BaseDeCalcul!M99</f>
        <v>NT</v>
      </c>
      <c r="Q93" s="123" t="str">
        <f aca="false">BaseDeCalcul!N99</f>
        <v>NT</v>
      </c>
      <c r="R93" s="123" t="str">
        <f aca="false">BaseDeCalcul!O99</f>
        <v>C</v>
      </c>
      <c r="S93" s="123" t="str">
        <f aca="false">BaseDeCalcul!P99</f>
        <v>C</v>
      </c>
      <c r="T93" s="123" t="str">
        <f aca="false">BaseDeCalcul!Q99</f>
        <v>NA</v>
      </c>
      <c r="U93" s="123" t="str">
        <f aca="false">BaseDeCalcul!R99</f>
        <v>NA</v>
      </c>
      <c r="V93" s="123" t="str">
        <f aca="false">BaseDeCalcul!S99</f>
        <v>NA</v>
      </c>
      <c r="W93" s="123" t="str">
        <f aca="false">BaseDeCalcul!T99</f>
        <v>NT</v>
      </c>
      <c r="X93" s="123" t="str">
        <f aca="false">BaseDeCalcul!U99</f>
        <v>NT</v>
      </c>
      <c r="Y93" s="123" t="str">
        <f aca="false">BaseDeCalcul!V99</f>
        <v>NT</v>
      </c>
      <c r="Z93" s="123" t="str">
        <f aca="false">BaseDeCalcul!W99</f>
        <v>NT</v>
      </c>
      <c r="AA93" s="124" t="str">
        <f aca="false">BaseDeCalcul!AE99</f>
        <v>C</v>
      </c>
    </row>
    <row r="94" customFormat="false" ht="45" hidden="false" customHeight="true" outlineLevel="0" collapsed="false">
      <c r="A94" s="0" t="n">
        <v>11</v>
      </c>
      <c r="B94" s="120" t="str">
        <f aca="false">Criteres!B94</f>
        <v>Formulaires</v>
      </c>
      <c r="C94" s="121" t="n">
        <f aca="false">BaseDeCalcul!AA100</f>
        <v>91</v>
      </c>
      <c r="D94" s="121" t="str">
        <f aca="false">BaseDeCalcul!B100</f>
        <v>11.3</v>
      </c>
      <c r="E94" s="122" t="str">
        <f aca="false">Criteres!E94</f>
        <v>Dans chaque formulaire, chaque étiquette associée à un champ de formulaire ayant la même fonction et répété plusieurs fois dans une même page ou dans un ensemble de pages est-elle cohérente ?</v>
      </c>
      <c r="F94" s="121" t="str">
        <f aca="false">Criteres!D94</f>
        <v>AA</v>
      </c>
      <c r="G94" s="123" t="str">
        <f aca="false">BaseDeCalcul!D100</f>
        <v>NA</v>
      </c>
      <c r="H94" s="123" t="str">
        <f aca="false">BaseDeCalcul!E100</f>
        <v>NA</v>
      </c>
      <c r="I94" s="123" t="str">
        <f aca="false">BaseDeCalcul!F100</f>
        <v>NT</v>
      </c>
      <c r="J94" s="123" t="str">
        <f aca="false">BaseDeCalcul!G100</f>
        <v>NT</v>
      </c>
      <c r="K94" s="123" t="str">
        <f aca="false">BaseDeCalcul!H100</f>
        <v>NA</v>
      </c>
      <c r="L94" s="123" t="str">
        <f aca="false">BaseDeCalcul!I100</f>
        <v>NA</v>
      </c>
      <c r="M94" s="123" t="str">
        <f aca="false">BaseDeCalcul!J100</f>
        <v>NT</v>
      </c>
      <c r="N94" s="123" t="str">
        <f aca="false">BaseDeCalcul!K100</f>
        <v>NT</v>
      </c>
      <c r="O94" s="123" t="str">
        <f aca="false">BaseDeCalcul!L100</f>
        <v>NT</v>
      </c>
      <c r="P94" s="123" t="str">
        <f aca="false">BaseDeCalcul!M100</f>
        <v>NT</v>
      </c>
      <c r="Q94" s="123" t="str">
        <f aca="false">BaseDeCalcul!N100</f>
        <v>NT</v>
      </c>
      <c r="R94" s="123" t="str">
        <f aca="false">BaseDeCalcul!O100</f>
        <v>NA</v>
      </c>
      <c r="S94" s="123" t="str">
        <f aca="false">BaseDeCalcul!P100</f>
        <v>NA</v>
      </c>
      <c r="T94" s="123" t="str">
        <f aca="false">BaseDeCalcul!Q100</f>
        <v>NA</v>
      </c>
      <c r="U94" s="123" t="str">
        <f aca="false">BaseDeCalcul!R100</f>
        <v>NA</v>
      </c>
      <c r="V94" s="123" t="str">
        <f aca="false">BaseDeCalcul!S100</f>
        <v>NA</v>
      </c>
      <c r="W94" s="123" t="str">
        <f aca="false">BaseDeCalcul!T100</f>
        <v>NT</v>
      </c>
      <c r="X94" s="123" t="str">
        <f aca="false">BaseDeCalcul!U100</f>
        <v>NT</v>
      </c>
      <c r="Y94" s="123" t="str">
        <f aca="false">BaseDeCalcul!V100</f>
        <v>NT</v>
      </c>
      <c r="Z94" s="123" t="str">
        <f aca="false">BaseDeCalcul!W100</f>
        <v>NT</v>
      </c>
      <c r="AA94" s="124" t="str">
        <f aca="false">BaseDeCalcul!AE100</f>
        <v>NA</v>
      </c>
    </row>
    <row r="95" customFormat="false" ht="45" hidden="false" customHeight="true" outlineLevel="0" collapsed="false">
      <c r="A95" s="0" t="n">
        <v>11</v>
      </c>
      <c r="B95" s="120" t="str">
        <f aca="false">Criteres!B95</f>
        <v>Formulaires</v>
      </c>
      <c r="C95" s="121" t="n">
        <f aca="false">BaseDeCalcul!AA101</f>
        <v>92</v>
      </c>
      <c r="D95" s="121" t="str">
        <f aca="false">BaseDeCalcul!B101</f>
        <v>11.4</v>
      </c>
      <c r="E95" s="122" t="str">
        <f aca="false">Criteres!E95</f>
        <v>Dans chaque formulaire, chaque étiquette de champ et son champ associé sont-ils accolés (hors cas particuliers) ?</v>
      </c>
      <c r="F95" s="121" t="str">
        <f aca="false">Criteres!D95</f>
        <v>A</v>
      </c>
      <c r="G95" s="123" t="str">
        <f aca="false">BaseDeCalcul!D101</f>
        <v>NA</v>
      </c>
      <c r="H95" s="123" t="str">
        <f aca="false">BaseDeCalcul!E101</f>
        <v>C</v>
      </c>
      <c r="I95" s="123" t="str">
        <f aca="false">BaseDeCalcul!F101</f>
        <v>NT</v>
      </c>
      <c r="J95" s="123" t="str">
        <f aca="false">BaseDeCalcul!G101</f>
        <v>NT</v>
      </c>
      <c r="K95" s="123" t="str">
        <f aca="false">BaseDeCalcul!H101</f>
        <v>C</v>
      </c>
      <c r="L95" s="123" t="str">
        <f aca="false">BaseDeCalcul!I101</f>
        <v>NA</v>
      </c>
      <c r="M95" s="123" t="str">
        <f aca="false">BaseDeCalcul!J101</f>
        <v>NT</v>
      </c>
      <c r="N95" s="123" t="str">
        <f aca="false">BaseDeCalcul!K101</f>
        <v>NT</v>
      </c>
      <c r="O95" s="123" t="str">
        <f aca="false">BaseDeCalcul!L101</f>
        <v>NT</v>
      </c>
      <c r="P95" s="123" t="str">
        <f aca="false">BaseDeCalcul!M101</f>
        <v>NT</v>
      </c>
      <c r="Q95" s="123" t="str">
        <f aca="false">BaseDeCalcul!N101</f>
        <v>NT</v>
      </c>
      <c r="R95" s="123" t="str">
        <f aca="false">BaseDeCalcul!O101</f>
        <v>C</v>
      </c>
      <c r="S95" s="123" t="str">
        <f aca="false">BaseDeCalcul!P101</f>
        <v>C</v>
      </c>
      <c r="T95" s="123" t="str">
        <f aca="false">BaseDeCalcul!Q101</f>
        <v>NA</v>
      </c>
      <c r="U95" s="123" t="str">
        <f aca="false">BaseDeCalcul!R101</f>
        <v>NA</v>
      </c>
      <c r="V95" s="123" t="str">
        <f aca="false">BaseDeCalcul!S101</f>
        <v>NA</v>
      </c>
      <c r="W95" s="123" t="str">
        <f aca="false">BaseDeCalcul!T101</f>
        <v>NT</v>
      </c>
      <c r="X95" s="123" t="str">
        <f aca="false">BaseDeCalcul!U101</f>
        <v>NT</v>
      </c>
      <c r="Y95" s="123" t="str">
        <f aca="false">BaseDeCalcul!V101</f>
        <v>NT</v>
      </c>
      <c r="Z95" s="123" t="str">
        <f aca="false">BaseDeCalcul!W101</f>
        <v>NT</v>
      </c>
      <c r="AA95" s="124" t="str">
        <f aca="false">BaseDeCalcul!AE101</f>
        <v>C</v>
      </c>
    </row>
    <row r="96" customFormat="false" ht="45" hidden="false" customHeight="true" outlineLevel="0" collapsed="false">
      <c r="A96" s="0" t="n">
        <v>11</v>
      </c>
      <c r="B96" s="120" t="str">
        <f aca="false">Criteres!B96</f>
        <v>Formulaires</v>
      </c>
      <c r="C96" s="121" t="n">
        <f aca="false">BaseDeCalcul!AA102</f>
        <v>93</v>
      </c>
      <c r="D96" s="121" t="str">
        <f aca="false">BaseDeCalcul!B102</f>
        <v>11.5</v>
      </c>
      <c r="E96" s="122" t="str">
        <f aca="false">Criteres!E96</f>
        <v>Dans chaque formulaire, les champs de même nature sont-ils regroupés, si nécessaire ?</v>
      </c>
      <c r="F96" s="121" t="str">
        <f aca="false">Criteres!D96</f>
        <v>A</v>
      </c>
      <c r="G96" s="123" t="str">
        <f aca="false">BaseDeCalcul!D102</f>
        <v>NA</v>
      </c>
      <c r="H96" s="123" t="str">
        <f aca="false">BaseDeCalcul!E102</f>
        <v>NC</v>
      </c>
      <c r="I96" s="123" t="str">
        <f aca="false">BaseDeCalcul!F102</f>
        <v>NT</v>
      </c>
      <c r="J96" s="123" t="str">
        <f aca="false">BaseDeCalcul!G102</f>
        <v>NT</v>
      </c>
      <c r="K96" s="123" t="str">
        <f aca="false">BaseDeCalcul!H102</f>
        <v>NA</v>
      </c>
      <c r="L96" s="123" t="str">
        <f aca="false">BaseDeCalcul!I102</f>
        <v>NA</v>
      </c>
      <c r="M96" s="123" t="str">
        <f aca="false">BaseDeCalcul!J102</f>
        <v>NT</v>
      </c>
      <c r="N96" s="123" t="str">
        <f aca="false">BaseDeCalcul!K102</f>
        <v>NT</v>
      </c>
      <c r="O96" s="123" t="str">
        <f aca="false">BaseDeCalcul!L102</f>
        <v>NT</v>
      </c>
      <c r="P96" s="123" t="str">
        <f aca="false">BaseDeCalcul!M102</f>
        <v>NT</v>
      </c>
      <c r="Q96" s="123" t="str">
        <f aca="false">BaseDeCalcul!N102</f>
        <v>NT</v>
      </c>
      <c r="R96" s="123" t="str">
        <f aca="false">BaseDeCalcul!O102</f>
        <v>C</v>
      </c>
      <c r="S96" s="123" t="str">
        <f aca="false">BaseDeCalcul!P102</f>
        <v>NC</v>
      </c>
      <c r="T96" s="123" t="str">
        <f aca="false">BaseDeCalcul!Q102</f>
        <v>NA</v>
      </c>
      <c r="U96" s="123" t="str">
        <f aca="false">BaseDeCalcul!R102</f>
        <v>NA</v>
      </c>
      <c r="V96" s="123" t="str">
        <f aca="false">BaseDeCalcul!S102</f>
        <v>NA</v>
      </c>
      <c r="W96" s="123" t="str">
        <f aca="false">BaseDeCalcul!T102</f>
        <v>NT</v>
      </c>
      <c r="X96" s="123" t="str">
        <f aca="false">BaseDeCalcul!U102</f>
        <v>NT</v>
      </c>
      <c r="Y96" s="123" t="str">
        <f aca="false">BaseDeCalcul!V102</f>
        <v>NT</v>
      </c>
      <c r="Z96" s="123" t="str">
        <f aca="false">BaseDeCalcul!W102</f>
        <v>NT</v>
      </c>
      <c r="AA96" s="124" t="str">
        <f aca="false">BaseDeCalcul!AE102</f>
        <v>NC</v>
      </c>
    </row>
    <row r="97" customFormat="false" ht="45" hidden="false" customHeight="true" outlineLevel="0" collapsed="false">
      <c r="A97" s="0" t="n">
        <v>11</v>
      </c>
      <c r="B97" s="120" t="str">
        <f aca="false">Criteres!B97</f>
        <v>Formulaires</v>
      </c>
      <c r="C97" s="121" t="n">
        <f aca="false">BaseDeCalcul!AA103</f>
        <v>94</v>
      </c>
      <c r="D97" s="121" t="str">
        <f aca="false">BaseDeCalcul!B103</f>
        <v>11.6</v>
      </c>
      <c r="E97" s="122" t="str">
        <f aca="false">Criteres!E97</f>
        <v>Dans chaque formulaire, chaque regroupement de champs de formulaire a-t-il une légende ?</v>
      </c>
      <c r="F97" s="121" t="str">
        <f aca="false">Criteres!D97</f>
        <v>A</v>
      </c>
      <c r="G97" s="123" t="str">
        <f aca="false">BaseDeCalcul!D103</f>
        <v>NA</v>
      </c>
      <c r="H97" s="123" t="str">
        <f aca="false">BaseDeCalcul!E103</f>
        <v>NA</v>
      </c>
      <c r="I97" s="123" t="str">
        <f aca="false">BaseDeCalcul!F103</f>
        <v>NT</v>
      </c>
      <c r="J97" s="123" t="str">
        <f aca="false">BaseDeCalcul!G103</f>
        <v>NT</v>
      </c>
      <c r="K97" s="123" t="str">
        <f aca="false">BaseDeCalcul!H103</f>
        <v>NA</v>
      </c>
      <c r="L97" s="123" t="str">
        <f aca="false">BaseDeCalcul!I103</f>
        <v>NA</v>
      </c>
      <c r="M97" s="123" t="str">
        <f aca="false">BaseDeCalcul!J103</f>
        <v>NT</v>
      </c>
      <c r="N97" s="123" t="str">
        <f aca="false">BaseDeCalcul!K103</f>
        <v>NT</v>
      </c>
      <c r="O97" s="123" t="str">
        <f aca="false">BaseDeCalcul!L103</f>
        <v>NT</v>
      </c>
      <c r="P97" s="123" t="str">
        <f aca="false">BaseDeCalcul!M103</f>
        <v>NT</v>
      </c>
      <c r="Q97" s="123" t="str">
        <f aca="false">BaseDeCalcul!N103</f>
        <v>NT</v>
      </c>
      <c r="R97" s="123" t="str">
        <f aca="false">BaseDeCalcul!O103</f>
        <v>C</v>
      </c>
      <c r="S97" s="123" t="str">
        <f aca="false">BaseDeCalcul!P103</f>
        <v>NA</v>
      </c>
      <c r="T97" s="123" t="str">
        <f aca="false">BaseDeCalcul!Q103</f>
        <v>NA</v>
      </c>
      <c r="U97" s="123" t="str">
        <f aca="false">BaseDeCalcul!R103</f>
        <v>NA</v>
      </c>
      <c r="V97" s="123" t="str">
        <f aca="false">BaseDeCalcul!S103</f>
        <v>NA</v>
      </c>
      <c r="W97" s="123" t="str">
        <f aca="false">BaseDeCalcul!T103</f>
        <v>NT</v>
      </c>
      <c r="X97" s="123" t="str">
        <f aca="false">BaseDeCalcul!U103</f>
        <v>NT</v>
      </c>
      <c r="Y97" s="123" t="str">
        <f aca="false">BaseDeCalcul!V103</f>
        <v>NT</v>
      </c>
      <c r="Z97" s="123" t="str">
        <f aca="false">BaseDeCalcul!W103</f>
        <v>NT</v>
      </c>
      <c r="AA97" s="124" t="str">
        <f aca="false">BaseDeCalcul!AE103</f>
        <v>C</v>
      </c>
    </row>
    <row r="98" customFormat="false" ht="45" hidden="false" customHeight="true" outlineLevel="0" collapsed="false">
      <c r="A98" s="0" t="n">
        <v>11</v>
      </c>
      <c r="B98" s="120" t="str">
        <f aca="false">Criteres!B98</f>
        <v>Formulaires</v>
      </c>
      <c r="C98" s="121" t="n">
        <f aca="false">BaseDeCalcul!AA104</f>
        <v>95</v>
      </c>
      <c r="D98" s="121" t="str">
        <f aca="false">BaseDeCalcul!B104</f>
        <v>11.7</v>
      </c>
      <c r="E98" s="122" t="str">
        <f aca="false">Criteres!E98</f>
        <v>Dans chaque formulaire, chaque légende associée à un regroupement de champs de même nature est-elle pertinente ?</v>
      </c>
      <c r="F98" s="121" t="str">
        <f aca="false">Criteres!D98</f>
        <v>A</v>
      </c>
      <c r="G98" s="123" t="str">
        <f aca="false">BaseDeCalcul!D104</f>
        <v>NA</v>
      </c>
      <c r="H98" s="123" t="str">
        <f aca="false">BaseDeCalcul!E104</f>
        <v>NA</v>
      </c>
      <c r="I98" s="123" t="str">
        <f aca="false">BaseDeCalcul!F104</f>
        <v>NT</v>
      </c>
      <c r="J98" s="123" t="str">
        <f aca="false">BaseDeCalcul!G104</f>
        <v>NT</v>
      </c>
      <c r="K98" s="123" t="str">
        <f aca="false">BaseDeCalcul!H104</f>
        <v>NA</v>
      </c>
      <c r="L98" s="123" t="str">
        <f aca="false">BaseDeCalcul!I104</f>
        <v>NA</v>
      </c>
      <c r="M98" s="123" t="str">
        <f aca="false">BaseDeCalcul!J104</f>
        <v>NT</v>
      </c>
      <c r="N98" s="123" t="str">
        <f aca="false">BaseDeCalcul!K104</f>
        <v>NT</v>
      </c>
      <c r="O98" s="123" t="str">
        <f aca="false">BaseDeCalcul!L104</f>
        <v>NT</v>
      </c>
      <c r="P98" s="123" t="str">
        <f aca="false">BaseDeCalcul!M104</f>
        <v>NT</v>
      </c>
      <c r="Q98" s="123" t="str">
        <f aca="false">BaseDeCalcul!N104</f>
        <v>NT</v>
      </c>
      <c r="R98" s="123" t="str">
        <f aca="false">BaseDeCalcul!O104</f>
        <v>C</v>
      </c>
      <c r="S98" s="123" t="str">
        <f aca="false">BaseDeCalcul!P104</f>
        <v>NA</v>
      </c>
      <c r="T98" s="123" t="str">
        <f aca="false">BaseDeCalcul!Q104</f>
        <v>NA</v>
      </c>
      <c r="U98" s="123" t="str">
        <f aca="false">BaseDeCalcul!R104</f>
        <v>NA</v>
      </c>
      <c r="V98" s="123" t="str">
        <f aca="false">BaseDeCalcul!S104</f>
        <v>NA</v>
      </c>
      <c r="W98" s="123" t="str">
        <f aca="false">BaseDeCalcul!T104</f>
        <v>NT</v>
      </c>
      <c r="X98" s="123" t="str">
        <f aca="false">BaseDeCalcul!U104</f>
        <v>NT</v>
      </c>
      <c r="Y98" s="123" t="str">
        <f aca="false">BaseDeCalcul!V104</f>
        <v>NT</v>
      </c>
      <c r="Z98" s="123" t="str">
        <f aca="false">BaseDeCalcul!W104</f>
        <v>NT</v>
      </c>
      <c r="AA98" s="124" t="str">
        <f aca="false">BaseDeCalcul!AE104</f>
        <v>C</v>
      </c>
    </row>
    <row r="99" customFormat="false" ht="45" hidden="false" customHeight="true" outlineLevel="0" collapsed="false">
      <c r="A99" s="0" t="n">
        <v>11</v>
      </c>
      <c r="B99" s="120" t="str">
        <f aca="false">Criteres!B99</f>
        <v>Formulaires</v>
      </c>
      <c r="C99" s="121" t="n">
        <f aca="false">BaseDeCalcul!AA105</f>
        <v>96</v>
      </c>
      <c r="D99" s="121" t="str">
        <f aca="false">BaseDeCalcul!B105</f>
        <v>11.8</v>
      </c>
      <c r="E99" s="122" t="str">
        <f aca="false">Criteres!E99</f>
        <v>Dans chaque formulaire, les items de même nature d'une liste de choix sont-ils regroupés de manière pertinente ?</v>
      </c>
      <c r="F99" s="121" t="str">
        <f aca="false">Criteres!D99</f>
        <v>A</v>
      </c>
      <c r="G99" s="123" t="str">
        <f aca="false">BaseDeCalcul!D105</f>
        <v>NA</v>
      </c>
      <c r="H99" s="123" t="str">
        <f aca="false">BaseDeCalcul!E105</f>
        <v>NA</v>
      </c>
      <c r="I99" s="123" t="str">
        <f aca="false">BaseDeCalcul!F105</f>
        <v>NT</v>
      </c>
      <c r="J99" s="123" t="str">
        <f aca="false">BaseDeCalcul!G105</f>
        <v>NT</v>
      </c>
      <c r="K99" s="123" t="str">
        <f aca="false">BaseDeCalcul!H105</f>
        <v>NA</v>
      </c>
      <c r="L99" s="123" t="str">
        <f aca="false">BaseDeCalcul!I105</f>
        <v>NA</v>
      </c>
      <c r="M99" s="123" t="str">
        <f aca="false">BaseDeCalcul!J105</f>
        <v>NT</v>
      </c>
      <c r="N99" s="123" t="str">
        <f aca="false">BaseDeCalcul!K105</f>
        <v>NT</v>
      </c>
      <c r="O99" s="123" t="str">
        <f aca="false">BaseDeCalcul!L105</f>
        <v>NT</v>
      </c>
      <c r="P99" s="123" t="str">
        <f aca="false">BaseDeCalcul!M105</f>
        <v>NT</v>
      </c>
      <c r="Q99" s="123" t="str">
        <f aca="false">BaseDeCalcul!N105</f>
        <v>NT</v>
      </c>
      <c r="R99" s="123" t="str">
        <f aca="false">BaseDeCalcul!O105</f>
        <v>NA</v>
      </c>
      <c r="S99" s="123" t="str">
        <f aca="false">BaseDeCalcul!P105</f>
        <v>NA</v>
      </c>
      <c r="T99" s="123" t="str">
        <f aca="false">BaseDeCalcul!Q105</f>
        <v>NA</v>
      </c>
      <c r="U99" s="123" t="str">
        <f aca="false">BaseDeCalcul!R105</f>
        <v>NA</v>
      </c>
      <c r="V99" s="123" t="str">
        <f aca="false">BaseDeCalcul!S105</f>
        <v>NA</v>
      </c>
      <c r="W99" s="123" t="str">
        <f aca="false">BaseDeCalcul!T105</f>
        <v>NT</v>
      </c>
      <c r="X99" s="123" t="str">
        <f aca="false">BaseDeCalcul!U105</f>
        <v>NT</v>
      </c>
      <c r="Y99" s="123" t="str">
        <f aca="false">BaseDeCalcul!V105</f>
        <v>NT</v>
      </c>
      <c r="Z99" s="123" t="str">
        <f aca="false">BaseDeCalcul!W105</f>
        <v>NT</v>
      </c>
      <c r="AA99" s="124" t="str">
        <f aca="false">BaseDeCalcul!AE105</f>
        <v>NA</v>
      </c>
    </row>
    <row r="100" customFormat="false" ht="45" hidden="false" customHeight="true" outlineLevel="0" collapsed="false">
      <c r="A100" s="0" t="n">
        <v>11</v>
      </c>
      <c r="B100" s="120" t="str">
        <f aca="false">Criteres!B100</f>
        <v>Formulaires</v>
      </c>
      <c r="C100" s="121" t="n">
        <f aca="false">BaseDeCalcul!AA106</f>
        <v>97</v>
      </c>
      <c r="D100" s="121" t="str">
        <f aca="false">BaseDeCalcul!B106</f>
        <v>11.9</v>
      </c>
      <c r="E100" s="122" t="str">
        <f aca="false">Criteres!E100</f>
        <v>Dans chaque formulaire, l'intitulé de chaque bouton est-il pertinent (hors cas particuliers) ?</v>
      </c>
      <c r="F100" s="121" t="str">
        <f aca="false">Criteres!D100</f>
        <v>A</v>
      </c>
      <c r="G100" s="123" t="str">
        <f aca="false">BaseDeCalcul!D106</f>
        <v>NA</v>
      </c>
      <c r="H100" s="123" t="str">
        <f aca="false">BaseDeCalcul!E106</f>
        <v>C</v>
      </c>
      <c r="I100" s="123" t="str">
        <f aca="false">BaseDeCalcul!F106</f>
        <v>NT</v>
      </c>
      <c r="J100" s="123" t="str">
        <f aca="false">BaseDeCalcul!G106</f>
        <v>NT</v>
      </c>
      <c r="K100" s="123" t="str">
        <f aca="false">BaseDeCalcul!H106</f>
        <v>C</v>
      </c>
      <c r="L100" s="123" t="str">
        <f aca="false">BaseDeCalcul!I106</f>
        <v>NA</v>
      </c>
      <c r="M100" s="123" t="str">
        <f aca="false">BaseDeCalcul!J106</f>
        <v>NT</v>
      </c>
      <c r="N100" s="123" t="str">
        <f aca="false">BaseDeCalcul!K106</f>
        <v>NT</v>
      </c>
      <c r="O100" s="123" t="str">
        <f aca="false">BaseDeCalcul!L106</f>
        <v>NT</v>
      </c>
      <c r="P100" s="123" t="str">
        <f aca="false">BaseDeCalcul!M106</f>
        <v>NT</v>
      </c>
      <c r="Q100" s="123" t="str">
        <f aca="false">BaseDeCalcul!N106</f>
        <v>NT</v>
      </c>
      <c r="R100" s="123" t="str">
        <f aca="false">BaseDeCalcul!O106</f>
        <v>C</v>
      </c>
      <c r="S100" s="123" t="str">
        <f aca="false">BaseDeCalcul!P106</f>
        <v>C</v>
      </c>
      <c r="T100" s="123" t="str">
        <f aca="false">BaseDeCalcul!Q106</f>
        <v>C</v>
      </c>
      <c r="U100" s="123" t="str">
        <f aca="false">BaseDeCalcul!R106</f>
        <v>NA</v>
      </c>
      <c r="V100" s="123" t="str">
        <f aca="false">BaseDeCalcul!S106</f>
        <v>C</v>
      </c>
      <c r="W100" s="123" t="str">
        <f aca="false">BaseDeCalcul!T106</f>
        <v>NT</v>
      </c>
      <c r="X100" s="123" t="str">
        <f aca="false">BaseDeCalcul!U106</f>
        <v>NT</v>
      </c>
      <c r="Y100" s="123" t="str">
        <f aca="false">BaseDeCalcul!V106</f>
        <v>NT</v>
      </c>
      <c r="Z100" s="123" t="str">
        <f aca="false">BaseDeCalcul!W106</f>
        <v>NT</v>
      </c>
      <c r="AA100" s="124" t="str">
        <f aca="false">BaseDeCalcul!AE106</f>
        <v>C</v>
      </c>
    </row>
    <row r="101" customFormat="false" ht="45" hidden="false" customHeight="true" outlineLevel="0" collapsed="false">
      <c r="A101" s="0" t="n">
        <v>11</v>
      </c>
      <c r="B101" s="120" t="str">
        <f aca="false">Criteres!B101</f>
        <v>Formulaires</v>
      </c>
      <c r="C101" s="121" t="n">
        <f aca="false">BaseDeCalcul!AA107</f>
        <v>98</v>
      </c>
      <c r="D101" s="121" t="str">
        <f aca="false">BaseDeCalcul!B107</f>
        <v>11.10</v>
      </c>
      <c r="E101" s="122" t="str">
        <f aca="false">Criteres!E101</f>
        <v>Dans chaque formulaire, le contrôle de saisie est-il utilisé de manière pertinente (hors cas particuliers) ?</v>
      </c>
      <c r="F101" s="121" t="str">
        <f aca="false">Criteres!D101</f>
        <v>A</v>
      </c>
      <c r="G101" s="123" t="str">
        <f aca="false">BaseDeCalcul!D107</f>
        <v>NA</v>
      </c>
      <c r="H101" s="123" t="str">
        <f aca="false">BaseDeCalcul!E107</f>
        <v>NC</v>
      </c>
      <c r="I101" s="123" t="str">
        <f aca="false">BaseDeCalcul!F107</f>
        <v>NT</v>
      </c>
      <c r="J101" s="123" t="str">
        <f aca="false">BaseDeCalcul!G107</f>
        <v>NT</v>
      </c>
      <c r="K101" s="123" t="str">
        <f aca="false">BaseDeCalcul!H107</f>
        <v>NC</v>
      </c>
      <c r="L101" s="123" t="str">
        <f aca="false">BaseDeCalcul!I107</f>
        <v>NA</v>
      </c>
      <c r="M101" s="123" t="str">
        <f aca="false">BaseDeCalcul!J107</f>
        <v>NT</v>
      </c>
      <c r="N101" s="123" t="str">
        <f aca="false">BaseDeCalcul!K107</f>
        <v>NT</v>
      </c>
      <c r="O101" s="123" t="str">
        <f aca="false">BaseDeCalcul!L107</f>
        <v>NT</v>
      </c>
      <c r="P101" s="123" t="str">
        <f aca="false">BaseDeCalcul!M107</f>
        <v>NT</v>
      </c>
      <c r="Q101" s="123" t="str">
        <f aca="false">BaseDeCalcul!N107</f>
        <v>NT</v>
      </c>
      <c r="R101" s="123" t="str">
        <f aca="false">BaseDeCalcul!O107</f>
        <v>NC</v>
      </c>
      <c r="S101" s="123" t="str">
        <f aca="false">BaseDeCalcul!P107</f>
        <v>NC</v>
      </c>
      <c r="T101" s="123" t="str">
        <f aca="false">BaseDeCalcul!Q107</f>
        <v>NA</v>
      </c>
      <c r="U101" s="123" t="str">
        <f aca="false">BaseDeCalcul!R107</f>
        <v>NA</v>
      </c>
      <c r="V101" s="123" t="str">
        <f aca="false">BaseDeCalcul!S107</f>
        <v>NA</v>
      </c>
      <c r="W101" s="123" t="str">
        <f aca="false">BaseDeCalcul!T107</f>
        <v>NT</v>
      </c>
      <c r="X101" s="123" t="str">
        <f aca="false">BaseDeCalcul!U107</f>
        <v>NT</v>
      </c>
      <c r="Y101" s="123" t="str">
        <f aca="false">BaseDeCalcul!V107</f>
        <v>NT</v>
      </c>
      <c r="Z101" s="123" t="str">
        <f aca="false">BaseDeCalcul!W107</f>
        <v>NT</v>
      </c>
      <c r="AA101" s="124" t="str">
        <f aca="false">BaseDeCalcul!AE107</f>
        <v>NC</v>
      </c>
    </row>
    <row r="102" customFormat="false" ht="45" hidden="false" customHeight="true" outlineLevel="0" collapsed="false">
      <c r="A102" s="0" t="n">
        <v>11</v>
      </c>
      <c r="B102" s="120" t="str">
        <f aca="false">Criteres!B102</f>
        <v>Formulaires</v>
      </c>
      <c r="C102" s="121" t="n">
        <f aca="false">BaseDeCalcul!AA108</f>
        <v>99</v>
      </c>
      <c r="D102" s="121" t="str">
        <f aca="false">BaseDeCalcul!B108</f>
        <v>11.11</v>
      </c>
      <c r="E102" s="122" t="str">
        <f aca="false">Criteres!E102</f>
        <v>Dans chaque formulaire, le contrôle de saisie est-il accompagné, si nécessaire, de suggestions facilitant la correction des erreurs de saisie ?</v>
      </c>
      <c r="F102" s="121" t="str">
        <f aca="false">Criteres!D102</f>
        <v>AA</v>
      </c>
      <c r="G102" s="123" t="str">
        <f aca="false">BaseDeCalcul!D108</f>
        <v>NA</v>
      </c>
      <c r="H102" s="123" t="str">
        <f aca="false">BaseDeCalcul!E108</f>
        <v>NA</v>
      </c>
      <c r="I102" s="123" t="str">
        <f aca="false">BaseDeCalcul!F108</f>
        <v>NT</v>
      </c>
      <c r="J102" s="123" t="str">
        <f aca="false">BaseDeCalcul!G108</f>
        <v>NT</v>
      </c>
      <c r="K102" s="123" t="str">
        <f aca="false">BaseDeCalcul!H108</f>
        <v>NC</v>
      </c>
      <c r="L102" s="123" t="str">
        <f aca="false">BaseDeCalcul!I108</f>
        <v>NA</v>
      </c>
      <c r="M102" s="123" t="str">
        <f aca="false">BaseDeCalcul!J108</f>
        <v>NT</v>
      </c>
      <c r="N102" s="123" t="str">
        <f aca="false">BaseDeCalcul!K108</f>
        <v>NT</v>
      </c>
      <c r="O102" s="123" t="str">
        <f aca="false">BaseDeCalcul!L108</f>
        <v>NT</v>
      </c>
      <c r="P102" s="123" t="str">
        <f aca="false">BaseDeCalcul!M108</f>
        <v>NT</v>
      </c>
      <c r="Q102" s="123" t="str">
        <f aca="false">BaseDeCalcul!N108</f>
        <v>NT</v>
      </c>
      <c r="R102" s="123" t="str">
        <f aca="false">BaseDeCalcul!O108</f>
        <v>NA</v>
      </c>
      <c r="S102" s="123" t="str">
        <f aca="false">BaseDeCalcul!P108</f>
        <v>NA</v>
      </c>
      <c r="T102" s="123" t="str">
        <f aca="false">BaseDeCalcul!Q108</f>
        <v>NA</v>
      </c>
      <c r="U102" s="123" t="str">
        <f aca="false">BaseDeCalcul!R108</f>
        <v>NA</v>
      </c>
      <c r="V102" s="123" t="str">
        <f aca="false">BaseDeCalcul!S108</f>
        <v>NA</v>
      </c>
      <c r="W102" s="123" t="str">
        <f aca="false">BaseDeCalcul!T108</f>
        <v>NT</v>
      </c>
      <c r="X102" s="123" t="str">
        <f aca="false">BaseDeCalcul!U108</f>
        <v>NT</v>
      </c>
      <c r="Y102" s="123" t="str">
        <f aca="false">BaseDeCalcul!V108</f>
        <v>NT</v>
      </c>
      <c r="Z102" s="123" t="str">
        <f aca="false">BaseDeCalcul!W108</f>
        <v>NT</v>
      </c>
      <c r="AA102" s="124" t="str">
        <f aca="false">BaseDeCalcul!AE108</f>
        <v>NC</v>
      </c>
    </row>
    <row r="103" customFormat="false" ht="45" hidden="false" customHeight="true" outlineLevel="0" collapsed="false">
      <c r="A103" s="0" t="n">
        <v>11</v>
      </c>
      <c r="B103" s="120" t="str">
        <f aca="false">Criteres!B103</f>
        <v>Formulaires</v>
      </c>
      <c r="C103" s="121" t="n">
        <f aca="false">BaseDeCalcul!AA109</f>
        <v>100</v>
      </c>
      <c r="D103" s="121" t="str">
        <f aca="false">BaseDeCalcul!B109</f>
        <v>11.12</v>
      </c>
      <c r="E103" s="122"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F103" s="121" t="str">
        <f aca="false">Criteres!D103</f>
        <v>AA</v>
      </c>
      <c r="G103" s="123" t="str">
        <f aca="false">BaseDeCalcul!D109</f>
        <v>NA</v>
      </c>
      <c r="H103" s="123" t="str">
        <f aca="false">BaseDeCalcul!E109</f>
        <v>NA</v>
      </c>
      <c r="I103" s="123" t="str">
        <f aca="false">BaseDeCalcul!F109</f>
        <v>NT</v>
      </c>
      <c r="J103" s="123" t="str">
        <f aca="false">BaseDeCalcul!G109</f>
        <v>NT</v>
      </c>
      <c r="K103" s="123" t="str">
        <f aca="false">BaseDeCalcul!H109</f>
        <v>NA</v>
      </c>
      <c r="L103" s="123" t="str">
        <f aca="false">BaseDeCalcul!I109</f>
        <v>NA</v>
      </c>
      <c r="M103" s="123" t="str">
        <f aca="false">BaseDeCalcul!J109</f>
        <v>NT</v>
      </c>
      <c r="N103" s="123" t="str">
        <f aca="false">BaseDeCalcul!K109</f>
        <v>NT</v>
      </c>
      <c r="O103" s="123" t="str">
        <f aca="false">BaseDeCalcul!L109</f>
        <v>NT</v>
      </c>
      <c r="P103" s="123" t="str">
        <f aca="false">BaseDeCalcul!M109</f>
        <v>NT</v>
      </c>
      <c r="Q103" s="123" t="str">
        <f aca="false">BaseDeCalcul!N109</f>
        <v>NT</v>
      </c>
      <c r="R103" s="123" t="str">
        <f aca="false">BaseDeCalcul!O109</f>
        <v>NA</v>
      </c>
      <c r="S103" s="123" t="str">
        <f aca="false">BaseDeCalcul!P109</f>
        <v>NA</v>
      </c>
      <c r="T103" s="123" t="str">
        <f aca="false">BaseDeCalcul!Q109</f>
        <v>NA</v>
      </c>
      <c r="U103" s="123" t="str">
        <f aca="false">BaseDeCalcul!R109</f>
        <v>NA</v>
      </c>
      <c r="V103" s="123" t="str">
        <f aca="false">BaseDeCalcul!S109</f>
        <v>NA</v>
      </c>
      <c r="W103" s="123" t="str">
        <f aca="false">BaseDeCalcul!T109</f>
        <v>NT</v>
      </c>
      <c r="X103" s="123" t="str">
        <f aca="false">BaseDeCalcul!U109</f>
        <v>NT</v>
      </c>
      <c r="Y103" s="123" t="str">
        <f aca="false">BaseDeCalcul!V109</f>
        <v>NT</v>
      </c>
      <c r="Z103" s="123" t="str">
        <f aca="false">BaseDeCalcul!W109</f>
        <v>NT</v>
      </c>
      <c r="AA103" s="124" t="str">
        <f aca="false">BaseDeCalcul!AE109</f>
        <v>NA</v>
      </c>
    </row>
    <row r="104" customFormat="false" ht="45" hidden="false" customHeight="true" outlineLevel="0" collapsed="false">
      <c r="A104" s="0" t="n">
        <v>11</v>
      </c>
      <c r="B104" s="120" t="str">
        <f aca="false">Criteres!B104</f>
        <v>Formulaires</v>
      </c>
      <c r="C104" s="121" t="n">
        <f aca="false">BaseDeCalcul!AA110</f>
        <v>101</v>
      </c>
      <c r="D104" s="121" t="str">
        <f aca="false">BaseDeCalcul!B110</f>
        <v>11.13</v>
      </c>
      <c r="E104" s="122" t="str">
        <f aca="false">Criteres!E104</f>
        <v>La finalité d'un champ de saisie peut-elle être déduite pour faciliter le remplissage automatique des champs avec les données de l'utilisateur ?</v>
      </c>
      <c r="F104" s="121" t="str">
        <f aca="false">Criteres!D104</f>
        <v>AA</v>
      </c>
      <c r="G104" s="123" t="str">
        <f aca="false">BaseDeCalcul!D110</f>
        <v>NA</v>
      </c>
      <c r="H104" s="123" t="str">
        <f aca="false">BaseDeCalcul!E110</f>
        <v>NC</v>
      </c>
      <c r="I104" s="123" t="str">
        <f aca="false">BaseDeCalcul!F110</f>
        <v>NT</v>
      </c>
      <c r="J104" s="123" t="str">
        <f aca="false">BaseDeCalcul!G110</f>
        <v>NT</v>
      </c>
      <c r="K104" s="123" t="str">
        <f aca="false">BaseDeCalcul!H110</f>
        <v>NC</v>
      </c>
      <c r="L104" s="123" t="str">
        <f aca="false">BaseDeCalcul!I110</f>
        <v>NA</v>
      </c>
      <c r="M104" s="123" t="str">
        <f aca="false">BaseDeCalcul!J110</f>
        <v>NT</v>
      </c>
      <c r="N104" s="123" t="str">
        <f aca="false">BaseDeCalcul!K110</f>
        <v>NT</v>
      </c>
      <c r="O104" s="123" t="str">
        <f aca="false">BaseDeCalcul!L110</f>
        <v>NT</v>
      </c>
      <c r="P104" s="123" t="str">
        <f aca="false">BaseDeCalcul!M110</f>
        <v>NT</v>
      </c>
      <c r="Q104" s="123" t="str">
        <f aca="false">BaseDeCalcul!N110</f>
        <v>NT</v>
      </c>
      <c r="R104" s="123" t="str">
        <f aca="false">BaseDeCalcul!O110</f>
        <v>C</v>
      </c>
      <c r="S104" s="123" t="str">
        <f aca="false">BaseDeCalcul!P110</f>
        <v>NA</v>
      </c>
      <c r="T104" s="123" t="str">
        <f aca="false">BaseDeCalcul!Q110</f>
        <v>NA</v>
      </c>
      <c r="U104" s="123" t="str">
        <f aca="false">BaseDeCalcul!R110</f>
        <v>NA</v>
      </c>
      <c r="V104" s="123" t="str">
        <f aca="false">BaseDeCalcul!S110</f>
        <v>NA</v>
      </c>
      <c r="W104" s="123" t="str">
        <f aca="false">BaseDeCalcul!T110</f>
        <v>NT</v>
      </c>
      <c r="X104" s="123" t="str">
        <f aca="false">BaseDeCalcul!U110</f>
        <v>NT</v>
      </c>
      <c r="Y104" s="123" t="str">
        <f aca="false">BaseDeCalcul!V110</f>
        <v>NT</v>
      </c>
      <c r="Z104" s="123" t="str">
        <f aca="false">BaseDeCalcul!W110</f>
        <v>NT</v>
      </c>
      <c r="AA104" s="124" t="str">
        <f aca="false">BaseDeCalcul!AE110</f>
        <v>NC</v>
      </c>
    </row>
    <row r="105" customFormat="false" ht="45" hidden="false" customHeight="true" outlineLevel="0" collapsed="false">
      <c r="A105" s="0" t="n">
        <v>11</v>
      </c>
      <c r="B105" s="120" t="str">
        <f aca="false">Criteres!B105</f>
        <v>Formulaires</v>
      </c>
      <c r="C105" s="121" t="n">
        <f aca="false">BaseDeCalcul!AA111</f>
        <v>102</v>
      </c>
      <c r="D105" s="121" t="str">
        <f aca="false">BaseDeCalcul!B111</f>
        <v>11.14</v>
      </c>
      <c r="E105" s="122" t="str">
        <f aca="false">Criteres!E105</f>
        <v>Pour chaque formulaire, toutes les données peuvent-elles être modifiées, mises à jour ou récupérées par l'utilisateur ?</v>
      </c>
      <c r="F105" s="121" t="str">
        <f aca="false">Criteres!D105</f>
        <v>AAA</v>
      </c>
      <c r="G105" s="123" t="str">
        <f aca="false">BaseDeCalcul!D111</f>
        <v>NT</v>
      </c>
      <c r="H105" s="123" t="str">
        <f aca="false">BaseDeCalcul!E111</f>
        <v>NT</v>
      </c>
      <c r="I105" s="123" t="str">
        <f aca="false">BaseDeCalcul!F111</f>
        <v>NT</v>
      </c>
      <c r="J105" s="123" t="str">
        <f aca="false">BaseDeCalcul!G111</f>
        <v>NT</v>
      </c>
      <c r="K105" s="123" t="str">
        <f aca="false">BaseDeCalcul!H111</f>
        <v>NT</v>
      </c>
      <c r="L105" s="123" t="str">
        <f aca="false">BaseDeCalcul!I111</f>
        <v>NA</v>
      </c>
      <c r="M105" s="123" t="str">
        <f aca="false">BaseDeCalcul!J111</f>
        <v>NT</v>
      </c>
      <c r="N105" s="123" t="str">
        <f aca="false">BaseDeCalcul!K111</f>
        <v>NT</v>
      </c>
      <c r="O105" s="123" t="str">
        <f aca="false">BaseDeCalcul!L111</f>
        <v>NT</v>
      </c>
      <c r="P105" s="123" t="str">
        <f aca="false">BaseDeCalcul!M111</f>
        <v>NT</v>
      </c>
      <c r="Q105" s="123" t="str">
        <f aca="false">BaseDeCalcul!N111</f>
        <v>NT</v>
      </c>
      <c r="R105" s="123" t="str">
        <f aca="false">BaseDeCalcul!O111</f>
        <v>NT</v>
      </c>
      <c r="S105" s="123" t="str">
        <f aca="false">BaseDeCalcul!P111</f>
        <v>NT</v>
      </c>
      <c r="T105" s="123" t="str">
        <f aca="false">BaseDeCalcul!Q111</f>
        <v>NT</v>
      </c>
      <c r="U105" s="123" t="str">
        <f aca="false">BaseDeCalcul!R111</f>
        <v>NT</v>
      </c>
      <c r="V105" s="123" t="str">
        <f aca="false">BaseDeCalcul!S111</f>
        <v>NT</v>
      </c>
      <c r="W105" s="123" t="str">
        <f aca="false">BaseDeCalcul!T111</f>
        <v>NT</v>
      </c>
      <c r="X105" s="123" t="str">
        <f aca="false">BaseDeCalcul!U111</f>
        <v>NT</v>
      </c>
      <c r="Y105" s="123" t="str">
        <f aca="false">BaseDeCalcul!V111</f>
        <v>NT</v>
      </c>
      <c r="Z105" s="123" t="str">
        <f aca="false">BaseDeCalcul!W111</f>
        <v>NT</v>
      </c>
      <c r="AA105" s="124" t="str">
        <f aca="false">BaseDeCalcul!AE111</f>
        <v>NA</v>
      </c>
    </row>
    <row r="106" customFormat="false" ht="45" hidden="false" customHeight="true" outlineLevel="0" collapsed="false">
      <c r="A106" s="0" t="n">
        <v>11</v>
      </c>
      <c r="B106" s="120" t="str">
        <f aca="false">Criteres!B106</f>
        <v>Formulaires</v>
      </c>
      <c r="C106" s="121" t="n">
        <f aca="false">BaseDeCalcul!AA112</f>
        <v>103</v>
      </c>
      <c r="D106" s="121" t="str">
        <f aca="false">BaseDeCalcul!B112</f>
        <v>11.15</v>
      </c>
      <c r="E106" s="122" t="str">
        <f aca="false">Criteres!E106</f>
        <v>Pour chaque formulaire, des aides à la saisie sont-elles présentes ?</v>
      </c>
      <c r="F106" s="121" t="str">
        <f aca="false">Criteres!D106</f>
        <v>AAA</v>
      </c>
      <c r="G106" s="123" t="str">
        <f aca="false">BaseDeCalcul!D112</f>
        <v>NT</v>
      </c>
      <c r="H106" s="123" t="str">
        <f aca="false">BaseDeCalcul!E112</f>
        <v>NT</v>
      </c>
      <c r="I106" s="123" t="str">
        <f aca="false">BaseDeCalcul!F112</f>
        <v>NT</v>
      </c>
      <c r="J106" s="123" t="str">
        <f aca="false">BaseDeCalcul!G112</f>
        <v>NT</v>
      </c>
      <c r="K106" s="123" t="str">
        <f aca="false">BaseDeCalcul!H112</f>
        <v>NT</v>
      </c>
      <c r="L106" s="123" t="str">
        <f aca="false">BaseDeCalcul!I112</f>
        <v>NA</v>
      </c>
      <c r="M106" s="123" t="str">
        <f aca="false">BaseDeCalcul!J112</f>
        <v>NT</v>
      </c>
      <c r="N106" s="123" t="str">
        <f aca="false">BaseDeCalcul!K112</f>
        <v>NT</v>
      </c>
      <c r="O106" s="123" t="str">
        <f aca="false">BaseDeCalcul!L112</f>
        <v>NT</v>
      </c>
      <c r="P106" s="123" t="str">
        <f aca="false">BaseDeCalcul!M112</f>
        <v>NT</v>
      </c>
      <c r="Q106" s="123" t="str">
        <f aca="false">BaseDeCalcul!N112</f>
        <v>NT</v>
      </c>
      <c r="R106" s="123" t="str">
        <f aca="false">BaseDeCalcul!O112</f>
        <v>NT</v>
      </c>
      <c r="S106" s="123" t="str">
        <f aca="false">BaseDeCalcul!P112</f>
        <v>NT</v>
      </c>
      <c r="T106" s="123" t="str">
        <f aca="false">BaseDeCalcul!Q112</f>
        <v>NT</v>
      </c>
      <c r="U106" s="123" t="str">
        <f aca="false">BaseDeCalcul!R112</f>
        <v>NT</v>
      </c>
      <c r="V106" s="123" t="str">
        <f aca="false">BaseDeCalcul!S112</f>
        <v>NT</v>
      </c>
      <c r="W106" s="123" t="str">
        <f aca="false">BaseDeCalcul!T112</f>
        <v>NT</v>
      </c>
      <c r="X106" s="123" t="str">
        <f aca="false">BaseDeCalcul!U112</f>
        <v>NT</v>
      </c>
      <c r="Y106" s="123" t="str">
        <f aca="false">BaseDeCalcul!V112</f>
        <v>NT</v>
      </c>
      <c r="Z106" s="123" t="str">
        <f aca="false">BaseDeCalcul!W112</f>
        <v>NT</v>
      </c>
      <c r="AA106" s="124" t="str">
        <f aca="false">BaseDeCalcul!AE112</f>
        <v>NA</v>
      </c>
    </row>
    <row r="107" customFormat="false" ht="45" hidden="false" customHeight="true" outlineLevel="0" collapsed="false">
      <c r="A107" s="0" t="n">
        <v>12</v>
      </c>
      <c r="B107" s="120" t="str">
        <f aca="false">Criteres!B107</f>
        <v>Formulaires</v>
      </c>
      <c r="C107" s="121" t="n">
        <f aca="false">BaseDeCalcul!AA113</f>
        <v>104</v>
      </c>
      <c r="D107" s="121" t="str">
        <f aca="false">BaseDeCalcul!B113</f>
        <v>11.16</v>
      </c>
      <c r="E107" s="122" t="str">
        <f aca="false">Criteres!E107</f>
        <v>Pour chaque formulaire, chaque aide à la saisie est-elle pertinente ?</v>
      </c>
      <c r="F107" s="121" t="str">
        <f aca="false">Criteres!D107</f>
        <v>AAA</v>
      </c>
      <c r="G107" s="123" t="str">
        <f aca="false">BaseDeCalcul!D113</f>
        <v>NT</v>
      </c>
      <c r="H107" s="123" t="str">
        <f aca="false">BaseDeCalcul!E113</f>
        <v>NT</v>
      </c>
      <c r="I107" s="123" t="str">
        <f aca="false">BaseDeCalcul!F113</f>
        <v>NT</v>
      </c>
      <c r="J107" s="123" t="str">
        <f aca="false">BaseDeCalcul!G113</f>
        <v>NT</v>
      </c>
      <c r="K107" s="123" t="str">
        <f aca="false">BaseDeCalcul!H113</f>
        <v>NT</v>
      </c>
      <c r="L107" s="123" t="str">
        <f aca="false">BaseDeCalcul!I113</f>
        <v>NA</v>
      </c>
      <c r="M107" s="123" t="str">
        <f aca="false">BaseDeCalcul!J113</f>
        <v>NT</v>
      </c>
      <c r="N107" s="123" t="str">
        <f aca="false">BaseDeCalcul!K113</f>
        <v>NT</v>
      </c>
      <c r="O107" s="123" t="str">
        <f aca="false">BaseDeCalcul!L113</f>
        <v>NT</v>
      </c>
      <c r="P107" s="123" t="str">
        <f aca="false">BaseDeCalcul!M113</f>
        <v>NT</v>
      </c>
      <c r="Q107" s="123" t="str">
        <f aca="false">BaseDeCalcul!N113</f>
        <v>NT</v>
      </c>
      <c r="R107" s="123" t="str">
        <f aca="false">BaseDeCalcul!O113</f>
        <v>NT</v>
      </c>
      <c r="S107" s="123" t="str">
        <f aca="false">BaseDeCalcul!P113</f>
        <v>NT</v>
      </c>
      <c r="T107" s="123" t="str">
        <f aca="false">BaseDeCalcul!Q113</f>
        <v>NT</v>
      </c>
      <c r="U107" s="123" t="str">
        <f aca="false">BaseDeCalcul!R113</f>
        <v>NT</v>
      </c>
      <c r="V107" s="123" t="str">
        <f aca="false">BaseDeCalcul!S113</f>
        <v>NT</v>
      </c>
      <c r="W107" s="123" t="str">
        <f aca="false">BaseDeCalcul!T113</f>
        <v>NT</v>
      </c>
      <c r="X107" s="123" t="str">
        <f aca="false">BaseDeCalcul!U113</f>
        <v>NT</v>
      </c>
      <c r="Y107" s="123" t="str">
        <f aca="false">BaseDeCalcul!V113</f>
        <v>NT</v>
      </c>
      <c r="Z107" s="123" t="str">
        <f aca="false">BaseDeCalcul!W113</f>
        <v>NT</v>
      </c>
      <c r="AA107" s="124" t="str">
        <f aca="false">BaseDeCalcul!AE113</f>
        <v>NA</v>
      </c>
    </row>
    <row r="108" customFormat="false" ht="45" hidden="false" customHeight="true" outlineLevel="0" collapsed="false">
      <c r="A108" s="0" t="n">
        <v>12</v>
      </c>
      <c r="B108" s="120" t="str">
        <f aca="false">Criteres!B108</f>
        <v>Navigation</v>
      </c>
      <c r="C108" s="121" t="n">
        <f aca="false">BaseDeCalcul!AA114</f>
        <v>105</v>
      </c>
      <c r="D108" s="121" t="str">
        <f aca="false">BaseDeCalcul!B114</f>
        <v>12.1</v>
      </c>
      <c r="E108" s="122" t="str">
        <f aca="false">Criteres!E108</f>
        <v>Chaque ensemble de pages dispose-t-il de deux systèmes de navigation différents, au moins (hors cas particuliers) ?</v>
      </c>
      <c r="F108" s="121" t="str">
        <f aca="false">Criteres!D108</f>
        <v>AA</v>
      </c>
      <c r="G108" s="123" t="str">
        <f aca="false">BaseDeCalcul!D114</f>
        <v>NA</v>
      </c>
      <c r="H108" s="123" t="str">
        <f aca="false">BaseDeCalcul!E114</f>
        <v>NA</v>
      </c>
      <c r="I108" s="123" t="str">
        <f aca="false">BaseDeCalcul!F114</f>
        <v>NT</v>
      </c>
      <c r="J108" s="123" t="str">
        <f aca="false">BaseDeCalcul!G114</f>
        <v>NT</v>
      </c>
      <c r="K108" s="123" t="str">
        <f aca="false">BaseDeCalcul!H114</f>
        <v>NA</v>
      </c>
      <c r="L108" s="123" t="str">
        <f aca="false">BaseDeCalcul!I114</f>
        <v>NA</v>
      </c>
      <c r="M108" s="123" t="str">
        <f aca="false">BaseDeCalcul!J114</f>
        <v>NT</v>
      </c>
      <c r="N108" s="123" t="str">
        <f aca="false">BaseDeCalcul!K114</f>
        <v>NT</v>
      </c>
      <c r="O108" s="123" t="str">
        <f aca="false">BaseDeCalcul!L114</f>
        <v>NT</v>
      </c>
      <c r="P108" s="123" t="str">
        <f aca="false">BaseDeCalcul!M114</f>
        <v>NT</v>
      </c>
      <c r="Q108" s="123" t="str">
        <f aca="false">BaseDeCalcul!N114</f>
        <v>NT</v>
      </c>
      <c r="R108" s="123" t="str">
        <f aca="false">BaseDeCalcul!O114</f>
        <v>NA</v>
      </c>
      <c r="S108" s="123" t="str">
        <f aca="false">BaseDeCalcul!P114</f>
        <v>NA</v>
      </c>
      <c r="T108" s="123" t="str">
        <f aca="false">BaseDeCalcul!Q114</f>
        <v>NA</v>
      </c>
      <c r="U108" s="123" t="str">
        <f aca="false">BaseDeCalcul!R114</f>
        <v>NA</v>
      </c>
      <c r="V108" s="123" t="str">
        <f aca="false">BaseDeCalcul!S114</f>
        <v>NA</v>
      </c>
      <c r="W108" s="123" t="str">
        <f aca="false">BaseDeCalcul!T114</f>
        <v>NT</v>
      </c>
      <c r="X108" s="123" t="str">
        <f aca="false">BaseDeCalcul!U114</f>
        <v>NT</v>
      </c>
      <c r="Y108" s="123" t="str">
        <f aca="false">BaseDeCalcul!V114</f>
        <v>NT</v>
      </c>
      <c r="Z108" s="123" t="str">
        <f aca="false">BaseDeCalcul!W114</f>
        <v>NT</v>
      </c>
      <c r="AA108" s="124" t="str">
        <f aca="false">BaseDeCalcul!AE114</f>
        <v>NA</v>
      </c>
    </row>
    <row r="109" customFormat="false" ht="45" hidden="false" customHeight="true" outlineLevel="0" collapsed="false">
      <c r="A109" s="0" t="n">
        <v>12</v>
      </c>
      <c r="B109" s="120" t="str">
        <f aca="false">Criteres!B109</f>
        <v>Navigation</v>
      </c>
      <c r="C109" s="121" t="n">
        <f aca="false">BaseDeCalcul!AA115</f>
        <v>106</v>
      </c>
      <c r="D109" s="121" t="str">
        <f aca="false">BaseDeCalcul!B115</f>
        <v>12.2</v>
      </c>
      <c r="E109" s="122" t="str">
        <f aca="false">Criteres!E109</f>
        <v>Dans chaque ensemble de pages, le menu et les barres de navigation sont-ils toujours à la même place (hors cas particuliers) ?</v>
      </c>
      <c r="F109" s="121" t="str">
        <f aca="false">Criteres!D109</f>
        <v>AA</v>
      </c>
      <c r="G109" s="123" t="str">
        <f aca="false">BaseDeCalcul!D115</f>
        <v>NA</v>
      </c>
      <c r="H109" s="123" t="str">
        <f aca="false">BaseDeCalcul!E115</f>
        <v>NA</v>
      </c>
      <c r="I109" s="123" t="str">
        <f aca="false">BaseDeCalcul!F115</f>
        <v>NT</v>
      </c>
      <c r="J109" s="123" t="str">
        <f aca="false">BaseDeCalcul!G115</f>
        <v>NT</v>
      </c>
      <c r="K109" s="123" t="str">
        <f aca="false">BaseDeCalcul!H115</f>
        <v>NA</v>
      </c>
      <c r="L109" s="123" t="str">
        <f aca="false">BaseDeCalcul!I115</f>
        <v>NA</v>
      </c>
      <c r="M109" s="123" t="str">
        <f aca="false">BaseDeCalcul!J115</f>
        <v>NT</v>
      </c>
      <c r="N109" s="123" t="str">
        <f aca="false">BaseDeCalcul!K115</f>
        <v>NT</v>
      </c>
      <c r="O109" s="123" t="str">
        <f aca="false">BaseDeCalcul!L115</f>
        <v>NT</v>
      </c>
      <c r="P109" s="123" t="str">
        <f aca="false">BaseDeCalcul!M115</f>
        <v>NT</v>
      </c>
      <c r="Q109" s="123" t="str">
        <f aca="false">BaseDeCalcul!N115</f>
        <v>NT</v>
      </c>
      <c r="R109" s="123" t="str">
        <f aca="false">BaseDeCalcul!O115</f>
        <v>C</v>
      </c>
      <c r="S109" s="123" t="str">
        <f aca="false">BaseDeCalcul!P115</f>
        <v>C</v>
      </c>
      <c r="T109" s="123" t="str">
        <f aca="false">BaseDeCalcul!Q115</f>
        <v>NA</v>
      </c>
      <c r="U109" s="123" t="str">
        <f aca="false">BaseDeCalcul!R115</f>
        <v>NA</v>
      </c>
      <c r="V109" s="123" t="str">
        <f aca="false">BaseDeCalcul!S115</f>
        <v>NA</v>
      </c>
      <c r="W109" s="123" t="str">
        <f aca="false">BaseDeCalcul!T115</f>
        <v>NT</v>
      </c>
      <c r="X109" s="123" t="str">
        <f aca="false">BaseDeCalcul!U115</f>
        <v>NT</v>
      </c>
      <c r="Y109" s="123" t="str">
        <f aca="false">BaseDeCalcul!V115</f>
        <v>NT</v>
      </c>
      <c r="Z109" s="123" t="str">
        <f aca="false">BaseDeCalcul!W115</f>
        <v>NT</v>
      </c>
      <c r="AA109" s="124" t="str">
        <f aca="false">BaseDeCalcul!AE115</f>
        <v>C</v>
      </c>
    </row>
    <row r="110" customFormat="false" ht="45" hidden="false" customHeight="true" outlineLevel="0" collapsed="false">
      <c r="A110" s="0" t="n">
        <v>12</v>
      </c>
      <c r="B110" s="120" t="str">
        <f aca="false">Criteres!B110</f>
        <v>Navigation</v>
      </c>
      <c r="C110" s="121" t="n">
        <f aca="false">BaseDeCalcul!AA116</f>
        <v>107</v>
      </c>
      <c r="D110" s="121" t="str">
        <f aca="false">BaseDeCalcul!B116</f>
        <v>12.3</v>
      </c>
      <c r="E110" s="122" t="str">
        <f aca="false">Criteres!E110</f>
        <v>La page « plan du site » est-elle pertinente ?</v>
      </c>
      <c r="F110" s="121" t="str">
        <f aca="false">Criteres!D110</f>
        <v>AA</v>
      </c>
      <c r="G110" s="123" t="str">
        <f aca="false">BaseDeCalcul!D116</f>
        <v>NA</v>
      </c>
      <c r="H110" s="123" t="str">
        <f aca="false">BaseDeCalcul!E116</f>
        <v>NA</v>
      </c>
      <c r="I110" s="123" t="str">
        <f aca="false">BaseDeCalcul!F116</f>
        <v>NT</v>
      </c>
      <c r="J110" s="123" t="str">
        <f aca="false">BaseDeCalcul!G116</f>
        <v>NT</v>
      </c>
      <c r="K110" s="123" t="str">
        <f aca="false">BaseDeCalcul!H116</f>
        <v>NA</v>
      </c>
      <c r="L110" s="123" t="str">
        <f aca="false">BaseDeCalcul!I116</f>
        <v>NA</v>
      </c>
      <c r="M110" s="123" t="str">
        <f aca="false">BaseDeCalcul!J116</f>
        <v>NT</v>
      </c>
      <c r="N110" s="123" t="str">
        <f aca="false">BaseDeCalcul!K116</f>
        <v>NT</v>
      </c>
      <c r="O110" s="123" t="str">
        <f aca="false">BaseDeCalcul!L116</f>
        <v>NT</v>
      </c>
      <c r="P110" s="123" t="str">
        <f aca="false">BaseDeCalcul!M116</f>
        <v>NT</v>
      </c>
      <c r="Q110" s="123" t="str">
        <f aca="false">BaseDeCalcul!N116</f>
        <v>NT</v>
      </c>
      <c r="R110" s="123" t="str">
        <f aca="false">BaseDeCalcul!O116</f>
        <v>NA</v>
      </c>
      <c r="S110" s="123" t="str">
        <f aca="false">BaseDeCalcul!P116</f>
        <v>NA</v>
      </c>
      <c r="T110" s="123" t="str">
        <f aca="false">BaseDeCalcul!Q116</f>
        <v>NA</v>
      </c>
      <c r="U110" s="123" t="str">
        <f aca="false">BaseDeCalcul!R116</f>
        <v>NA</v>
      </c>
      <c r="V110" s="123" t="str">
        <f aca="false">BaseDeCalcul!S116</f>
        <v>NA</v>
      </c>
      <c r="W110" s="123" t="str">
        <f aca="false">BaseDeCalcul!T116</f>
        <v>NT</v>
      </c>
      <c r="X110" s="123" t="str">
        <f aca="false">BaseDeCalcul!U116</f>
        <v>NT</v>
      </c>
      <c r="Y110" s="123" t="str">
        <f aca="false">BaseDeCalcul!V116</f>
        <v>NT</v>
      </c>
      <c r="Z110" s="123" t="str">
        <f aca="false">BaseDeCalcul!W116</f>
        <v>NT</v>
      </c>
      <c r="AA110" s="124" t="str">
        <f aca="false">BaseDeCalcul!AE116</f>
        <v>NA</v>
      </c>
    </row>
    <row r="111" customFormat="false" ht="45" hidden="false" customHeight="true" outlineLevel="0" collapsed="false">
      <c r="A111" s="0" t="n">
        <v>12</v>
      </c>
      <c r="B111" s="120" t="str">
        <f aca="false">Criteres!B111</f>
        <v>Navigation</v>
      </c>
      <c r="C111" s="121" t="n">
        <f aca="false">BaseDeCalcul!AA117</f>
        <v>108</v>
      </c>
      <c r="D111" s="121" t="str">
        <f aca="false">BaseDeCalcul!B117</f>
        <v>12.4</v>
      </c>
      <c r="E111" s="122" t="str">
        <f aca="false">Criteres!E111</f>
        <v>Dans chaque ensemble de pages, la page « plan du site » est-elle atteignable de manière identique ?</v>
      </c>
      <c r="F111" s="121" t="str">
        <f aca="false">Criteres!D111</f>
        <v>AA</v>
      </c>
      <c r="G111" s="123" t="str">
        <f aca="false">BaseDeCalcul!D117</f>
        <v>NA</v>
      </c>
      <c r="H111" s="123" t="str">
        <f aca="false">BaseDeCalcul!E117</f>
        <v>NA</v>
      </c>
      <c r="I111" s="123" t="str">
        <f aca="false">BaseDeCalcul!F117</f>
        <v>NT</v>
      </c>
      <c r="J111" s="123" t="str">
        <f aca="false">BaseDeCalcul!G117</f>
        <v>NT</v>
      </c>
      <c r="K111" s="123" t="str">
        <f aca="false">BaseDeCalcul!H117</f>
        <v>NA</v>
      </c>
      <c r="L111" s="123" t="str">
        <f aca="false">BaseDeCalcul!I117</f>
        <v>NA</v>
      </c>
      <c r="M111" s="123" t="str">
        <f aca="false">BaseDeCalcul!J117</f>
        <v>NT</v>
      </c>
      <c r="N111" s="123" t="str">
        <f aca="false">BaseDeCalcul!K117</f>
        <v>NT</v>
      </c>
      <c r="O111" s="123" t="str">
        <f aca="false">BaseDeCalcul!L117</f>
        <v>NT</v>
      </c>
      <c r="P111" s="123" t="str">
        <f aca="false">BaseDeCalcul!M117</f>
        <v>NT</v>
      </c>
      <c r="Q111" s="123" t="str">
        <f aca="false">BaseDeCalcul!N117</f>
        <v>NT</v>
      </c>
      <c r="R111" s="123" t="str">
        <f aca="false">BaseDeCalcul!O117</f>
        <v>NA</v>
      </c>
      <c r="S111" s="123" t="str">
        <f aca="false">BaseDeCalcul!P117</f>
        <v>NA</v>
      </c>
      <c r="T111" s="123" t="str">
        <f aca="false">BaseDeCalcul!Q117</f>
        <v>NA</v>
      </c>
      <c r="U111" s="123" t="str">
        <f aca="false">BaseDeCalcul!R117</f>
        <v>NA</v>
      </c>
      <c r="V111" s="123" t="str">
        <f aca="false">BaseDeCalcul!S117</f>
        <v>NA</v>
      </c>
      <c r="W111" s="123" t="str">
        <f aca="false">BaseDeCalcul!T117</f>
        <v>NT</v>
      </c>
      <c r="X111" s="123" t="str">
        <f aca="false">BaseDeCalcul!U117</f>
        <v>NT</v>
      </c>
      <c r="Y111" s="123" t="str">
        <f aca="false">BaseDeCalcul!V117</f>
        <v>NT</v>
      </c>
      <c r="Z111" s="123" t="str">
        <f aca="false">BaseDeCalcul!W117</f>
        <v>NT</v>
      </c>
      <c r="AA111" s="124" t="str">
        <f aca="false">BaseDeCalcul!AE117</f>
        <v>NA</v>
      </c>
    </row>
    <row r="112" customFormat="false" ht="45" hidden="false" customHeight="true" outlineLevel="0" collapsed="false">
      <c r="A112" s="0" t="n">
        <v>12</v>
      </c>
      <c r="B112" s="120" t="str">
        <f aca="false">Criteres!B112</f>
        <v>Navigation</v>
      </c>
      <c r="C112" s="121" t="n">
        <f aca="false">BaseDeCalcul!AA118</f>
        <v>109</v>
      </c>
      <c r="D112" s="121" t="str">
        <f aca="false">BaseDeCalcul!B118</f>
        <v>12.5</v>
      </c>
      <c r="E112" s="122" t="str">
        <f aca="false">Criteres!E112</f>
        <v>Dans chaque ensemble de pages, le moteur de recherche est-il atteignable de manière identique ?</v>
      </c>
      <c r="F112" s="121" t="str">
        <f aca="false">Criteres!D112</f>
        <v>AA</v>
      </c>
      <c r="G112" s="123" t="str">
        <f aca="false">BaseDeCalcul!D118</f>
        <v>NA</v>
      </c>
      <c r="H112" s="123" t="str">
        <f aca="false">BaseDeCalcul!E118</f>
        <v>NA</v>
      </c>
      <c r="I112" s="123" t="str">
        <f aca="false">BaseDeCalcul!F118</f>
        <v>NT</v>
      </c>
      <c r="J112" s="123" t="str">
        <f aca="false">BaseDeCalcul!G118</f>
        <v>NT</v>
      </c>
      <c r="K112" s="123" t="str">
        <f aca="false">BaseDeCalcul!H118</f>
        <v>NA</v>
      </c>
      <c r="L112" s="123" t="str">
        <f aca="false">BaseDeCalcul!I118</f>
        <v>NA</v>
      </c>
      <c r="M112" s="123" t="str">
        <f aca="false">BaseDeCalcul!J118</f>
        <v>NT</v>
      </c>
      <c r="N112" s="123" t="str">
        <f aca="false">BaseDeCalcul!K118</f>
        <v>NT</v>
      </c>
      <c r="O112" s="123" t="str">
        <f aca="false">BaseDeCalcul!L118</f>
        <v>NT</v>
      </c>
      <c r="P112" s="123" t="str">
        <f aca="false">BaseDeCalcul!M118</f>
        <v>NT</v>
      </c>
      <c r="Q112" s="123" t="str">
        <f aca="false">BaseDeCalcul!N118</f>
        <v>NT</v>
      </c>
      <c r="R112" s="123" t="str">
        <f aca="false">BaseDeCalcul!O118</f>
        <v>NA</v>
      </c>
      <c r="S112" s="123" t="str">
        <f aca="false">BaseDeCalcul!P118</f>
        <v>NA</v>
      </c>
      <c r="T112" s="123" t="str">
        <f aca="false">BaseDeCalcul!Q118</f>
        <v>NA</v>
      </c>
      <c r="U112" s="123" t="str">
        <f aca="false">BaseDeCalcul!R118</f>
        <v>NA</v>
      </c>
      <c r="V112" s="123" t="str">
        <f aca="false">BaseDeCalcul!S118</f>
        <v>NA</v>
      </c>
      <c r="W112" s="123" t="str">
        <f aca="false">BaseDeCalcul!T118</f>
        <v>NT</v>
      </c>
      <c r="X112" s="123" t="str">
        <f aca="false">BaseDeCalcul!U118</f>
        <v>NT</v>
      </c>
      <c r="Y112" s="123" t="str">
        <f aca="false">BaseDeCalcul!V118</f>
        <v>NT</v>
      </c>
      <c r="Z112" s="123" t="str">
        <f aca="false">BaseDeCalcul!W118</f>
        <v>NT</v>
      </c>
      <c r="AA112" s="124" t="str">
        <f aca="false">BaseDeCalcul!AE118</f>
        <v>NA</v>
      </c>
    </row>
    <row r="113" customFormat="false" ht="45" hidden="false" customHeight="true" outlineLevel="0" collapsed="false">
      <c r="A113" s="0" t="n">
        <v>12</v>
      </c>
      <c r="B113" s="120" t="str">
        <f aca="false">Criteres!B113</f>
        <v>Navigation</v>
      </c>
      <c r="C113" s="121" t="n">
        <f aca="false">BaseDeCalcul!AA119</f>
        <v>110</v>
      </c>
      <c r="D113" s="121" t="str">
        <f aca="false">BaseDeCalcul!B119</f>
        <v>12.6</v>
      </c>
      <c r="E113" s="122" t="str">
        <f aca="false">Criteres!E113</f>
        <v>Les zones de regroupement de contenus présentes dans plusieurs pages web (zones d'en-tête, de navigation principale, de contenu principal, de pied de page et de moteur de recherche) peuvent-elles être atteintes ou évitées ?</v>
      </c>
      <c r="F113" s="121" t="str">
        <f aca="false">Criteres!D113</f>
        <v>A</v>
      </c>
      <c r="G113" s="123" t="str">
        <f aca="false">BaseDeCalcul!D119</f>
        <v>NC</v>
      </c>
      <c r="H113" s="123" t="str">
        <f aca="false">BaseDeCalcul!E119</f>
        <v>NA</v>
      </c>
      <c r="I113" s="123" t="str">
        <f aca="false">BaseDeCalcul!F119</f>
        <v>NT</v>
      </c>
      <c r="J113" s="123" t="str">
        <f aca="false">BaseDeCalcul!G119</f>
        <v>NT</v>
      </c>
      <c r="K113" s="123" t="str">
        <f aca="false">BaseDeCalcul!H119</f>
        <v>NA</v>
      </c>
      <c r="L113" s="123" t="str">
        <f aca="false">BaseDeCalcul!I119</f>
        <v>NA</v>
      </c>
      <c r="M113" s="123" t="str">
        <f aca="false">BaseDeCalcul!J119</f>
        <v>NT</v>
      </c>
      <c r="N113" s="123" t="str">
        <f aca="false">BaseDeCalcul!K119</f>
        <v>NT</v>
      </c>
      <c r="O113" s="123" t="str">
        <f aca="false">BaseDeCalcul!L119</f>
        <v>NT</v>
      </c>
      <c r="P113" s="123" t="str">
        <f aca="false">BaseDeCalcul!M119</f>
        <v>NT</v>
      </c>
      <c r="Q113" s="123" t="str">
        <f aca="false">BaseDeCalcul!N119</f>
        <v>NT</v>
      </c>
      <c r="R113" s="123" t="str">
        <f aca="false">BaseDeCalcul!O119</f>
        <v>NA</v>
      </c>
      <c r="S113" s="123" t="str">
        <f aca="false">BaseDeCalcul!P119</f>
        <v>NA</v>
      </c>
      <c r="T113" s="123" t="str">
        <f aca="false">BaseDeCalcul!Q119</f>
        <v>NC</v>
      </c>
      <c r="U113" s="123" t="str">
        <f aca="false">BaseDeCalcul!R119</f>
        <v>NA</v>
      </c>
      <c r="V113" s="123" t="str">
        <f aca="false">BaseDeCalcul!S119</f>
        <v>NA</v>
      </c>
      <c r="W113" s="123" t="str">
        <f aca="false">BaseDeCalcul!T119</f>
        <v>NT</v>
      </c>
      <c r="X113" s="123" t="str">
        <f aca="false">BaseDeCalcul!U119</f>
        <v>NT</v>
      </c>
      <c r="Y113" s="123" t="str">
        <f aca="false">BaseDeCalcul!V119</f>
        <v>NT</v>
      </c>
      <c r="Z113" s="123" t="str">
        <f aca="false">BaseDeCalcul!W119</f>
        <v>NT</v>
      </c>
      <c r="AA113" s="124" t="str">
        <f aca="false">BaseDeCalcul!AE119</f>
        <v>NC</v>
      </c>
    </row>
    <row r="114" customFormat="false" ht="45" hidden="false" customHeight="true" outlineLevel="0" collapsed="false">
      <c r="A114" s="0" t="n">
        <v>12</v>
      </c>
      <c r="B114" s="120" t="str">
        <f aca="false">Criteres!B114</f>
        <v>Navigation</v>
      </c>
      <c r="C114" s="121" t="n">
        <f aca="false">BaseDeCalcul!AA120</f>
        <v>111</v>
      </c>
      <c r="D114" s="121" t="str">
        <f aca="false">BaseDeCalcul!B120</f>
        <v>12.7</v>
      </c>
      <c r="E114" s="122" t="str">
        <f aca="false">Criteres!E114</f>
        <v>Dans chaque page web, un lien d'évitement ou d'accès rapide à la zone de contenu principal est-il présent (hors cas particuliers) ?</v>
      </c>
      <c r="F114" s="121" t="str">
        <f aca="false">Criteres!D114</f>
        <v>A</v>
      </c>
      <c r="G114" s="123" t="str">
        <f aca="false">BaseDeCalcul!D120</f>
        <v>NC</v>
      </c>
      <c r="H114" s="123" t="str">
        <f aca="false">BaseDeCalcul!E120</f>
        <v>NA</v>
      </c>
      <c r="I114" s="123" t="str">
        <f aca="false">BaseDeCalcul!F120</f>
        <v>NT</v>
      </c>
      <c r="J114" s="123" t="str">
        <f aca="false">BaseDeCalcul!G120</f>
        <v>NT</v>
      </c>
      <c r="K114" s="123" t="str">
        <f aca="false">BaseDeCalcul!H120</f>
        <v>NA</v>
      </c>
      <c r="L114" s="123" t="str">
        <f aca="false">BaseDeCalcul!I120</f>
        <v>NA</v>
      </c>
      <c r="M114" s="123" t="str">
        <f aca="false">BaseDeCalcul!J120</f>
        <v>NT</v>
      </c>
      <c r="N114" s="123" t="str">
        <f aca="false">BaseDeCalcul!K120</f>
        <v>NT</v>
      </c>
      <c r="O114" s="123" t="str">
        <f aca="false">BaseDeCalcul!L120</f>
        <v>NT</v>
      </c>
      <c r="P114" s="123" t="str">
        <f aca="false">BaseDeCalcul!M120</f>
        <v>NT</v>
      </c>
      <c r="Q114" s="123" t="str">
        <f aca="false">BaseDeCalcul!N120</f>
        <v>NT</v>
      </c>
      <c r="R114" s="123" t="str">
        <f aca="false">BaseDeCalcul!O120</f>
        <v>NA</v>
      </c>
      <c r="S114" s="123" t="str">
        <f aca="false">BaseDeCalcul!P120</f>
        <v>NA</v>
      </c>
      <c r="T114" s="123" t="str">
        <f aca="false">BaseDeCalcul!Q120</f>
        <v>NA</v>
      </c>
      <c r="U114" s="123" t="str">
        <f aca="false">BaseDeCalcul!R120</f>
        <v>NA</v>
      </c>
      <c r="V114" s="123" t="str">
        <f aca="false">BaseDeCalcul!S120</f>
        <v>NA</v>
      </c>
      <c r="W114" s="123" t="str">
        <f aca="false">BaseDeCalcul!T120</f>
        <v>NT</v>
      </c>
      <c r="X114" s="123" t="str">
        <f aca="false">BaseDeCalcul!U120</f>
        <v>NT</v>
      </c>
      <c r="Y114" s="123" t="str">
        <f aca="false">BaseDeCalcul!V120</f>
        <v>NT</v>
      </c>
      <c r="Z114" s="123" t="str">
        <f aca="false">BaseDeCalcul!W120</f>
        <v>NT</v>
      </c>
      <c r="AA114" s="124" t="str">
        <f aca="false">BaseDeCalcul!AE120</f>
        <v>NC</v>
      </c>
    </row>
    <row r="115" customFormat="false" ht="45" hidden="false" customHeight="true" outlineLevel="0" collapsed="false">
      <c r="A115" s="0" t="n">
        <v>12</v>
      </c>
      <c r="B115" s="120" t="str">
        <f aca="false">Criteres!B115</f>
        <v>Navigation</v>
      </c>
      <c r="C115" s="121" t="n">
        <f aca="false">BaseDeCalcul!AA121</f>
        <v>112</v>
      </c>
      <c r="D115" s="121" t="str">
        <f aca="false">BaseDeCalcul!B121</f>
        <v>12.8</v>
      </c>
      <c r="E115" s="122" t="str">
        <f aca="false">Criteres!E115</f>
        <v>Dans chaque page web, l'ordre de tabulation est-il cohérent ?</v>
      </c>
      <c r="F115" s="121" t="str">
        <f aca="false">Criteres!D115</f>
        <v>A</v>
      </c>
      <c r="G115" s="123" t="str">
        <f aca="false">BaseDeCalcul!D121</f>
        <v>C</v>
      </c>
      <c r="H115" s="123" t="str">
        <f aca="false">BaseDeCalcul!E121</f>
        <v>C</v>
      </c>
      <c r="I115" s="123" t="str">
        <f aca="false">BaseDeCalcul!F121</f>
        <v>NT</v>
      </c>
      <c r="J115" s="123" t="str">
        <f aca="false">BaseDeCalcul!G121</f>
        <v>NT</v>
      </c>
      <c r="K115" s="123" t="str">
        <f aca="false">BaseDeCalcul!H121</f>
        <v>C</v>
      </c>
      <c r="L115" s="123" t="str">
        <f aca="false">BaseDeCalcul!I121</f>
        <v>C</v>
      </c>
      <c r="M115" s="123" t="str">
        <f aca="false">BaseDeCalcul!J121</f>
        <v>NT</v>
      </c>
      <c r="N115" s="123" t="str">
        <f aca="false">BaseDeCalcul!K121</f>
        <v>NT</v>
      </c>
      <c r="O115" s="123" t="str">
        <f aca="false">BaseDeCalcul!L121</f>
        <v>NT</v>
      </c>
      <c r="P115" s="123" t="str">
        <f aca="false">BaseDeCalcul!M121</f>
        <v>NT</v>
      </c>
      <c r="Q115" s="123" t="str">
        <f aca="false">BaseDeCalcul!N121</f>
        <v>NT</v>
      </c>
      <c r="R115" s="123" t="str">
        <f aca="false">BaseDeCalcul!O121</f>
        <v>C</v>
      </c>
      <c r="S115" s="123" t="str">
        <f aca="false">BaseDeCalcul!P121</f>
        <v>C</v>
      </c>
      <c r="T115" s="123" t="str">
        <f aca="false">BaseDeCalcul!Q121</f>
        <v>C</v>
      </c>
      <c r="U115" s="123" t="str">
        <f aca="false">BaseDeCalcul!R121</f>
        <v>C</v>
      </c>
      <c r="V115" s="123" t="str">
        <f aca="false">BaseDeCalcul!S121</f>
        <v>C</v>
      </c>
      <c r="W115" s="123" t="str">
        <f aca="false">BaseDeCalcul!T121</f>
        <v>NT</v>
      </c>
      <c r="X115" s="123" t="str">
        <f aca="false">BaseDeCalcul!U121</f>
        <v>NT</v>
      </c>
      <c r="Y115" s="123" t="str">
        <f aca="false">BaseDeCalcul!V121</f>
        <v>NT</v>
      </c>
      <c r="Z115" s="123" t="str">
        <f aca="false">BaseDeCalcul!W121</f>
        <v>NT</v>
      </c>
      <c r="AA115" s="124" t="str">
        <f aca="false">BaseDeCalcul!AE121</f>
        <v>C</v>
      </c>
    </row>
    <row r="116" customFormat="false" ht="45" hidden="false" customHeight="true" outlineLevel="0" collapsed="false">
      <c r="A116" s="0" t="n">
        <v>12</v>
      </c>
      <c r="B116" s="120" t="str">
        <f aca="false">Criteres!B116</f>
        <v>Navigation</v>
      </c>
      <c r="C116" s="121" t="n">
        <f aca="false">BaseDeCalcul!AA122</f>
        <v>113</v>
      </c>
      <c r="D116" s="121" t="str">
        <f aca="false">BaseDeCalcul!B122</f>
        <v>12.9</v>
      </c>
      <c r="E116" s="122" t="str">
        <f aca="false">Criteres!E116</f>
        <v>Dans chaque page web, la navigation ne doit pas contenir de piège au clavier. Cette règle est-elle respectée ?</v>
      </c>
      <c r="F116" s="121" t="str">
        <f aca="false">Criteres!D116</f>
        <v>A</v>
      </c>
      <c r="G116" s="123" t="str">
        <f aca="false">BaseDeCalcul!D122</f>
        <v>C</v>
      </c>
      <c r="H116" s="123" t="str">
        <f aca="false">BaseDeCalcul!E122</f>
        <v>C</v>
      </c>
      <c r="I116" s="123" t="str">
        <f aca="false">BaseDeCalcul!F122</f>
        <v>NT</v>
      </c>
      <c r="J116" s="123" t="str">
        <f aca="false">BaseDeCalcul!G122</f>
        <v>NT</v>
      </c>
      <c r="K116" s="123" t="str">
        <f aca="false">BaseDeCalcul!H122</f>
        <v>C</v>
      </c>
      <c r="L116" s="123" t="str">
        <f aca="false">BaseDeCalcul!I122</f>
        <v>C</v>
      </c>
      <c r="M116" s="123" t="str">
        <f aca="false">BaseDeCalcul!J122</f>
        <v>NT</v>
      </c>
      <c r="N116" s="123" t="str">
        <f aca="false">BaseDeCalcul!K122</f>
        <v>NT</v>
      </c>
      <c r="O116" s="123" t="str">
        <f aca="false">BaseDeCalcul!L122</f>
        <v>NT</v>
      </c>
      <c r="P116" s="123" t="str">
        <f aca="false">BaseDeCalcul!M122</f>
        <v>NT</v>
      </c>
      <c r="Q116" s="123" t="str">
        <f aca="false">BaseDeCalcul!N122</f>
        <v>NT</v>
      </c>
      <c r="R116" s="123" t="str">
        <f aca="false">BaseDeCalcul!O122</f>
        <v>NA</v>
      </c>
      <c r="S116" s="123" t="str">
        <f aca="false">BaseDeCalcul!P122</f>
        <v>C</v>
      </c>
      <c r="T116" s="123" t="str">
        <f aca="false">BaseDeCalcul!Q122</f>
        <v>C</v>
      </c>
      <c r="U116" s="123" t="str">
        <f aca="false">BaseDeCalcul!R122</f>
        <v>C</v>
      </c>
      <c r="V116" s="123" t="str">
        <f aca="false">BaseDeCalcul!S122</f>
        <v>C</v>
      </c>
      <c r="W116" s="123" t="str">
        <f aca="false">BaseDeCalcul!T122</f>
        <v>NT</v>
      </c>
      <c r="X116" s="123" t="str">
        <f aca="false">BaseDeCalcul!U122</f>
        <v>NT</v>
      </c>
      <c r="Y116" s="123" t="str">
        <f aca="false">BaseDeCalcul!V122</f>
        <v>NT</v>
      </c>
      <c r="Z116" s="123" t="str">
        <f aca="false">BaseDeCalcul!W122</f>
        <v>NT</v>
      </c>
      <c r="AA116" s="124" t="str">
        <f aca="false">BaseDeCalcul!AE122</f>
        <v>C</v>
      </c>
    </row>
    <row r="117" customFormat="false" ht="45" hidden="false" customHeight="true" outlineLevel="0" collapsed="false">
      <c r="A117" s="0" t="n">
        <v>12</v>
      </c>
      <c r="B117" s="120" t="str">
        <f aca="false">Criteres!B117</f>
        <v>Navigation</v>
      </c>
      <c r="C117" s="121" t="n">
        <f aca="false">BaseDeCalcul!AA123</f>
        <v>114</v>
      </c>
      <c r="D117" s="121" t="str">
        <f aca="false">BaseDeCalcul!B123</f>
        <v>12.10</v>
      </c>
      <c r="E117" s="122" t="str">
        <f aca="false">Criteres!E117</f>
        <v>Dans chaque page web, les raccourcis clavier n'utilisant qu'une seule touche (lettre minuscule ou majuscule, ponctuation, chiffre ou symbole) sont-ils contrôlables par l’utilisateur ?</v>
      </c>
      <c r="F117" s="121" t="str">
        <f aca="false">Criteres!D117</f>
        <v>A</v>
      </c>
      <c r="G117" s="123" t="str">
        <f aca="false">BaseDeCalcul!D123</f>
        <v>NA</v>
      </c>
      <c r="H117" s="123" t="str">
        <f aca="false">BaseDeCalcul!E123</f>
        <v>NA</v>
      </c>
      <c r="I117" s="123" t="str">
        <f aca="false">BaseDeCalcul!F123</f>
        <v>NT</v>
      </c>
      <c r="J117" s="123" t="str">
        <f aca="false">BaseDeCalcul!G123</f>
        <v>NT</v>
      </c>
      <c r="K117" s="123" t="str">
        <f aca="false">BaseDeCalcul!H123</f>
        <v>NA</v>
      </c>
      <c r="L117" s="123" t="str">
        <f aca="false">BaseDeCalcul!I123</f>
        <v>NA</v>
      </c>
      <c r="M117" s="123" t="str">
        <f aca="false">BaseDeCalcul!J123</f>
        <v>NT</v>
      </c>
      <c r="N117" s="123" t="str">
        <f aca="false">BaseDeCalcul!K123</f>
        <v>NT</v>
      </c>
      <c r="O117" s="123" t="str">
        <f aca="false">BaseDeCalcul!L123</f>
        <v>NT</v>
      </c>
      <c r="P117" s="123" t="str">
        <f aca="false">BaseDeCalcul!M123</f>
        <v>NT</v>
      </c>
      <c r="Q117" s="123" t="str">
        <f aca="false">BaseDeCalcul!N123</f>
        <v>NT</v>
      </c>
      <c r="R117" s="123" t="str">
        <f aca="false">BaseDeCalcul!O123</f>
        <v>NA</v>
      </c>
      <c r="S117" s="123" t="str">
        <f aca="false">BaseDeCalcul!P123</f>
        <v>NA</v>
      </c>
      <c r="T117" s="123" t="str">
        <f aca="false">BaseDeCalcul!Q123</f>
        <v>NA</v>
      </c>
      <c r="U117" s="123" t="str">
        <f aca="false">BaseDeCalcul!R123</f>
        <v>NA</v>
      </c>
      <c r="V117" s="123" t="str">
        <f aca="false">BaseDeCalcul!S123</f>
        <v>NA</v>
      </c>
      <c r="W117" s="123" t="str">
        <f aca="false">BaseDeCalcul!T123</f>
        <v>NT</v>
      </c>
      <c r="X117" s="123" t="str">
        <f aca="false">BaseDeCalcul!U123</f>
        <v>NT</v>
      </c>
      <c r="Y117" s="123" t="str">
        <f aca="false">BaseDeCalcul!V123</f>
        <v>NT</v>
      </c>
      <c r="Z117" s="123" t="str">
        <f aca="false">BaseDeCalcul!W123</f>
        <v>NT</v>
      </c>
      <c r="AA117" s="124" t="str">
        <f aca="false">BaseDeCalcul!AE123</f>
        <v>NA</v>
      </c>
    </row>
    <row r="118" customFormat="false" ht="45" hidden="false" customHeight="true" outlineLevel="0" collapsed="false">
      <c r="A118" s="0" t="n">
        <v>12</v>
      </c>
      <c r="B118" s="120" t="str">
        <f aca="false">Criteres!B118</f>
        <v>Navigation</v>
      </c>
      <c r="C118" s="121" t="n">
        <f aca="false">BaseDeCalcul!AA124</f>
        <v>115</v>
      </c>
      <c r="D118" s="121" t="str">
        <f aca="false">BaseDeCalcul!B124</f>
        <v>12.11</v>
      </c>
      <c r="E118" s="122" t="str">
        <f aca="false">Criteres!E118</f>
        <v>Dans chaque page web, les contenus additionnels apparaissant au survol, à la prise de focus ou à l'activation d'un composant d'interface sont-ils, si nécessaire, atteignables au clavier ?</v>
      </c>
      <c r="F118" s="121" t="str">
        <f aca="false">Criteres!D118</f>
        <v>A</v>
      </c>
      <c r="G118" s="123" t="str">
        <f aca="false">BaseDeCalcul!D124</f>
        <v>NA</v>
      </c>
      <c r="H118" s="123" t="str">
        <f aca="false">BaseDeCalcul!E124</f>
        <v>NA</v>
      </c>
      <c r="I118" s="123" t="str">
        <f aca="false">BaseDeCalcul!F124</f>
        <v>NT</v>
      </c>
      <c r="J118" s="123" t="str">
        <f aca="false">BaseDeCalcul!G124</f>
        <v>NT</v>
      </c>
      <c r="K118" s="123" t="str">
        <f aca="false">BaseDeCalcul!H124</f>
        <v>NA</v>
      </c>
      <c r="L118" s="123" t="str">
        <f aca="false">BaseDeCalcul!I124</f>
        <v>NA</v>
      </c>
      <c r="M118" s="123" t="str">
        <f aca="false">BaseDeCalcul!J124</f>
        <v>NT</v>
      </c>
      <c r="N118" s="123" t="str">
        <f aca="false">BaseDeCalcul!K124</f>
        <v>NT</v>
      </c>
      <c r="O118" s="123" t="str">
        <f aca="false">BaseDeCalcul!L124</f>
        <v>NT</v>
      </c>
      <c r="P118" s="123" t="str">
        <f aca="false">BaseDeCalcul!M124</f>
        <v>NT</v>
      </c>
      <c r="Q118" s="123" t="str">
        <f aca="false">BaseDeCalcul!N124</f>
        <v>NT</v>
      </c>
      <c r="R118" s="123" t="str">
        <f aca="false">BaseDeCalcul!O124</f>
        <v>NA</v>
      </c>
      <c r="S118" s="123" t="str">
        <f aca="false">BaseDeCalcul!P124</f>
        <v>NA</v>
      </c>
      <c r="T118" s="123" t="str">
        <f aca="false">BaseDeCalcul!Q124</f>
        <v>NA</v>
      </c>
      <c r="U118" s="123" t="str">
        <f aca="false">BaseDeCalcul!R124</f>
        <v>NA</v>
      </c>
      <c r="V118" s="123" t="str">
        <f aca="false">BaseDeCalcul!S124</f>
        <v>NA</v>
      </c>
      <c r="W118" s="123" t="str">
        <f aca="false">BaseDeCalcul!T124</f>
        <v>NT</v>
      </c>
      <c r="X118" s="123" t="str">
        <f aca="false">BaseDeCalcul!U124</f>
        <v>NT</v>
      </c>
      <c r="Y118" s="123" t="str">
        <f aca="false">BaseDeCalcul!V124</f>
        <v>NT</v>
      </c>
      <c r="Z118" s="123" t="str">
        <f aca="false">BaseDeCalcul!W124</f>
        <v>NT</v>
      </c>
      <c r="AA118" s="124" t="str">
        <f aca="false">BaseDeCalcul!AE124</f>
        <v>NA</v>
      </c>
    </row>
    <row r="119" customFormat="false" ht="45" hidden="false" customHeight="true" outlineLevel="0" collapsed="false">
      <c r="A119" s="0" t="n">
        <v>12</v>
      </c>
      <c r="B119" s="120" t="str">
        <f aca="false">Criteres!B119</f>
        <v>Navigation</v>
      </c>
      <c r="C119" s="121" t="n">
        <f aca="false">BaseDeCalcul!AA125</f>
        <v>116</v>
      </c>
      <c r="D119" s="121" t="str">
        <f aca="false">BaseDeCalcul!B125</f>
        <v>12.12</v>
      </c>
      <c r="E119" s="122" t="str">
        <f aca="false">Criteres!E119</f>
        <v>Dans chaque page web, un fil d'Ariane est-il présent (hors cas particuliers) ?</v>
      </c>
      <c r="F119" s="121" t="str">
        <f aca="false">Criteres!D119</f>
        <v>AAA</v>
      </c>
      <c r="G119" s="123" t="str">
        <f aca="false">BaseDeCalcul!D125</f>
        <v>NT</v>
      </c>
      <c r="H119" s="123" t="str">
        <f aca="false">BaseDeCalcul!E125</f>
        <v>NT</v>
      </c>
      <c r="I119" s="123" t="str">
        <f aca="false">BaseDeCalcul!F125</f>
        <v>NT</v>
      </c>
      <c r="J119" s="123" t="str">
        <f aca="false">BaseDeCalcul!G125</f>
        <v>NT</v>
      </c>
      <c r="K119" s="123" t="str">
        <f aca="false">BaseDeCalcul!H125</f>
        <v>NT</v>
      </c>
      <c r="L119" s="123" t="str">
        <f aca="false">BaseDeCalcul!I125</f>
        <v>NT</v>
      </c>
      <c r="M119" s="123" t="str">
        <f aca="false">BaseDeCalcul!J125</f>
        <v>NT</v>
      </c>
      <c r="N119" s="123" t="str">
        <f aca="false">BaseDeCalcul!K125</f>
        <v>NT</v>
      </c>
      <c r="O119" s="123" t="str">
        <f aca="false">BaseDeCalcul!L125</f>
        <v>NT</v>
      </c>
      <c r="P119" s="123" t="str">
        <f aca="false">BaseDeCalcul!M125</f>
        <v>NT</v>
      </c>
      <c r="Q119" s="123" t="str">
        <f aca="false">BaseDeCalcul!N125</f>
        <v>NT</v>
      </c>
      <c r="R119" s="123" t="str">
        <f aca="false">BaseDeCalcul!O125</f>
        <v>NT</v>
      </c>
      <c r="S119" s="123" t="str">
        <f aca="false">BaseDeCalcul!P125</f>
        <v>NT</v>
      </c>
      <c r="T119" s="123" t="str">
        <f aca="false">BaseDeCalcul!Q125</f>
        <v>NT</v>
      </c>
      <c r="U119" s="123" t="str">
        <f aca="false">BaseDeCalcul!R125</f>
        <v>NT</v>
      </c>
      <c r="V119" s="123" t="str">
        <f aca="false">BaseDeCalcul!S125</f>
        <v>NT</v>
      </c>
      <c r="W119" s="123" t="str">
        <f aca="false">BaseDeCalcul!T125</f>
        <v>NT</v>
      </c>
      <c r="X119" s="123" t="str">
        <f aca="false">BaseDeCalcul!U125</f>
        <v>NT</v>
      </c>
      <c r="Y119" s="123" t="str">
        <f aca="false">BaseDeCalcul!V125</f>
        <v>NT</v>
      </c>
      <c r="Z119" s="123" t="str">
        <f aca="false">BaseDeCalcul!W125</f>
        <v>NT</v>
      </c>
      <c r="AA119" s="124" t="str">
        <f aca="false">BaseDeCalcul!AE125</f>
        <v>NT</v>
      </c>
    </row>
    <row r="120" customFormat="false" ht="45" hidden="false" customHeight="true" outlineLevel="0" collapsed="false">
      <c r="A120" s="0" t="n">
        <v>12</v>
      </c>
      <c r="B120" s="120" t="str">
        <f aca="false">Criteres!B120</f>
        <v>Navigation</v>
      </c>
      <c r="C120" s="121" t="n">
        <f aca="false">BaseDeCalcul!AA126</f>
        <v>117</v>
      </c>
      <c r="D120" s="121" t="str">
        <f aca="false">BaseDeCalcul!B126</f>
        <v>12.13</v>
      </c>
      <c r="E120" s="122" t="str">
        <f aca="false">Criteres!E120</f>
        <v>Dans chaque page Web, le fil d'Ariane est-il pertinent ?</v>
      </c>
      <c r="F120" s="121" t="str">
        <f aca="false">Criteres!D120</f>
        <v>AAA</v>
      </c>
      <c r="G120" s="123" t="str">
        <f aca="false">BaseDeCalcul!D126</f>
        <v>NT</v>
      </c>
      <c r="H120" s="123" t="str">
        <f aca="false">BaseDeCalcul!E126</f>
        <v>NT</v>
      </c>
      <c r="I120" s="123" t="str">
        <f aca="false">BaseDeCalcul!F126</f>
        <v>NT</v>
      </c>
      <c r="J120" s="123" t="str">
        <f aca="false">BaseDeCalcul!G126</f>
        <v>NT</v>
      </c>
      <c r="K120" s="123" t="str">
        <f aca="false">BaseDeCalcul!H126</f>
        <v>NT</v>
      </c>
      <c r="L120" s="123" t="str">
        <f aca="false">BaseDeCalcul!I126</f>
        <v>NT</v>
      </c>
      <c r="M120" s="123" t="str">
        <f aca="false">BaseDeCalcul!J126</f>
        <v>NT</v>
      </c>
      <c r="N120" s="123" t="str">
        <f aca="false">BaseDeCalcul!K126</f>
        <v>NT</v>
      </c>
      <c r="O120" s="123" t="str">
        <f aca="false">BaseDeCalcul!L126</f>
        <v>NT</v>
      </c>
      <c r="P120" s="123" t="str">
        <f aca="false">BaseDeCalcul!M126</f>
        <v>NT</v>
      </c>
      <c r="Q120" s="123" t="str">
        <f aca="false">BaseDeCalcul!N126</f>
        <v>NT</v>
      </c>
      <c r="R120" s="123" t="str">
        <f aca="false">BaseDeCalcul!O126</f>
        <v>NT</v>
      </c>
      <c r="S120" s="123" t="str">
        <f aca="false">BaseDeCalcul!P126</f>
        <v>NT</v>
      </c>
      <c r="T120" s="123" t="str">
        <f aca="false">BaseDeCalcul!Q126</f>
        <v>NT</v>
      </c>
      <c r="U120" s="123" t="str">
        <f aca="false">BaseDeCalcul!R126</f>
        <v>NT</v>
      </c>
      <c r="V120" s="123" t="str">
        <f aca="false">BaseDeCalcul!S126</f>
        <v>NT</v>
      </c>
      <c r="W120" s="123" t="str">
        <f aca="false">BaseDeCalcul!T126</f>
        <v>NT</v>
      </c>
      <c r="X120" s="123" t="str">
        <f aca="false">BaseDeCalcul!U126</f>
        <v>NT</v>
      </c>
      <c r="Y120" s="123" t="str">
        <f aca="false">BaseDeCalcul!V126</f>
        <v>NT</v>
      </c>
      <c r="Z120" s="123" t="str">
        <f aca="false">BaseDeCalcul!W126</f>
        <v>NT</v>
      </c>
      <c r="AA120" s="124" t="str">
        <f aca="false">BaseDeCalcul!AE126</f>
        <v>NT</v>
      </c>
    </row>
    <row r="121" customFormat="false" ht="45" hidden="false" customHeight="true" outlineLevel="0" collapsed="false">
      <c r="A121" s="0" t="n">
        <v>13</v>
      </c>
      <c r="B121" s="120" t="str">
        <f aca="false">Criteres!B121</f>
        <v>Navigation</v>
      </c>
      <c r="C121" s="121" t="n">
        <f aca="false">BaseDeCalcul!AA127</f>
        <v>118</v>
      </c>
      <c r="D121" s="121" t="str">
        <f aca="false">BaseDeCalcul!B127</f>
        <v>12.14</v>
      </c>
      <c r="E121" s="122" t="str">
        <f aca="false">Criteres!E121</f>
        <v>Dans chaque page Web, la page en cours de consultation est-elle indiquée dans le menu de navigation ?</v>
      </c>
      <c r="F121" s="121" t="str">
        <f aca="false">Criteres!D121</f>
        <v>AAA</v>
      </c>
      <c r="G121" s="123" t="str">
        <f aca="false">BaseDeCalcul!D127</f>
        <v>NT</v>
      </c>
      <c r="H121" s="123" t="str">
        <f aca="false">BaseDeCalcul!E127</f>
        <v>NT</v>
      </c>
      <c r="I121" s="123" t="str">
        <f aca="false">BaseDeCalcul!F127</f>
        <v>NT</v>
      </c>
      <c r="J121" s="123" t="str">
        <f aca="false">BaseDeCalcul!G127</f>
        <v>NT</v>
      </c>
      <c r="K121" s="123" t="str">
        <f aca="false">BaseDeCalcul!H127</f>
        <v>NT</v>
      </c>
      <c r="L121" s="123" t="str">
        <f aca="false">BaseDeCalcul!I127</f>
        <v>NT</v>
      </c>
      <c r="M121" s="123" t="str">
        <f aca="false">BaseDeCalcul!J127</f>
        <v>NT</v>
      </c>
      <c r="N121" s="123" t="str">
        <f aca="false">BaseDeCalcul!K127</f>
        <v>NT</v>
      </c>
      <c r="O121" s="123" t="str">
        <f aca="false">BaseDeCalcul!L127</f>
        <v>NT</v>
      </c>
      <c r="P121" s="123" t="str">
        <f aca="false">BaseDeCalcul!M127</f>
        <v>NT</v>
      </c>
      <c r="Q121" s="123" t="str">
        <f aca="false">BaseDeCalcul!N127</f>
        <v>NT</v>
      </c>
      <c r="R121" s="123" t="str">
        <f aca="false">BaseDeCalcul!O127</f>
        <v>NT</v>
      </c>
      <c r="S121" s="123" t="str">
        <f aca="false">BaseDeCalcul!P127</f>
        <v>NT</v>
      </c>
      <c r="T121" s="123" t="str">
        <f aca="false">BaseDeCalcul!Q127</f>
        <v>NT</v>
      </c>
      <c r="U121" s="123" t="str">
        <f aca="false">BaseDeCalcul!R127</f>
        <v>NT</v>
      </c>
      <c r="V121" s="123" t="str">
        <f aca="false">BaseDeCalcul!S127</f>
        <v>NT</v>
      </c>
      <c r="W121" s="123" t="str">
        <f aca="false">BaseDeCalcul!T127</f>
        <v>NT</v>
      </c>
      <c r="X121" s="123" t="str">
        <f aca="false">BaseDeCalcul!U127</f>
        <v>NT</v>
      </c>
      <c r="Y121" s="123" t="str">
        <f aca="false">BaseDeCalcul!V127</f>
        <v>NT</v>
      </c>
      <c r="Z121" s="123" t="str">
        <f aca="false">BaseDeCalcul!W127</f>
        <v>NT</v>
      </c>
      <c r="AA121" s="124" t="str">
        <f aca="false">BaseDeCalcul!AE127</f>
        <v>NT</v>
      </c>
    </row>
    <row r="122" customFormat="false" ht="45" hidden="false" customHeight="true" outlineLevel="0" collapsed="false">
      <c r="A122" s="0" t="n">
        <v>13</v>
      </c>
      <c r="B122" s="120" t="str">
        <f aca="false">Criteres!B122</f>
        <v>Consultation</v>
      </c>
      <c r="C122" s="121" t="n">
        <f aca="false">BaseDeCalcul!AA128</f>
        <v>119</v>
      </c>
      <c r="D122" s="121" t="str">
        <f aca="false">BaseDeCalcul!B128</f>
        <v>13.1</v>
      </c>
      <c r="E122" s="122" t="str">
        <f aca="false">Criteres!E122</f>
        <v>Pour chaque page web, l'utilisateur a-t-il le contrôle de chaque limite de temps modifiant le contenu (hors cas particuliers) ?</v>
      </c>
      <c r="F122" s="121" t="str">
        <f aca="false">Criteres!D122</f>
        <v>A</v>
      </c>
      <c r="G122" s="123" t="str">
        <f aca="false">BaseDeCalcul!D128</f>
        <v>NA</v>
      </c>
      <c r="H122" s="123" t="str">
        <f aca="false">BaseDeCalcul!E128</f>
        <v>NA</v>
      </c>
      <c r="I122" s="123" t="str">
        <f aca="false">BaseDeCalcul!F128</f>
        <v>NT</v>
      </c>
      <c r="J122" s="123" t="str">
        <f aca="false">BaseDeCalcul!G128</f>
        <v>NT</v>
      </c>
      <c r="K122" s="123" t="str">
        <f aca="false">BaseDeCalcul!H128</f>
        <v>NA</v>
      </c>
      <c r="L122" s="123" t="str">
        <f aca="false">BaseDeCalcul!I128</f>
        <v>NA</v>
      </c>
      <c r="M122" s="123" t="str">
        <f aca="false">BaseDeCalcul!J128</f>
        <v>NT</v>
      </c>
      <c r="N122" s="123" t="str">
        <f aca="false">BaseDeCalcul!K128</f>
        <v>NT</v>
      </c>
      <c r="O122" s="123" t="str">
        <f aca="false">BaseDeCalcul!L128</f>
        <v>NT</v>
      </c>
      <c r="P122" s="123" t="str">
        <f aca="false">BaseDeCalcul!M128</f>
        <v>NT</v>
      </c>
      <c r="Q122" s="123" t="str">
        <f aca="false">BaseDeCalcul!N128</f>
        <v>NT</v>
      </c>
      <c r="R122" s="123" t="str">
        <f aca="false">BaseDeCalcul!O128</f>
        <v>NA</v>
      </c>
      <c r="S122" s="123" t="str">
        <f aca="false">BaseDeCalcul!P128</f>
        <v>NA</v>
      </c>
      <c r="T122" s="123" t="str">
        <f aca="false">BaseDeCalcul!Q128</f>
        <v>NA</v>
      </c>
      <c r="U122" s="123" t="str">
        <f aca="false">BaseDeCalcul!R128</f>
        <v>NA</v>
      </c>
      <c r="V122" s="123" t="str">
        <f aca="false">BaseDeCalcul!S128</f>
        <v>NA</v>
      </c>
      <c r="W122" s="123" t="str">
        <f aca="false">BaseDeCalcul!T128</f>
        <v>NT</v>
      </c>
      <c r="X122" s="123" t="str">
        <f aca="false">BaseDeCalcul!U128</f>
        <v>NT</v>
      </c>
      <c r="Y122" s="123" t="str">
        <f aca="false">BaseDeCalcul!V128</f>
        <v>NT</v>
      </c>
      <c r="Z122" s="123" t="str">
        <f aca="false">BaseDeCalcul!W128</f>
        <v>NT</v>
      </c>
      <c r="AA122" s="124" t="str">
        <f aca="false">BaseDeCalcul!AE128</f>
        <v>NA</v>
      </c>
    </row>
    <row r="123" customFormat="false" ht="59.25" hidden="false" customHeight="true" outlineLevel="0" collapsed="false">
      <c r="A123" s="0" t="n">
        <v>13</v>
      </c>
      <c r="B123" s="120" t="str">
        <f aca="false">Criteres!B123</f>
        <v>Consultation</v>
      </c>
      <c r="C123" s="121" t="n">
        <f aca="false">BaseDeCalcul!AA129</f>
        <v>120</v>
      </c>
      <c r="D123" s="121" t="str">
        <f aca="false">BaseDeCalcul!B129</f>
        <v>13.2</v>
      </c>
      <c r="E123" s="122" t="str">
        <f aca="false">Criteres!E123</f>
        <v>Dans chaque page web, l'ouverture d'une nouvelle fenêtre ne doit pas être déclenchée sans action de l'utilisateur. Cette règle est-elle respectée ?</v>
      </c>
      <c r="F123" s="121" t="str">
        <f aca="false">Criteres!D123</f>
        <v>A</v>
      </c>
      <c r="G123" s="123" t="str">
        <f aca="false">BaseDeCalcul!D129</f>
        <v>NA</v>
      </c>
      <c r="H123" s="123" t="str">
        <f aca="false">BaseDeCalcul!E129</f>
        <v>NA</v>
      </c>
      <c r="I123" s="123" t="str">
        <f aca="false">BaseDeCalcul!F129</f>
        <v>NT</v>
      </c>
      <c r="J123" s="123" t="str">
        <f aca="false">BaseDeCalcul!G129</f>
        <v>NT</v>
      </c>
      <c r="K123" s="123" t="str">
        <f aca="false">BaseDeCalcul!H129</f>
        <v>NA</v>
      </c>
      <c r="L123" s="123" t="str">
        <f aca="false">BaseDeCalcul!I129</f>
        <v>NA</v>
      </c>
      <c r="M123" s="123" t="str">
        <f aca="false">BaseDeCalcul!J129</f>
        <v>NT</v>
      </c>
      <c r="N123" s="123" t="str">
        <f aca="false">BaseDeCalcul!K129</f>
        <v>NT</v>
      </c>
      <c r="O123" s="123" t="str">
        <f aca="false">BaseDeCalcul!L129</f>
        <v>NT</v>
      </c>
      <c r="P123" s="123" t="str">
        <f aca="false">BaseDeCalcul!M129</f>
        <v>NT</v>
      </c>
      <c r="Q123" s="123" t="str">
        <f aca="false">BaseDeCalcul!N129</f>
        <v>NT</v>
      </c>
      <c r="R123" s="123" t="str">
        <f aca="false">BaseDeCalcul!O129</f>
        <v>NA</v>
      </c>
      <c r="S123" s="123" t="str">
        <f aca="false">BaseDeCalcul!P129</f>
        <v>NA</v>
      </c>
      <c r="T123" s="123" t="str">
        <f aca="false">BaseDeCalcul!Q129</f>
        <v>NA</v>
      </c>
      <c r="U123" s="123" t="str">
        <f aca="false">BaseDeCalcul!R129</f>
        <v>NA</v>
      </c>
      <c r="V123" s="123" t="str">
        <f aca="false">BaseDeCalcul!S129</f>
        <v>NA</v>
      </c>
      <c r="W123" s="123" t="str">
        <f aca="false">BaseDeCalcul!T129</f>
        <v>NT</v>
      </c>
      <c r="X123" s="123" t="str">
        <f aca="false">BaseDeCalcul!U129</f>
        <v>NT</v>
      </c>
      <c r="Y123" s="123" t="str">
        <f aca="false">BaseDeCalcul!V129</f>
        <v>NT</v>
      </c>
      <c r="Z123" s="123" t="str">
        <f aca="false">BaseDeCalcul!W129</f>
        <v>NT</v>
      </c>
      <c r="AA123" s="124" t="str">
        <f aca="false">BaseDeCalcul!AE129</f>
        <v>NA</v>
      </c>
    </row>
    <row r="124" customFormat="false" ht="45" hidden="false" customHeight="true" outlineLevel="0" collapsed="false">
      <c r="A124" s="0" t="n">
        <v>13</v>
      </c>
      <c r="B124" s="120" t="str">
        <f aca="false">Criteres!B124</f>
        <v>Consultation</v>
      </c>
      <c r="C124" s="121" t="n">
        <f aca="false">BaseDeCalcul!AA130</f>
        <v>121</v>
      </c>
      <c r="D124" s="121" t="str">
        <f aca="false">BaseDeCalcul!B130</f>
        <v>13.3</v>
      </c>
      <c r="E124" s="122" t="str">
        <f aca="false">Criteres!E124</f>
        <v>Dans chaque page web, chaque document bureautique en téléchargement possède-t-il, si nécessaire, une version accessible (hors cas particuliers) ?</v>
      </c>
      <c r="F124" s="121" t="str">
        <f aca="false">Criteres!D124</f>
        <v>A</v>
      </c>
      <c r="G124" s="123" t="str">
        <f aca="false">BaseDeCalcul!D130</f>
        <v>NA</v>
      </c>
      <c r="H124" s="123" t="str">
        <f aca="false">BaseDeCalcul!E130</f>
        <v>NA</v>
      </c>
      <c r="I124" s="123" t="str">
        <f aca="false">BaseDeCalcul!F130</f>
        <v>NT</v>
      </c>
      <c r="J124" s="123" t="str">
        <f aca="false">BaseDeCalcul!G130</f>
        <v>NT</v>
      </c>
      <c r="K124" s="123" t="str">
        <f aca="false">BaseDeCalcul!H130</f>
        <v>NA</v>
      </c>
      <c r="L124" s="123" t="str">
        <f aca="false">BaseDeCalcul!I130</f>
        <v>NA</v>
      </c>
      <c r="M124" s="123" t="str">
        <f aca="false">BaseDeCalcul!J130</f>
        <v>NT</v>
      </c>
      <c r="N124" s="123" t="str">
        <f aca="false">BaseDeCalcul!K130</f>
        <v>NT</v>
      </c>
      <c r="O124" s="123" t="str">
        <f aca="false">BaseDeCalcul!L130</f>
        <v>NT</v>
      </c>
      <c r="P124" s="123" t="str">
        <f aca="false">BaseDeCalcul!M130</f>
        <v>NT</v>
      </c>
      <c r="Q124" s="123" t="str">
        <f aca="false">BaseDeCalcul!N130</f>
        <v>NT</v>
      </c>
      <c r="R124" s="123" t="str">
        <f aca="false">BaseDeCalcul!O130</f>
        <v>NA</v>
      </c>
      <c r="S124" s="123" t="str">
        <f aca="false">BaseDeCalcul!P130</f>
        <v>NA</v>
      </c>
      <c r="T124" s="123" t="str">
        <f aca="false">BaseDeCalcul!Q130</f>
        <v>NA</v>
      </c>
      <c r="U124" s="123" t="str">
        <f aca="false">BaseDeCalcul!R130</f>
        <v>NA</v>
      </c>
      <c r="V124" s="123" t="str">
        <f aca="false">BaseDeCalcul!S130</f>
        <v>NA</v>
      </c>
      <c r="W124" s="123" t="str">
        <f aca="false">BaseDeCalcul!T130</f>
        <v>NT</v>
      </c>
      <c r="X124" s="123" t="str">
        <f aca="false">BaseDeCalcul!U130</f>
        <v>NT</v>
      </c>
      <c r="Y124" s="123" t="str">
        <f aca="false">BaseDeCalcul!V130</f>
        <v>NT</v>
      </c>
      <c r="Z124" s="123" t="str">
        <f aca="false">BaseDeCalcul!W130</f>
        <v>NT</v>
      </c>
      <c r="AA124" s="124" t="str">
        <f aca="false">BaseDeCalcul!AE130</f>
        <v>NA</v>
      </c>
    </row>
    <row r="125" customFormat="false" ht="45" hidden="false" customHeight="true" outlineLevel="0" collapsed="false">
      <c r="A125" s="0" t="n">
        <v>13</v>
      </c>
      <c r="B125" s="120" t="str">
        <f aca="false">Criteres!B125</f>
        <v>Consultation</v>
      </c>
      <c r="C125" s="121" t="n">
        <f aca="false">BaseDeCalcul!AA131</f>
        <v>122</v>
      </c>
      <c r="D125" s="121" t="str">
        <f aca="false">BaseDeCalcul!B131</f>
        <v>13.4</v>
      </c>
      <c r="E125" s="122" t="str">
        <f aca="false">Criteres!E125</f>
        <v>Pour chaque document bureautique ayant une version accessible, cette version offre-t-elle la même information ?</v>
      </c>
      <c r="F125" s="121" t="str">
        <f aca="false">Criteres!D125</f>
        <v>A</v>
      </c>
      <c r="G125" s="123" t="str">
        <f aca="false">BaseDeCalcul!D131</f>
        <v>NA</v>
      </c>
      <c r="H125" s="123" t="str">
        <f aca="false">BaseDeCalcul!E131</f>
        <v>NA</v>
      </c>
      <c r="I125" s="123" t="str">
        <f aca="false">BaseDeCalcul!F131</f>
        <v>NT</v>
      </c>
      <c r="J125" s="123" t="str">
        <f aca="false">BaseDeCalcul!G131</f>
        <v>NT</v>
      </c>
      <c r="K125" s="123" t="str">
        <f aca="false">BaseDeCalcul!H131</f>
        <v>NA</v>
      </c>
      <c r="L125" s="123" t="str">
        <f aca="false">BaseDeCalcul!I131</f>
        <v>NA</v>
      </c>
      <c r="M125" s="123" t="str">
        <f aca="false">BaseDeCalcul!J131</f>
        <v>NT</v>
      </c>
      <c r="N125" s="123" t="str">
        <f aca="false">BaseDeCalcul!K131</f>
        <v>NT</v>
      </c>
      <c r="O125" s="123" t="str">
        <f aca="false">BaseDeCalcul!L131</f>
        <v>NT</v>
      </c>
      <c r="P125" s="123" t="str">
        <f aca="false">BaseDeCalcul!M131</f>
        <v>NT</v>
      </c>
      <c r="Q125" s="123" t="str">
        <f aca="false">BaseDeCalcul!N131</f>
        <v>NT</v>
      </c>
      <c r="R125" s="123" t="str">
        <f aca="false">BaseDeCalcul!O131</f>
        <v>NA</v>
      </c>
      <c r="S125" s="123" t="str">
        <f aca="false">BaseDeCalcul!P131</f>
        <v>NA</v>
      </c>
      <c r="T125" s="123" t="str">
        <f aca="false">BaseDeCalcul!Q131</f>
        <v>NA</v>
      </c>
      <c r="U125" s="123" t="str">
        <f aca="false">BaseDeCalcul!R131</f>
        <v>NA</v>
      </c>
      <c r="V125" s="123" t="str">
        <f aca="false">BaseDeCalcul!S131</f>
        <v>NA</v>
      </c>
      <c r="W125" s="123" t="str">
        <f aca="false">BaseDeCalcul!T131</f>
        <v>NT</v>
      </c>
      <c r="X125" s="123" t="str">
        <f aca="false">BaseDeCalcul!U131</f>
        <v>NT</v>
      </c>
      <c r="Y125" s="123" t="str">
        <f aca="false">BaseDeCalcul!V131</f>
        <v>NT</v>
      </c>
      <c r="Z125" s="123" t="str">
        <f aca="false">BaseDeCalcul!W131</f>
        <v>NT</v>
      </c>
      <c r="AA125" s="124" t="str">
        <f aca="false">BaseDeCalcul!AE131</f>
        <v>NA</v>
      </c>
    </row>
    <row r="126" customFormat="false" ht="45" hidden="false" customHeight="true" outlineLevel="0" collapsed="false">
      <c r="A126" s="0" t="n">
        <v>13</v>
      </c>
      <c r="B126" s="120" t="str">
        <f aca="false">Criteres!B126</f>
        <v>Consultation</v>
      </c>
      <c r="C126" s="121" t="n">
        <f aca="false">BaseDeCalcul!AA132</f>
        <v>123</v>
      </c>
      <c r="D126" s="121" t="str">
        <f aca="false">BaseDeCalcul!B132</f>
        <v>13.5</v>
      </c>
      <c r="E126" s="122" t="str">
        <f aca="false">Criteres!E126</f>
        <v>Dans chaque page web, chaque contenu cryptique (art ASCII, émoticon, syntaxe cryptique) a-t-il une alternative ?</v>
      </c>
      <c r="F126" s="121" t="str">
        <f aca="false">Criteres!D126</f>
        <v>A</v>
      </c>
      <c r="G126" s="123" t="str">
        <f aca="false">BaseDeCalcul!D132</f>
        <v>NA</v>
      </c>
      <c r="H126" s="123" t="str">
        <f aca="false">BaseDeCalcul!E132</f>
        <v>NA</v>
      </c>
      <c r="I126" s="123" t="str">
        <f aca="false">BaseDeCalcul!F132</f>
        <v>NT</v>
      </c>
      <c r="J126" s="123" t="str">
        <f aca="false">BaseDeCalcul!G132</f>
        <v>NT</v>
      </c>
      <c r="K126" s="123" t="str">
        <f aca="false">BaseDeCalcul!H132</f>
        <v>NA</v>
      </c>
      <c r="L126" s="123" t="str">
        <f aca="false">BaseDeCalcul!I132</f>
        <v>NA</v>
      </c>
      <c r="M126" s="123" t="str">
        <f aca="false">BaseDeCalcul!J132</f>
        <v>NT</v>
      </c>
      <c r="N126" s="123" t="str">
        <f aca="false">BaseDeCalcul!K132</f>
        <v>NT</v>
      </c>
      <c r="O126" s="123" t="str">
        <f aca="false">BaseDeCalcul!L132</f>
        <v>NT</v>
      </c>
      <c r="P126" s="123" t="str">
        <f aca="false">BaseDeCalcul!M132</f>
        <v>NT</v>
      </c>
      <c r="Q126" s="123" t="str">
        <f aca="false">BaseDeCalcul!N132</f>
        <v>NT</v>
      </c>
      <c r="R126" s="123" t="str">
        <f aca="false">BaseDeCalcul!O132</f>
        <v>NA</v>
      </c>
      <c r="S126" s="123" t="str">
        <f aca="false">BaseDeCalcul!P132</f>
        <v>NA</v>
      </c>
      <c r="T126" s="123" t="str">
        <f aca="false">BaseDeCalcul!Q132</f>
        <v>NA</v>
      </c>
      <c r="U126" s="123" t="str">
        <f aca="false">BaseDeCalcul!R132</f>
        <v>NA</v>
      </c>
      <c r="V126" s="123" t="str">
        <f aca="false">BaseDeCalcul!S132</f>
        <v>NA</v>
      </c>
      <c r="W126" s="123" t="str">
        <f aca="false">BaseDeCalcul!T132</f>
        <v>NT</v>
      </c>
      <c r="X126" s="123" t="str">
        <f aca="false">BaseDeCalcul!U132</f>
        <v>NT</v>
      </c>
      <c r="Y126" s="123" t="str">
        <f aca="false">BaseDeCalcul!V132</f>
        <v>NT</v>
      </c>
      <c r="Z126" s="123" t="str">
        <f aca="false">BaseDeCalcul!W132</f>
        <v>NT</v>
      </c>
      <c r="AA126" s="124" t="str">
        <f aca="false">BaseDeCalcul!AE132</f>
        <v>NA</v>
      </c>
    </row>
    <row r="127" customFormat="false" ht="45" hidden="false" customHeight="true" outlineLevel="0" collapsed="false">
      <c r="A127" s="0" t="n">
        <v>13</v>
      </c>
      <c r="B127" s="120" t="str">
        <f aca="false">Criteres!B127</f>
        <v>Consultation</v>
      </c>
      <c r="C127" s="121" t="n">
        <f aca="false">BaseDeCalcul!AA133</f>
        <v>124</v>
      </c>
      <c r="D127" s="121" t="str">
        <f aca="false">BaseDeCalcul!B133</f>
        <v>13.6</v>
      </c>
      <c r="E127" s="122" t="str">
        <f aca="false">Criteres!E127</f>
        <v>Dans chaque page web, pour chaque contenu cryptique (art ASCII, émoticon, syntaxe cryptique) ayant une alternative, cette alternative est-elle pertinente ?</v>
      </c>
      <c r="F127" s="121" t="str">
        <f aca="false">Criteres!D127</f>
        <v>A</v>
      </c>
      <c r="G127" s="123" t="str">
        <f aca="false">BaseDeCalcul!D133</f>
        <v>NA</v>
      </c>
      <c r="H127" s="123" t="str">
        <f aca="false">BaseDeCalcul!E133</f>
        <v>NA</v>
      </c>
      <c r="I127" s="123" t="str">
        <f aca="false">BaseDeCalcul!F133</f>
        <v>NT</v>
      </c>
      <c r="J127" s="123" t="str">
        <f aca="false">BaseDeCalcul!G133</f>
        <v>NT</v>
      </c>
      <c r="K127" s="123" t="str">
        <f aca="false">BaseDeCalcul!H133</f>
        <v>NA</v>
      </c>
      <c r="L127" s="123" t="str">
        <f aca="false">BaseDeCalcul!I133</f>
        <v>NA</v>
      </c>
      <c r="M127" s="123" t="str">
        <f aca="false">BaseDeCalcul!J133</f>
        <v>NT</v>
      </c>
      <c r="N127" s="123" t="str">
        <f aca="false">BaseDeCalcul!K133</f>
        <v>NT</v>
      </c>
      <c r="O127" s="123" t="str">
        <f aca="false">BaseDeCalcul!L133</f>
        <v>NT</v>
      </c>
      <c r="P127" s="123" t="str">
        <f aca="false">BaseDeCalcul!M133</f>
        <v>NT</v>
      </c>
      <c r="Q127" s="123" t="str">
        <f aca="false">BaseDeCalcul!N133</f>
        <v>NT</v>
      </c>
      <c r="R127" s="123" t="str">
        <f aca="false">BaseDeCalcul!O133</f>
        <v>NA</v>
      </c>
      <c r="S127" s="123" t="str">
        <f aca="false">BaseDeCalcul!P133</f>
        <v>NA</v>
      </c>
      <c r="T127" s="123" t="str">
        <f aca="false">BaseDeCalcul!Q133</f>
        <v>NA</v>
      </c>
      <c r="U127" s="123" t="str">
        <f aca="false">BaseDeCalcul!R133</f>
        <v>NA</v>
      </c>
      <c r="V127" s="123" t="str">
        <f aca="false">BaseDeCalcul!S133</f>
        <v>NA</v>
      </c>
      <c r="W127" s="123" t="str">
        <f aca="false">BaseDeCalcul!T133</f>
        <v>NT</v>
      </c>
      <c r="X127" s="123" t="str">
        <f aca="false">BaseDeCalcul!U133</f>
        <v>NT</v>
      </c>
      <c r="Y127" s="123" t="str">
        <f aca="false">BaseDeCalcul!V133</f>
        <v>NT</v>
      </c>
      <c r="Z127" s="123" t="str">
        <f aca="false">BaseDeCalcul!W133</f>
        <v>NT</v>
      </c>
      <c r="AA127" s="124" t="str">
        <f aca="false">BaseDeCalcul!AE133</f>
        <v>NA</v>
      </c>
    </row>
    <row r="128" customFormat="false" ht="45" hidden="false" customHeight="true" outlineLevel="0" collapsed="false">
      <c r="A128" s="0" t="n">
        <v>13</v>
      </c>
      <c r="B128" s="120" t="str">
        <f aca="false">Criteres!B128</f>
        <v>Consultation</v>
      </c>
      <c r="C128" s="121" t="n">
        <f aca="false">BaseDeCalcul!AA134</f>
        <v>125</v>
      </c>
      <c r="D128" s="121" t="str">
        <f aca="false">BaseDeCalcul!B134</f>
        <v>13.7</v>
      </c>
      <c r="E128" s="122" t="str">
        <f aca="false">Criteres!E128</f>
        <v>Dans chaque page web, les changements brusques de luminosité ou les effets de flash sont-ils correctement utilisés ?</v>
      </c>
      <c r="F128" s="121" t="str">
        <f aca="false">Criteres!D128</f>
        <v>A</v>
      </c>
      <c r="G128" s="123" t="str">
        <f aca="false">BaseDeCalcul!D134</f>
        <v>NA</v>
      </c>
      <c r="H128" s="123" t="str">
        <f aca="false">BaseDeCalcul!E134</f>
        <v>NA</v>
      </c>
      <c r="I128" s="123" t="str">
        <f aca="false">BaseDeCalcul!F134</f>
        <v>NT</v>
      </c>
      <c r="J128" s="123" t="str">
        <f aca="false">BaseDeCalcul!G134</f>
        <v>NT</v>
      </c>
      <c r="K128" s="123" t="str">
        <f aca="false">BaseDeCalcul!H134</f>
        <v>NA</v>
      </c>
      <c r="L128" s="123" t="str">
        <f aca="false">BaseDeCalcul!I134</f>
        <v>NA</v>
      </c>
      <c r="M128" s="123" t="str">
        <f aca="false">BaseDeCalcul!J134</f>
        <v>NT</v>
      </c>
      <c r="N128" s="123" t="str">
        <f aca="false">BaseDeCalcul!K134</f>
        <v>NT</v>
      </c>
      <c r="O128" s="123" t="str">
        <f aca="false">BaseDeCalcul!L134</f>
        <v>NT</v>
      </c>
      <c r="P128" s="123" t="str">
        <f aca="false">BaseDeCalcul!M134</f>
        <v>NT</v>
      </c>
      <c r="Q128" s="123" t="str">
        <f aca="false">BaseDeCalcul!N134</f>
        <v>NT</v>
      </c>
      <c r="R128" s="123" t="str">
        <f aca="false">BaseDeCalcul!O134</f>
        <v>NA</v>
      </c>
      <c r="S128" s="123" t="str">
        <f aca="false">BaseDeCalcul!P134</f>
        <v>NA</v>
      </c>
      <c r="T128" s="123" t="str">
        <f aca="false">BaseDeCalcul!Q134</f>
        <v>NA</v>
      </c>
      <c r="U128" s="123" t="str">
        <f aca="false">BaseDeCalcul!R134</f>
        <v>NA</v>
      </c>
      <c r="V128" s="123" t="str">
        <f aca="false">BaseDeCalcul!S134</f>
        <v>NA</v>
      </c>
      <c r="W128" s="123" t="str">
        <f aca="false">BaseDeCalcul!T134</f>
        <v>NT</v>
      </c>
      <c r="X128" s="123" t="str">
        <f aca="false">BaseDeCalcul!U134</f>
        <v>NT</v>
      </c>
      <c r="Y128" s="123" t="str">
        <f aca="false">BaseDeCalcul!V134</f>
        <v>NT</v>
      </c>
      <c r="Z128" s="123" t="str">
        <f aca="false">BaseDeCalcul!W134</f>
        <v>NT</v>
      </c>
      <c r="AA128" s="124" t="str">
        <f aca="false">BaseDeCalcul!AE134</f>
        <v>NA</v>
      </c>
    </row>
    <row r="129" customFormat="false" ht="45" hidden="false" customHeight="true" outlineLevel="0" collapsed="false">
      <c r="A129" s="0" t="n">
        <v>13</v>
      </c>
      <c r="B129" s="120" t="str">
        <f aca="false">Criteres!B129</f>
        <v>Consultation</v>
      </c>
      <c r="C129" s="121" t="n">
        <f aca="false">BaseDeCalcul!AA135</f>
        <v>126</v>
      </c>
      <c r="D129" s="121" t="str">
        <f aca="false">BaseDeCalcul!B135</f>
        <v>13.8</v>
      </c>
      <c r="E129" s="122" t="str">
        <f aca="false">Criteres!E129</f>
        <v>Dans chaque page web, chaque contenu en mouvement ou clignotant est-il contrôlable par l'utilisateur ?</v>
      </c>
      <c r="F129" s="121" t="str">
        <f aca="false">Criteres!D129</f>
        <v>A</v>
      </c>
      <c r="G129" s="123" t="str">
        <f aca="false">BaseDeCalcul!D135</f>
        <v>NA</v>
      </c>
      <c r="H129" s="123" t="str">
        <f aca="false">BaseDeCalcul!E135</f>
        <v>NA</v>
      </c>
      <c r="I129" s="123" t="str">
        <f aca="false">BaseDeCalcul!F135</f>
        <v>NT</v>
      </c>
      <c r="J129" s="123" t="str">
        <f aca="false">BaseDeCalcul!G135</f>
        <v>NT</v>
      </c>
      <c r="K129" s="123" t="str">
        <f aca="false">BaseDeCalcul!H135</f>
        <v>NA</v>
      </c>
      <c r="L129" s="123" t="str">
        <f aca="false">BaseDeCalcul!I135</f>
        <v>NA</v>
      </c>
      <c r="M129" s="123" t="str">
        <f aca="false">BaseDeCalcul!J135</f>
        <v>NT</v>
      </c>
      <c r="N129" s="123" t="str">
        <f aca="false">BaseDeCalcul!K135</f>
        <v>NT</v>
      </c>
      <c r="O129" s="123" t="str">
        <f aca="false">BaseDeCalcul!L135</f>
        <v>NT</v>
      </c>
      <c r="P129" s="123" t="str">
        <f aca="false">BaseDeCalcul!M135</f>
        <v>NT</v>
      </c>
      <c r="Q129" s="123" t="str">
        <f aca="false">BaseDeCalcul!N135</f>
        <v>NT</v>
      </c>
      <c r="R129" s="123" t="str">
        <f aca="false">BaseDeCalcul!O135</f>
        <v>NA</v>
      </c>
      <c r="S129" s="123" t="str">
        <f aca="false">BaseDeCalcul!P135</f>
        <v>NA</v>
      </c>
      <c r="T129" s="123" t="str">
        <f aca="false">BaseDeCalcul!Q135</f>
        <v>NA</v>
      </c>
      <c r="U129" s="123" t="str">
        <f aca="false">BaseDeCalcul!R135</f>
        <v>NA</v>
      </c>
      <c r="V129" s="123" t="str">
        <f aca="false">BaseDeCalcul!S135</f>
        <v>NA</v>
      </c>
      <c r="W129" s="123" t="str">
        <f aca="false">BaseDeCalcul!T135</f>
        <v>NT</v>
      </c>
      <c r="X129" s="123" t="str">
        <f aca="false">BaseDeCalcul!U135</f>
        <v>NT</v>
      </c>
      <c r="Y129" s="123" t="str">
        <f aca="false">BaseDeCalcul!V135</f>
        <v>NT</v>
      </c>
      <c r="Z129" s="123" t="str">
        <f aca="false">BaseDeCalcul!W135</f>
        <v>NT</v>
      </c>
      <c r="AA129" s="124" t="str">
        <f aca="false">BaseDeCalcul!AE135</f>
        <v>NA</v>
      </c>
    </row>
    <row r="130" customFormat="false" ht="45" hidden="false" customHeight="true" outlineLevel="0" collapsed="false">
      <c r="A130" s="0" t="n">
        <v>13</v>
      </c>
      <c r="B130" s="120" t="str">
        <f aca="false">Criteres!B130</f>
        <v>Consultation</v>
      </c>
      <c r="C130" s="121" t="n">
        <f aca="false">BaseDeCalcul!AA136</f>
        <v>127</v>
      </c>
      <c r="D130" s="121" t="str">
        <f aca="false">BaseDeCalcul!B136</f>
        <v>13.9</v>
      </c>
      <c r="E130" s="122" t="str">
        <f aca="false">Criteres!E130</f>
        <v>Dans chaque page web, le contenu proposé est-il consultable quelle que soit l'orientation de l'écran (portait ou paysage) (hors cas particuliers) ?</v>
      </c>
      <c r="F130" s="121" t="str">
        <f aca="false">Criteres!D130</f>
        <v>AA</v>
      </c>
      <c r="G130" s="123" t="str">
        <f aca="false">BaseDeCalcul!D136</f>
        <v>C</v>
      </c>
      <c r="H130" s="123" t="str">
        <f aca="false">BaseDeCalcul!E136</f>
        <v>C</v>
      </c>
      <c r="I130" s="123" t="str">
        <f aca="false">BaseDeCalcul!F136</f>
        <v>NT</v>
      </c>
      <c r="J130" s="123" t="str">
        <f aca="false">BaseDeCalcul!G136</f>
        <v>NT</v>
      </c>
      <c r="K130" s="123" t="str">
        <f aca="false">BaseDeCalcul!H136</f>
        <v>C</v>
      </c>
      <c r="L130" s="123" t="str">
        <f aca="false">BaseDeCalcul!I136</f>
        <v>C</v>
      </c>
      <c r="M130" s="123" t="str">
        <f aca="false">BaseDeCalcul!J136</f>
        <v>NT</v>
      </c>
      <c r="N130" s="123" t="str">
        <f aca="false">BaseDeCalcul!K136</f>
        <v>NT</v>
      </c>
      <c r="O130" s="123" t="str">
        <f aca="false">BaseDeCalcul!L136</f>
        <v>NT</v>
      </c>
      <c r="P130" s="123" t="str">
        <f aca="false">BaseDeCalcul!M136</f>
        <v>NT</v>
      </c>
      <c r="Q130" s="123" t="str">
        <f aca="false">BaseDeCalcul!N136</f>
        <v>NT</v>
      </c>
      <c r="R130" s="123" t="str">
        <f aca="false">BaseDeCalcul!O136</f>
        <v>C</v>
      </c>
      <c r="S130" s="123" t="str">
        <f aca="false">BaseDeCalcul!P136</f>
        <v>C</v>
      </c>
      <c r="T130" s="123" t="str">
        <f aca="false">BaseDeCalcul!Q136</f>
        <v>C</v>
      </c>
      <c r="U130" s="123" t="str">
        <f aca="false">BaseDeCalcul!R136</f>
        <v>C</v>
      </c>
      <c r="V130" s="123" t="str">
        <f aca="false">BaseDeCalcul!S136</f>
        <v>C</v>
      </c>
      <c r="W130" s="123" t="str">
        <f aca="false">BaseDeCalcul!T136</f>
        <v>NT</v>
      </c>
      <c r="X130" s="123" t="str">
        <f aca="false">BaseDeCalcul!U136</f>
        <v>NT</v>
      </c>
      <c r="Y130" s="123" t="str">
        <f aca="false">BaseDeCalcul!V136</f>
        <v>NT</v>
      </c>
      <c r="Z130" s="123" t="str">
        <f aca="false">BaseDeCalcul!W136</f>
        <v>NT</v>
      </c>
      <c r="AA130" s="124" t="str">
        <f aca="false">BaseDeCalcul!AE136</f>
        <v>C</v>
      </c>
    </row>
    <row r="131" customFormat="false" ht="45" hidden="false" customHeight="true" outlineLevel="0" collapsed="false">
      <c r="A131" s="0" t="n">
        <v>13</v>
      </c>
      <c r="B131" s="120" t="str">
        <f aca="false">Criteres!B131</f>
        <v>Consultation</v>
      </c>
      <c r="C131" s="121" t="n">
        <f aca="false">BaseDeCalcul!AA137</f>
        <v>128</v>
      </c>
      <c r="D131" s="121" t="str">
        <f aca="false">BaseDeCalcul!B137</f>
        <v>13.10</v>
      </c>
      <c r="E131" s="122" t="str">
        <f aca="false">Criteres!E131</f>
        <v>Dans chaque page web, les fonctionnalités utilisables ou disponibles au moyen d'un geste complexe peuvent-elles être également disponibles au moyen d'un geste simple (hors cas particuliers) ?</v>
      </c>
      <c r="F131" s="121" t="str">
        <f aca="false">Criteres!D131</f>
        <v>A</v>
      </c>
      <c r="G131" s="123" t="str">
        <f aca="false">BaseDeCalcul!D137</f>
        <v>NA</v>
      </c>
      <c r="H131" s="123" t="str">
        <f aca="false">BaseDeCalcul!E137</f>
        <v>NA</v>
      </c>
      <c r="I131" s="123" t="str">
        <f aca="false">BaseDeCalcul!F137</f>
        <v>NT</v>
      </c>
      <c r="J131" s="123" t="str">
        <f aca="false">BaseDeCalcul!G137</f>
        <v>NT</v>
      </c>
      <c r="K131" s="123" t="str">
        <f aca="false">BaseDeCalcul!H137</f>
        <v>NA</v>
      </c>
      <c r="L131" s="123" t="str">
        <f aca="false">BaseDeCalcul!I137</f>
        <v>NA</v>
      </c>
      <c r="M131" s="123" t="str">
        <f aca="false">BaseDeCalcul!J137</f>
        <v>NT</v>
      </c>
      <c r="N131" s="123" t="str">
        <f aca="false">BaseDeCalcul!K137</f>
        <v>NT</v>
      </c>
      <c r="O131" s="123" t="str">
        <f aca="false">BaseDeCalcul!L137</f>
        <v>NT</v>
      </c>
      <c r="P131" s="123" t="str">
        <f aca="false">BaseDeCalcul!M137</f>
        <v>NT</v>
      </c>
      <c r="Q131" s="123" t="str">
        <f aca="false">BaseDeCalcul!N137</f>
        <v>NT</v>
      </c>
      <c r="R131" s="123" t="str">
        <f aca="false">BaseDeCalcul!O137</f>
        <v>NA</v>
      </c>
      <c r="S131" s="123" t="str">
        <f aca="false">BaseDeCalcul!P137</f>
        <v>NA</v>
      </c>
      <c r="T131" s="123" t="str">
        <f aca="false">BaseDeCalcul!Q137</f>
        <v>NA</v>
      </c>
      <c r="U131" s="123" t="str">
        <f aca="false">BaseDeCalcul!R137</f>
        <v>NA</v>
      </c>
      <c r="V131" s="123" t="str">
        <f aca="false">BaseDeCalcul!S137</f>
        <v>NA</v>
      </c>
      <c r="W131" s="123" t="str">
        <f aca="false">BaseDeCalcul!T137</f>
        <v>NT</v>
      </c>
      <c r="X131" s="123" t="str">
        <f aca="false">BaseDeCalcul!U137</f>
        <v>NT</v>
      </c>
      <c r="Y131" s="123" t="str">
        <f aca="false">BaseDeCalcul!V137</f>
        <v>NT</v>
      </c>
      <c r="Z131" s="123" t="str">
        <f aca="false">BaseDeCalcul!W137</f>
        <v>NT</v>
      </c>
      <c r="AA131" s="124" t="str">
        <f aca="false">BaseDeCalcul!AE137</f>
        <v>NA</v>
      </c>
    </row>
    <row r="132" customFormat="false" ht="45" hidden="false" customHeight="true" outlineLevel="0" collapsed="false">
      <c r="A132" s="0" t="n">
        <v>13</v>
      </c>
      <c r="B132" s="120" t="str">
        <f aca="false">Criteres!B132</f>
        <v>Consultation</v>
      </c>
      <c r="C132" s="121" t="n">
        <f aca="false">BaseDeCalcul!AA138</f>
        <v>129</v>
      </c>
      <c r="D132" s="121" t="str">
        <f aca="false">BaseDeCalcul!B138</f>
        <v>13.11</v>
      </c>
      <c r="E132" s="122" t="str">
        <f aca="false">Criteres!E132</f>
        <v>Dans chaque page web, les actions déclenchées au moyen d'un dispositif de pointage sur un point unique de l'écran peuvent-elles faire l'objet d'une annulation (hors cas particuliers) ?</v>
      </c>
      <c r="F132" s="121" t="str">
        <f aca="false">Criteres!D132</f>
        <v>A</v>
      </c>
      <c r="G132" s="123" t="str">
        <f aca="false">BaseDeCalcul!D138</f>
        <v>C</v>
      </c>
      <c r="H132" s="123" t="str">
        <f aca="false">BaseDeCalcul!E138</f>
        <v>C</v>
      </c>
      <c r="I132" s="123" t="str">
        <f aca="false">BaseDeCalcul!F138</f>
        <v>NT</v>
      </c>
      <c r="J132" s="123" t="str">
        <f aca="false">BaseDeCalcul!G138</f>
        <v>NT</v>
      </c>
      <c r="K132" s="123" t="str">
        <f aca="false">BaseDeCalcul!H138</f>
        <v>C</v>
      </c>
      <c r="L132" s="123" t="str">
        <f aca="false">BaseDeCalcul!I138</f>
        <v>C</v>
      </c>
      <c r="M132" s="123" t="str">
        <f aca="false">BaseDeCalcul!J138</f>
        <v>NT</v>
      </c>
      <c r="N132" s="123" t="str">
        <f aca="false">BaseDeCalcul!K138</f>
        <v>NT</v>
      </c>
      <c r="O132" s="123" t="str">
        <f aca="false">BaseDeCalcul!L138</f>
        <v>NT</v>
      </c>
      <c r="P132" s="123" t="str">
        <f aca="false">BaseDeCalcul!M138</f>
        <v>NT</v>
      </c>
      <c r="Q132" s="123" t="str">
        <f aca="false">BaseDeCalcul!N138</f>
        <v>NT</v>
      </c>
      <c r="R132" s="123" t="str">
        <f aca="false">BaseDeCalcul!O138</f>
        <v>C</v>
      </c>
      <c r="S132" s="123" t="str">
        <f aca="false">BaseDeCalcul!P138</f>
        <v>C</v>
      </c>
      <c r="T132" s="123" t="str">
        <f aca="false">BaseDeCalcul!Q138</f>
        <v>C</v>
      </c>
      <c r="U132" s="123" t="str">
        <f aca="false">BaseDeCalcul!R138</f>
        <v>C</v>
      </c>
      <c r="V132" s="123" t="str">
        <f aca="false">BaseDeCalcul!S138</f>
        <v>C</v>
      </c>
      <c r="W132" s="123" t="str">
        <f aca="false">BaseDeCalcul!T138</f>
        <v>NT</v>
      </c>
      <c r="X132" s="123" t="str">
        <f aca="false">BaseDeCalcul!U138</f>
        <v>NT</v>
      </c>
      <c r="Y132" s="123" t="str">
        <f aca="false">BaseDeCalcul!V138</f>
        <v>NT</v>
      </c>
      <c r="Z132" s="123" t="str">
        <f aca="false">BaseDeCalcul!W138</f>
        <v>NT</v>
      </c>
      <c r="AA132" s="124" t="str">
        <f aca="false">BaseDeCalcul!AE138</f>
        <v>C</v>
      </c>
    </row>
    <row r="133" customFormat="false" ht="45" hidden="false" customHeight="true" outlineLevel="0" collapsed="false">
      <c r="A133" s="0" t="n">
        <v>13</v>
      </c>
      <c r="B133" s="120" t="str">
        <f aca="false">Criteres!B133</f>
        <v>Consultation</v>
      </c>
      <c r="C133" s="121" t="n">
        <f aca="false">BaseDeCalcul!AA139</f>
        <v>130</v>
      </c>
      <c r="D133" s="121" t="str">
        <f aca="false">BaseDeCalcul!B139</f>
        <v>13.12</v>
      </c>
      <c r="E133" s="122" t="str">
        <f aca="false">Criteres!E133</f>
        <v>Dans chaque page web, les fonctionnalités qui impliquent un mouvement de l'appareil ou vers l'appareil peuvent-elles être satisfaites de manière alternative (hors cas particuliers) ?</v>
      </c>
      <c r="F133" s="121" t="str">
        <f aca="false">Criteres!D133</f>
        <v>A</v>
      </c>
      <c r="G133" s="123" t="str">
        <f aca="false">BaseDeCalcul!D139</f>
        <v>NA</v>
      </c>
      <c r="H133" s="123" t="str">
        <f aca="false">BaseDeCalcul!E139</f>
        <v>NA</v>
      </c>
      <c r="I133" s="123" t="str">
        <f aca="false">BaseDeCalcul!F139</f>
        <v>NT</v>
      </c>
      <c r="J133" s="123" t="str">
        <f aca="false">BaseDeCalcul!G139</f>
        <v>NT</v>
      </c>
      <c r="K133" s="123" t="str">
        <f aca="false">BaseDeCalcul!H139</f>
        <v>NA</v>
      </c>
      <c r="L133" s="123" t="str">
        <f aca="false">BaseDeCalcul!I139</f>
        <v>NA</v>
      </c>
      <c r="M133" s="123" t="str">
        <f aca="false">BaseDeCalcul!J139</f>
        <v>NT</v>
      </c>
      <c r="N133" s="123" t="str">
        <f aca="false">BaseDeCalcul!K139</f>
        <v>NT</v>
      </c>
      <c r="O133" s="123" t="str">
        <f aca="false">BaseDeCalcul!L139</f>
        <v>NT</v>
      </c>
      <c r="P133" s="123" t="str">
        <f aca="false">BaseDeCalcul!M139</f>
        <v>NT</v>
      </c>
      <c r="Q133" s="123" t="str">
        <f aca="false">BaseDeCalcul!N139</f>
        <v>NT</v>
      </c>
      <c r="R133" s="123" t="str">
        <f aca="false">BaseDeCalcul!O139</f>
        <v>NA</v>
      </c>
      <c r="S133" s="123" t="str">
        <f aca="false">BaseDeCalcul!P139</f>
        <v>NA</v>
      </c>
      <c r="T133" s="123" t="str">
        <f aca="false">BaseDeCalcul!Q139</f>
        <v>NA</v>
      </c>
      <c r="U133" s="123" t="str">
        <f aca="false">BaseDeCalcul!R139</f>
        <v>NA</v>
      </c>
      <c r="V133" s="123" t="str">
        <f aca="false">BaseDeCalcul!S139</f>
        <v>NA</v>
      </c>
      <c r="W133" s="123" t="str">
        <f aca="false">BaseDeCalcul!T139</f>
        <v>NT</v>
      </c>
      <c r="X133" s="123" t="str">
        <f aca="false">BaseDeCalcul!U139</f>
        <v>NT</v>
      </c>
      <c r="Y133" s="123" t="str">
        <f aca="false">BaseDeCalcul!V139</f>
        <v>NT</v>
      </c>
      <c r="Z133" s="123" t="str">
        <f aca="false">BaseDeCalcul!W139</f>
        <v>NT</v>
      </c>
      <c r="AA133" s="124" t="str">
        <f aca="false">BaseDeCalcul!AE139</f>
        <v>NA</v>
      </c>
    </row>
    <row r="134" customFormat="false" ht="45" hidden="false" customHeight="true" outlineLevel="0" collapsed="false">
      <c r="A134" s="0" t="n">
        <v>13</v>
      </c>
      <c r="B134" s="120" t="str">
        <f aca="false">Criteres!B134</f>
        <v>Consultation</v>
      </c>
      <c r="C134" s="121" t="n">
        <f aca="false">BaseDeCalcul!AA140</f>
        <v>131</v>
      </c>
      <c r="D134" s="121" t="str">
        <f aca="false">BaseDeCalcul!B140</f>
        <v>13.13</v>
      </c>
      <c r="E134" s="122" t="str">
        <f aca="false">Criteres!E134</f>
        <v>Dans chaque page Web, une tâche ne doit pas requérir de limite de temps pour être réalisée, sauf si elle se déroule en temps réel ou si cette limite de temps est essentielle. Cette règle est-elle respectée ?</v>
      </c>
      <c r="F134" s="121" t="str">
        <f aca="false">Criteres!D134</f>
        <v>AAA</v>
      </c>
      <c r="G134" s="123" t="str">
        <f aca="false">BaseDeCalcul!D140</f>
        <v>NT</v>
      </c>
      <c r="H134" s="123" t="str">
        <f aca="false">BaseDeCalcul!E140</f>
        <v>NT</v>
      </c>
      <c r="I134" s="123" t="str">
        <f aca="false">BaseDeCalcul!F140</f>
        <v>NT</v>
      </c>
      <c r="J134" s="123" t="str">
        <f aca="false">BaseDeCalcul!G140</f>
        <v>NT</v>
      </c>
      <c r="K134" s="123" t="str">
        <f aca="false">BaseDeCalcul!H140</f>
        <v>NT</v>
      </c>
      <c r="L134" s="123" t="str">
        <f aca="false">BaseDeCalcul!I140</f>
        <v>NT</v>
      </c>
      <c r="M134" s="123" t="str">
        <f aca="false">BaseDeCalcul!J140</f>
        <v>NT</v>
      </c>
      <c r="N134" s="123" t="str">
        <f aca="false">BaseDeCalcul!K140</f>
        <v>NT</v>
      </c>
      <c r="O134" s="123" t="str">
        <f aca="false">BaseDeCalcul!L140</f>
        <v>NT</v>
      </c>
      <c r="P134" s="123" t="str">
        <f aca="false">BaseDeCalcul!M140</f>
        <v>NT</v>
      </c>
      <c r="Q134" s="123" t="str">
        <f aca="false">BaseDeCalcul!N140</f>
        <v>NT</v>
      </c>
      <c r="R134" s="123" t="str">
        <f aca="false">BaseDeCalcul!O140</f>
        <v>NT</v>
      </c>
      <c r="S134" s="123" t="str">
        <f aca="false">BaseDeCalcul!P140</f>
        <v>NT</v>
      </c>
      <c r="T134" s="123" t="str">
        <f aca="false">BaseDeCalcul!Q140</f>
        <v>NT</v>
      </c>
      <c r="U134" s="123" t="str">
        <f aca="false">BaseDeCalcul!R140</f>
        <v>NT</v>
      </c>
      <c r="V134" s="123" t="str">
        <f aca="false">BaseDeCalcul!S140</f>
        <v>NT</v>
      </c>
      <c r="W134" s="123" t="str">
        <f aca="false">BaseDeCalcul!T140</f>
        <v>NT</v>
      </c>
      <c r="X134" s="123" t="str">
        <f aca="false">BaseDeCalcul!U140</f>
        <v>NT</v>
      </c>
      <c r="Y134" s="123" t="str">
        <f aca="false">BaseDeCalcul!V140</f>
        <v>NT</v>
      </c>
      <c r="Z134" s="123" t="str">
        <f aca="false">BaseDeCalcul!W140</f>
        <v>NT</v>
      </c>
      <c r="AA134" s="124" t="str">
        <f aca="false">BaseDeCalcul!AE140</f>
        <v>NT</v>
      </c>
    </row>
    <row r="135" customFormat="false" ht="45" hidden="false" customHeight="true" outlineLevel="0" collapsed="false">
      <c r="A135" s="0" t="n">
        <v>13</v>
      </c>
      <c r="B135" s="120" t="str">
        <f aca="false">Criteres!B135</f>
        <v>Consultation</v>
      </c>
      <c r="C135" s="121" t="n">
        <f aca="false">BaseDeCalcul!AA141</f>
        <v>132</v>
      </c>
      <c r="D135" s="121" t="str">
        <f aca="false">BaseDeCalcul!B141</f>
        <v>13.14</v>
      </c>
      <c r="E135" s="122" t="str">
        <f aca="false">Criteres!E135</f>
        <v>Dans chaque page Web, lors d'une interruption de session authentifiée, les données saisies par l'utilisateur sont-elles récupérées après réauthentification ?</v>
      </c>
      <c r="F135" s="121" t="str">
        <f aca="false">Criteres!D135</f>
        <v>AAA</v>
      </c>
      <c r="G135" s="123" t="str">
        <f aca="false">BaseDeCalcul!D141</f>
        <v>NT</v>
      </c>
      <c r="H135" s="123" t="str">
        <f aca="false">BaseDeCalcul!E141</f>
        <v>NT</v>
      </c>
      <c r="I135" s="123" t="str">
        <f aca="false">BaseDeCalcul!F141</f>
        <v>NT</v>
      </c>
      <c r="J135" s="123" t="str">
        <f aca="false">BaseDeCalcul!G141</f>
        <v>NT</v>
      </c>
      <c r="K135" s="123" t="str">
        <f aca="false">BaseDeCalcul!H141</f>
        <v>NT</v>
      </c>
      <c r="L135" s="123" t="str">
        <f aca="false">BaseDeCalcul!I141</f>
        <v>NT</v>
      </c>
      <c r="M135" s="123" t="str">
        <f aca="false">BaseDeCalcul!J141</f>
        <v>NT</v>
      </c>
      <c r="N135" s="123" t="str">
        <f aca="false">BaseDeCalcul!K141</f>
        <v>NT</v>
      </c>
      <c r="O135" s="123" t="str">
        <f aca="false">BaseDeCalcul!L141</f>
        <v>NT</v>
      </c>
      <c r="P135" s="123" t="str">
        <f aca="false">BaseDeCalcul!M141</f>
        <v>NT</v>
      </c>
      <c r="Q135" s="123" t="str">
        <f aca="false">BaseDeCalcul!N141</f>
        <v>NT</v>
      </c>
      <c r="R135" s="123" t="str">
        <f aca="false">BaseDeCalcul!O141</f>
        <v>NT</v>
      </c>
      <c r="S135" s="123" t="str">
        <f aca="false">BaseDeCalcul!P141</f>
        <v>NT</v>
      </c>
      <c r="T135" s="123" t="str">
        <f aca="false">BaseDeCalcul!Q141</f>
        <v>NT</v>
      </c>
      <c r="U135" s="123" t="str">
        <f aca="false">BaseDeCalcul!R141</f>
        <v>NT</v>
      </c>
      <c r="V135" s="123" t="str">
        <f aca="false">BaseDeCalcul!S141</f>
        <v>NT</v>
      </c>
      <c r="W135" s="123" t="str">
        <f aca="false">BaseDeCalcul!T141</f>
        <v>NT</v>
      </c>
      <c r="X135" s="123" t="str">
        <f aca="false">BaseDeCalcul!U141</f>
        <v>NT</v>
      </c>
      <c r="Y135" s="123" t="str">
        <f aca="false">BaseDeCalcul!V141</f>
        <v>NT</v>
      </c>
      <c r="Z135" s="123" t="str">
        <f aca="false">BaseDeCalcul!W141</f>
        <v>NT</v>
      </c>
      <c r="AA135" s="124" t="str">
        <f aca="false">BaseDeCalcul!AE141</f>
        <v>NT</v>
      </c>
    </row>
    <row r="136" customFormat="false" ht="45" hidden="false" customHeight="true" outlineLevel="0" collapsed="false">
      <c r="A136" s="0" t="n">
        <v>13</v>
      </c>
      <c r="B136" s="120" t="str">
        <f aca="false">Criteres!B136</f>
        <v>Consultation</v>
      </c>
      <c r="C136" s="121" t="n">
        <f aca="false">BaseDeCalcul!AA142</f>
        <v>133</v>
      </c>
      <c r="D136" s="121" t="str">
        <f aca="false">BaseDeCalcul!B142</f>
        <v>13.15</v>
      </c>
      <c r="E136" s="122" t="str">
        <f aca="false">Criteres!E136</f>
        <v>Dans chaque page Web, les expressions inhabituelles, les expressions idiomatiques ou le jargon sont-ils explicités ?</v>
      </c>
      <c r="F136" s="121" t="str">
        <f aca="false">Criteres!D136</f>
        <v>AAA</v>
      </c>
      <c r="G136" s="123" t="str">
        <f aca="false">BaseDeCalcul!D142</f>
        <v>NT</v>
      </c>
      <c r="H136" s="123" t="str">
        <f aca="false">BaseDeCalcul!E142</f>
        <v>NT</v>
      </c>
      <c r="I136" s="123" t="str">
        <f aca="false">BaseDeCalcul!F142</f>
        <v>NT</v>
      </c>
      <c r="J136" s="123" t="str">
        <f aca="false">BaseDeCalcul!G142</f>
        <v>NT</v>
      </c>
      <c r="K136" s="123" t="str">
        <f aca="false">BaseDeCalcul!H142</f>
        <v>NT</v>
      </c>
      <c r="L136" s="123" t="str">
        <f aca="false">BaseDeCalcul!I142</f>
        <v>NT</v>
      </c>
      <c r="M136" s="123" t="str">
        <f aca="false">BaseDeCalcul!J142</f>
        <v>NT</v>
      </c>
      <c r="N136" s="123" t="str">
        <f aca="false">BaseDeCalcul!K142</f>
        <v>NT</v>
      </c>
      <c r="O136" s="123" t="str">
        <f aca="false">BaseDeCalcul!L142</f>
        <v>NT</v>
      </c>
      <c r="P136" s="123" t="str">
        <f aca="false">BaseDeCalcul!M142</f>
        <v>NT</v>
      </c>
      <c r="Q136" s="123" t="str">
        <f aca="false">BaseDeCalcul!N142</f>
        <v>NT</v>
      </c>
      <c r="R136" s="123" t="str">
        <f aca="false">BaseDeCalcul!O142</f>
        <v>NT</v>
      </c>
      <c r="S136" s="123" t="str">
        <f aca="false">BaseDeCalcul!P142</f>
        <v>NT</v>
      </c>
      <c r="T136" s="123" t="str">
        <f aca="false">BaseDeCalcul!Q142</f>
        <v>NT</v>
      </c>
      <c r="U136" s="123" t="str">
        <f aca="false">BaseDeCalcul!R142</f>
        <v>NT</v>
      </c>
      <c r="V136" s="123" t="str">
        <f aca="false">BaseDeCalcul!S142</f>
        <v>NT</v>
      </c>
      <c r="W136" s="123" t="str">
        <f aca="false">BaseDeCalcul!T142</f>
        <v>NT</v>
      </c>
      <c r="X136" s="123" t="str">
        <f aca="false">BaseDeCalcul!U142</f>
        <v>NT</v>
      </c>
      <c r="Y136" s="123" t="str">
        <f aca="false">BaseDeCalcul!V142</f>
        <v>NT</v>
      </c>
      <c r="Z136" s="123" t="str">
        <f aca="false">BaseDeCalcul!W142</f>
        <v>NT</v>
      </c>
      <c r="AA136" s="124" t="str">
        <f aca="false">BaseDeCalcul!AE142</f>
        <v>NT</v>
      </c>
    </row>
    <row r="137" customFormat="false" ht="36" hidden="false" customHeight="false" outlineLevel="0" collapsed="false">
      <c r="B137" s="120" t="str">
        <f aca="false">Criteres!B137</f>
        <v>Consultation</v>
      </c>
      <c r="C137" s="121" t="n">
        <f aca="false">BaseDeCalcul!AA143</f>
        <v>134</v>
      </c>
      <c r="D137" s="121" t="str">
        <f aca="false">BaseDeCalcul!B143</f>
        <v>13.16</v>
      </c>
      <c r="E137" s="122" t="str">
        <f aca="false">Criteres!E137</f>
        <v>Dans chaque page Web, pour chaque expression inhabituelle ou limitée, idiomatique ou de jargon ayant une définition, cette définition est-elle pertinente ?</v>
      </c>
      <c r="F137" s="121" t="str">
        <f aca="false">Criteres!D137</f>
        <v>AAA</v>
      </c>
      <c r="G137" s="123" t="str">
        <f aca="false">BaseDeCalcul!D143</f>
        <v>NT</v>
      </c>
      <c r="H137" s="123" t="str">
        <f aca="false">BaseDeCalcul!E143</f>
        <v>NT</v>
      </c>
      <c r="I137" s="123" t="str">
        <f aca="false">BaseDeCalcul!F143</f>
        <v>NT</v>
      </c>
      <c r="J137" s="123" t="str">
        <f aca="false">BaseDeCalcul!G143</f>
        <v>NT</v>
      </c>
      <c r="K137" s="123" t="str">
        <f aca="false">BaseDeCalcul!H143</f>
        <v>NT</v>
      </c>
      <c r="L137" s="123" t="str">
        <f aca="false">BaseDeCalcul!I143</f>
        <v>NT</v>
      </c>
      <c r="M137" s="123" t="str">
        <f aca="false">BaseDeCalcul!J143</f>
        <v>NT</v>
      </c>
      <c r="N137" s="123" t="str">
        <f aca="false">BaseDeCalcul!K143</f>
        <v>NT</v>
      </c>
      <c r="O137" s="123" t="str">
        <f aca="false">BaseDeCalcul!L143</f>
        <v>NT</v>
      </c>
      <c r="P137" s="123" t="str">
        <f aca="false">BaseDeCalcul!M143</f>
        <v>NT</v>
      </c>
      <c r="Q137" s="123" t="str">
        <f aca="false">BaseDeCalcul!N143</f>
        <v>NT</v>
      </c>
      <c r="R137" s="123" t="str">
        <f aca="false">BaseDeCalcul!O143</f>
        <v>NT</v>
      </c>
      <c r="S137" s="123" t="str">
        <f aca="false">BaseDeCalcul!P143</f>
        <v>NT</v>
      </c>
      <c r="T137" s="123" t="str">
        <f aca="false">BaseDeCalcul!Q143</f>
        <v>NT</v>
      </c>
      <c r="U137" s="123" t="str">
        <f aca="false">BaseDeCalcul!R143</f>
        <v>NT</v>
      </c>
      <c r="V137" s="123" t="str">
        <f aca="false">BaseDeCalcul!S143</f>
        <v>NT</v>
      </c>
      <c r="W137" s="123" t="str">
        <f aca="false">BaseDeCalcul!T143</f>
        <v>NT</v>
      </c>
      <c r="X137" s="123" t="str">
        <f aca="false">BaseDeCalcul!U143</f>
        <v>NT</v>
      </c>
      <c r="Y137" s="123" t="str">
        <f aca="false">BaseDeCalcul!V143</f>
        <v>NT</v>
      </c>
      <c r="Z137" s="123" t="str">
        <f aca="false">BaseDeCalcul!W143</f>
        <v>NT</v>
      </c>
      <c r="AA137" s="124" t="str">
        <f aca="false">BaseDeCalcul!AE143</f>
        <v>NT</v>
      </c>
    </row>
    <row r="138" customFormat="false" ht="24" hidden="false" customHeight="false" outlineLevel="0" collapsed="false">
      <c r="B138" s="120" t="str">
        <f aca="false">Criteres!B138</f>
        <v>Consultation</v>
      </c>
      <c r="C138" s="121" t="n">
        <f aca="false">BaseDeCalcul!AA144</f>
        <v>135</v>
      </c>
      <c r="D138" s="121" t="str">
        <f aca="false">BaseDeCalcul!B144</f>
        <v>13.17</v>
      </c>
      <c r="E138" s="122" t="str">
        <f aca="false">Criteres!E138</f>
        <v>Dans chaque page Web, pour chaque mot dont le sens ne peut être compris sans en connaître la prononciation, celle-ci est-elle indiquée ?</v>
      </c>
      <c r="F138" s="121" t="str">
        <f aca="false">Criteres!D138</f>
        <v>AAA</v>
      </c>
      <c r="G138" s="123" t="str">
        <f aca="false">BaseDeCalcul!D144</f>
        <v>NT</v>
      </c>
      <c r="H138" s="123" t="str">
        <f aca="false">BaseDeCalcul!E144</f>
        <v>NT</v>
      </c>
      <c r="I138" s="123" t="str">
        <f aca="false">BaseDeCalcul!F144</f>
        <v>NT</v>
      </c>
      <c r="J138" s="123" t="str">
        <f aca="false">BaseDeCalcul!G144</f>
        <v>NT</v>
      </c>
      <c r="K138" s="123" t="str">
        <f aca="false">BaseDeCalcul!H144</f>
        <v>NT</v>
      </c>
      <c r="L138" s="123" t="str">
        <f aca="false">BaseDeCalcul!I144</f>
        <v>NT</v>
      </c>
      <c r="M138" s="123" t="str">
        <f aca="false">BaseDeCalcul!J144</f>
        <v>NT</v>
      </c>
      <c r="N138" s="123" t="str">
        <f aca="false">BaseDeCalcul!K144</f>
        <v>NT</v>
      </c>
      <c r="O138" s="123" t="str">
        <f aca="false">BaseDeCalcul!L144</f>
        <v>NT</v>
      </c>
      <c r="P138" s="123" t="str">
        <f aca="false">BaseDeCalcul!M144</f>
        <v>NT</v>
      </c>
      <c r="Q138" s="123" t="str">
        <f aca="false">BaseDeCalcul!N144</f>
        <v>NT</v>
      </c>
      <c r="R138" s="123" t="str">
        <f aca="false">BaseDeCalcul!O144</f>
        <v>NT</v>
      </c>
      <c r="S138" s="123" t="str">
        <f aca="false">BaseDeCalcul!P144</f>
        <v>NT</v>
      </c>
      <c r="T138" s="123" t="str">
        <f aca="false">BaseDeCalcul!Q144</f>
        <v>NT</v>
      </c>
      <c r="U138" s="123" t="str">
        <f aca="false">BaseDeCalcul!R144</f>
        <v>NT</v>
      </c>
      <c r="V138" s="123" t="str">
        <f aca="false">BaseDeCalcul!S144</f>
        <v>NT</v>
      </c>
      <c r="W138" s="123" t="str">
        <f aca="false">BaseDeCalcul!T144</f>
        <v>NT</v>
      </c>
      <c r="X138" s="123" t="str">
        <f aca="false">BaseDeCalcul!U144</f>
        <v>NT</v>
      </c>
      <c r="Y138" s="123" t="str">
        <f aca="false">BaseDeCalcul!V144</f>
        <v>NT</v>
      </c>
      <c r="Z138" s="123" t="str">
        <f aca="false">BaseDeCalcul!W144</f>
        <v>NT</v>
      </c>
      <c r="AA138" s="124" t="str">
        <f aca="false">BaseDeCalcul!AE144</f>
        <v>NT</v>
      </c>
    </row>
    <row r="139" customFormat="false" ht="36" hidden="false" customHeight="false" outlineLevel="0" collapsed="false">
      <c r="B139" s="120" t="str">
        <f aca="false">Criteres!B139</f>
        <v>Consultation</v>
      </c>
      <c r="C139" s="121" t="n">
        <f aca="false">BaseDeCalcul!AA145</f>
        <v>136</v>
      </c>
      <c r="D139" s="121" t="str">
        <f aca="false">BaseDeCalcul!B145</f>
        <v>13.18</v>
      </c>
      <c r="E139" s="122" t="str">
        <f aca="false">Criteres!E139</f>
        <v>Dans chaque page Web, chaque texte qui nécessite un niveau de lecture plus avancé que le premier cycle de l'enseignement secondaire a-t-il une version alternative ?</v>
      </c>
      <c r="F139" s="121" t="str">
        <f aca="false">Criteres!D139</f>
        <v>AAA</v>
      </c>
      <c r="G139" s="123" t="str">
        <f aca="false">BaseDeCalcul!D145</f>
        <v>NT</v>
      </c>
      <c r="H139" s="123" t="str">
        <f aca="false">BaseDeCalcul!E145</f>
        <v>NT</v>
      </c>
      <c r="I139" s="123" t="str">
        <f aca="false">BaseDeCalcul!F145</f>
        <v>NT</v>
      </c>
      <c r="J139" s="123" t="str">
        <f aca="false">BaseDeCalcul!G145</f>
        <v>NT</v>
      </c>
      <c r="K139" s="123" t="str">
        <f aca="false">BaseDeCalcul!H145</f>
        <v>NT</v>
      </c>
      <c r="L139" s="123" t="str">
        <f aca="false">BaseDeCalcul!I145</f>
        <v>NT</v>
      </c>
      <c r="M139" s="123" t="str">
        <f aca="false">BaseDeCalcul!J145</f>
        <v>NT</v>
      </c>
      <c r="N139" s="123" t="str">
        <f aca="false">BaseDeCalcul!K145</f>
        <v>NT</v>
      </c>
      <c r="O139" s="123" t="str">
        <f aca="false">BaseDeCalcul!L145</f>
        <v>NT</v>
      </c>
      <c r="P139" s="123" t="str">
        <f aca="false">BaseDeCalcul!M145</f>
        <v>NT</v>
      </c>
      <c r="Q139" s="123" t="str">
        <f aca="false">BaseDeCalcul!N145</f>
        <v>NT</v>
      </c>
      <c r="R139" s="123" t="str">
        <f aca="false">BaseDeCalcul!O145</f>
        <v>NT</v>
      </c>
      <c r="S139" s="123" t="str">
        <f aca="false">BaseDeCalcul!P145</f>
        <v>NT</v>
      </c>
      <c r="T139" s="123" t="str">
        <f aca="false">BaseDeCalcul!Q145</f>
        <v>NT</v>
      </c>
      <c r="U139" s="123" t="str">
        <f aca="false">BaseDeCalcul!R145</f>
        <v>NT</v>
      </c>
      <c r="V139" s="123" t="str">
        <f aca="false">BaseDeCalcul!S145</f>
        <v>NT</v>
      </c>
      <c r="W139" s="123" t="str">
        <f aca="false">BaseDeCalcul!T145</f>
        <v>NT</v>
      </c>
      <c r="X139" s="123" t="str">
        <f aca="false">BaseDeCalcul!U145</f>
        <v>NT</v>
      </c>
      <c r="Y139" s="123" t="str">
        <f aca="false">BaseDeCalcul!V145</f>
        <v>NT</v>
      </c>
      <c r="Z139" s="123" t="str">
        <f aca="false">BaseDeCalcul!W145</f>
        <v>NT</v>
      </c>
      <c r="AA139" s="124" t="str">
        <f aca="false">BaseDeCalcul!AE145</f>
        <v>NT</v>
      </c>
    </row>
    <row r="140" customFormat="false" ht="24" hidden="false" customHeight="false" outlineLevel="0" collapsed="false">
      <c r="B140" s="120" t="str">
        <f aca="false">Criteres!B140</f>
        <v>Consultation</v>
      </c>
      <c r="C140" s="125" t="n">
        <f aca="false">BaseDeCalcul!AA146</f>
        <v>137</v>
      </c>
      <c r="D140" s="121" t="str">
        <f aca="false">BaseDeCalcul!B146</f>
        <v>13.19</v>
      </c>
      <c r="E140" s="122" t="str">
        <f aca="false">Criteres!E140</f>
        <v>Dans chaque page Web, les changements brusques de luminosité ou les effets de flash ont-ils une fréquence inférieure ou égale à 3 par seconde ?</v>
      </c>
      <c r="F140" s="121" t="str">
        <f aca="false">Criteres!D140</f>
        <v>AAA</v>
      </c>
      <c r="G140" s="123" t="str">
        <f aca="false">BaseDeCalcul!D146</f>
        <v>NT</v>
      </c>
      <c r="H140" s="123" t="str">
        <f aca="false">BaseDeCalcul!E146</f>
        <v>NT</v>
      </c>
      <c r="I140" s="123" t="str">
        <f aca="false">BaseDeCalcul!F146</f>
        <v>NT</v>
      </c>
      <c r="J140" s="123" t="str">
        <f aca="false">BaseDeCalcul!G146</f>
        <v>NT</v>
      </c>
      <c r="K140" s="123" t="str">
        <f aca="false">BaseDeCalcul!H146</f>
        <v>NT</v>
      </c>
      <c r="L140" s="123" t="str">
        <f aca="false">BaseDeCalcul!I146</f>
        <v>NT</v>
      </c>
      <c r="M140" s="123" t="str">
        <f aca="false">BaseDeCalcul!J146</f>
        <v>NT</v>
      </c>
      <c r="N140" s="123" t="str">
        <f aca="false">BaseDeCalcul!K146</f>
        <v>NT</v>
      </c>
      <c r="O140" s="123" t="str">
        <f aca="false">BaseDeCalcul!L146</f>
        <v>NT</v>
      </c>
      <c r="P140" s="123" t="str">
        <f aca="false">BaseDeCalcul!M146</f>
        <v>NT</v>
      </c>
      <c r="Q140" s="123" t="str">
        <f aca="false">BaseDeCalcul!N146</f>
        <v>NT</v>
      </c>
      <c r="R140" s="123" t="str">
        <f aca="false">BaseDeCalcul!O146</f>
        <v>NT</v>
      </c>
      <c r="S140" s="123" t="str">
        <f aca="false">BaseDeCalcul!P146</f>
        <v>NT</v>
      </c>
      <c r="T140" s="123" t="str">
        <f aca="false">BaseDeCalcul!Q146</f>
        <v>NT</v>
      </c>
      <c r="U140" s="123" t="str">
        <f aca="false">BaseDeCalcul!R146</f>
        <v>NT</v>
      </c>
      <c r="V140" s="123" t="str">
        <f aca="false">BaseDeCalcul!S146</f>
        <v>NT</v>
      </c>
      <c r="W140" s="123" t="str">
        <f aca="false">BaseDeCalcul!T146</f>
        <v>NT</v>
      </c>
      <c r="X140" s="123" t="str">
        <f aca="false">BaseDeCalcul!U146</f>
        <v>NT</v>
      </c>
      <c r="Y140" s="123" t="str">
        <f aca="false">BaseDeCalcul!V146</f>
        <v>NT</v>
      </c>
      <c r="Z140" s="123" t="str">
        <f aca="false">BaseDeCalcul!W146</f>
        <v>NT</v>
      </c>
      <c r="AA140" s="124" t="str">
        <f aca="false">BaseDeCalcul!AE146</f>
        <v>NT</v>
      </c>
    </row>
  </sheetData>
  <autoFilter ref="A3:AA5"/>
  <mergeCells count="2">
    <mergeCell ref="B1:AA1"/>
    <mergeCell ref="E2:F2"/>
  </mergeCells>
  <conditionalFormatting sqref="G4:AA140">
    <cfRule type="cellIs" priority="2" operator="equal" aboveAverage="0" equalAverage="0" bottom="0" percent="0" rank="0" text="" dxfId="6">
      <formula>"NC"</formula>
    </cfRule>
    <cfRule type="cellIs" priority="3" operator="equal" aboveAverage="0" equalAverage="0" bottom="0" percent="0" rank="0" text="" dxfId="7">
      <formula>"C"</formula>
    </cfRule>
    <cfRule type="cellIs" priority="4" operator="equal" aboveAverage="0" equalAverage="0" bottom="0" percent="0" rank="0" text="" dxfId="8">
      <formula>"NA"</formula>
    </cfRule>
    <cfRule type="cellIs" priority="5" operator="equal" aboveAverage="0" equalAverage="0" bottom="0" percent="0" rank="0" text="" dxfId="9">
      <formula>"NT"</formula>
    </cfRule>
  </conditionalFormatting>
  <conditionalFormatting sqref="G2:Z2">
    <cfRule type="expression" priority="6" aboveAverage="0" equalAverage="0" bottom="0" percent="0" rank="0" text="" dxfId="10">
      <formula>LEN(TRIM(G2))&gt;0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62"/>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AE57" activeCellId="0" sqref="AE57"/>
    </sheetView>
  </sheetViews>
  <sheetFormatPr defaultColWidth="8.6640625" defaultRowHeight="15" zeroHeight="false" outlineLevelRow="0" outlineLevelCol="0"/>
  <cols>
    <col collapsed="false" customWidth="false" hidden="false" outlineLevel="0" max="30" min="28" style="84" width="8.66"/>
    <col collapsed="false" customWidth="false" hidden="false" outlineLevel="0" max="32" min="32" style="84" width="8.66"/>
    <col collapsed="false" customWidth="true" hidden="false" outlineLevel="0" max="33" min="33" style="84" width="16.5"/>
    <col collapsed="false" customWidth="true" hidden="false" outlineLevel="0" max="36" min="34" style="84" width="12"/>
    <col collapsed="false" customWidth="true" hidden="false" outlineLevel="0" max="37" min="37" style="0" width="12"/>
  </cols>
  <sheetData>
    <row r="1" s="127" customFormat="true" ht="19" hidden="false" customHeight="false" outlineLevel="0" collapsed="false">
      <c r="A1" s="126" t="s">
        <v>383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row>
    <row r="2" customFormat="false" ht="23.25" hidden="false" customHeight="true" outlineLevel="0" collapsed="false">
      <c r="A2" s="128" t="s">
        <v>384</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row>
    <row r="3" customFormat="false" ht="15" hidden="false" customHeight="false" outlineLevel="0" collapsed="false">
      <c r="C3" s="0" t="s">
        <v>359</v>
      </c>
      <c r="D3" s="0" t="n">
        <f aca="false">COUNTIF(D10:D146,$C$3)</f>
        <v>26</v>
      </c>
      <c r="E3" s="0" t="n">
        <f aca="false">COUNTIF(E10:E146,$C$3)</f>
        <v>25</v>
      </c>
      <c r="F3" s="0" t="n">
        <f aca="false">COUNTIF(F10:F146,$C$3)</f>
        <v>0</v>
      </c>
      <c r="G3" s="0" t="n">
        <f aca="false">COUNTIF(G10:G146,$C$3)</f>
        <v>0</v>
      </c>
      <c r="H3" s="0" t="n">
        <f aca="false">COUNTIF(H10:H146,$C$3)</f>
        <v>25</v>
      </c>
      <c r="I3" s="0" t="n">
        <f aca="false">COUNTIF(I10:I146,$C$3)</f>
        <v>25</v>
      </c>
      <c r="J3" s="0" t="n">
        <f aca="false">COUNTIF(J10:J146,$C$3)</f>
        <v>0</v>
      </c>
      <c r="K3" s="0" t="n">
        <f aca="false">COUNTIF(K10:K146,$C$3)</f>
        <v>0</v>
      </c>
      <c r="L3" s="0" t="n">
        <f aca="false">COUNTIF(L10:L146,$C$3)</f>
        <v>0</v>
      </c>
      <c r="M3" s="0" t="n">
        <f aca="false">COUNTIF(M10:M146,$C$3)</f>
        <v>0</v>
      </c>
      <c r="N3" s="0" t="n">
        <f aca="false">COUNTIF(N10:N146,$C$3)</f>
        <v>2</v>
      </c>
      <c r="O3" s="0" t="n">
        <f aca="false">COUNTIF(O10:O146,$C$3)</f>
        <v>30</v>
      </c>
      <c r="P3" s="0" t="n">
        <f aca="false">COUNTIF(P10:P146,$C$3)</f>
        <v>28</v>
      </c>
      <c r="Q3" s="0" t="n">
        <f aca="false">COUNTIF(Q10:Q146,$C$3)</f>
        <v>27</v>
      </c>
      <c r="R3" s="0" t="n">
        <f aca="false">COUNTIF(R10:R146,$C$3)</f>
        <v>25</v>
      </c>
      <c r="S3" s="0" t="n">
        <f aca="false">COUNTIF(S10:S146,$C$3)</f>
        <v>28</v>
      </c>
      <c r="T3" s="0" t="n">
        <f aca="false">COUNTIF(T10:T146,$C$3)</f>
        <v>0</v>
      </c>
      <c r="U3" s="0" t="n">
        <f aca="false">COUNTIF(U10:U146,$C$3)</f>
        <v>0</v>
      </c>
      <c r="V3" s="0" t="n">
        <f aca="false">COUNTIF(V10:V146,$C$3)</f>
        <v>0</v>
      </c>
      <c r="W3" s="0" t="n">
        <f aca="false">COUNTIF(W10:W146,$C$3)</f>
        <v>0</v>
      </c>
    </row>
    <row r="4" customFormat="false" ht="15" hidden="false" customHeight="false" outlineLevel="0" collapsed="false">
      <c r="C4" s="0" t="s">
        <v>360</v>
      </c>
      <c r="D4" s="0" t="n">
        <f aca="false">COUNTIF(D10:D146,$C$4)</f>
        <v>6</v>
      </c>
      <c r="E4" s="0" t="n">
        <f aca="false">COUNTIF(E10:E146,$C$4)</f>
        <v>8</v>
      </c>
      <c r="F4" s="0" t="n">
        <f aca="false">COUNTIF(F10:F146,$C$4)</f>
        <v>0</v>
      </c>
      <c r="G4" s="0" t="n">
        <f aca="false">COUNTIF(G10:G146,$C$4)</f>
        <v>0</v>
      </c>
      <c r="H4" s="0" t="n">
        <f aca="false">COUNTIF(H10:H146,$C$4)</f>
        <v>10</v>
      </c>
      <c r="I4" s="0" t="n">
        <f aca="false">COUNTIF(I10:I146,$C$4)</f>
        <v>3</v>
      </c>
      <c r="J4" s="0" t="n">
        <f aca="false">COUNTIF(J10:J146,$C$4)</f>
        <v>0</v>
      </c>
      <c r="K4" s="0" t="n">
        <f aca="false">COUNTIF(K10:K146,$C$4)</f>
        <v>0</v>
      </c>
      <c r="L4" s="0" t="n">
        <f aca="false">COUNTIF(L10:L146,$C$4)</f>
        <v>0</v>
      </c>
      <c r="M4" s="0" t="n">
        <f aca="false">COUNTIF(M10:M146,$C$4)</f>
        <v>0</v>
      </c>
      <c r="N4" s="0" t="n">
        <f aca="false">COUNTIF(N10:N146,$C$4)</f>
        <v>0</v>
      </c>
      <c r="O4" s="0" t="n">
        <f aca="false">COUNTIF(O10:O146,$C$4)</f>
        <v>7</v>
      </c>
      <c r="P4" s="0" t="n">
        <f aca="false">COUNTIF(P10:P146,$C$4)</f>
        <v>8</v>
      </c>
      <c r="Q4" s="0" t="n">
        <f aca="false">COUNTIF(Q10:Q146,$C$4)</f>
        <v>5</v>
      </c>
      <c r="R4" s="0" t="n">
        <f aca="false">COUNTIF(R10:R146,$C$4)</f>
        <v>4</v>
      </c>
      <c r="S4" s="0" t="n">
        <f aca="false">COUNTIF(S10:S146,$C$4)</f>
        <v>1</v>
      </c>
      <c r="T4" s="0" t="n">
        <f aca="false">COUNTIF(T10:T146,$C$4)</f>
        <v>0</v>
      </c>
      <c r="U4" s="0" t="n">
        <f aca="false">COUNTIF(U10:U146,$C$4)</f>
        <v>0</v>
      </c>
      <c r="V4" s="0" t="n">
        <f aca="false">COUNTIF(V10:V146,$C$4)</f>
        <v>0</v>
      </c>
      <c r="W4" s="0" t="n">
        <f aca="false">COUNTIF(W10:W146,$C$4)</f>
        <v>0</v>
      </c>
    </row>
    <row r="5" customFormat="false" ht="15" hidden="false" customHeight="false" outlineLevel="0" collapsed="false">
      <c r="C5" s="0" t="s">
        <v>361</v>
      </c>
      <c r="D5" s="0" t="n">
        <f aca="false">COUNTIF(D10:D146,$C$5)</f>
        <v>81</v>
      </c>
      <c r="E5" s="0" t="n">
        <f aca="false">COUNTIF(E10:E146,$C$5)</f>
        <v>81</v>
      </c>
      <c r="F5" s="0" t="n">
        <f aca="false">COUNTIF(F10:F146,$C$5)</f>
        <v>0</v>
      </c>
      <c r="G5" s="0" t="n">
        <f aca="false">COUNTIF(G10:G146,$C$5)</f>
        <v>0</v>
      </c>
      <c r="H5" s="0" t="n">
        <f aca="false">COUNTIF(H10:H146,$C$5)</f>
        <v>78</v>
      </c>
      <c r="I5" s="0" t="n">
        <f aca="false">COUNTIF(I10:I146,$C$5)</f>
        <v>88</v>
      </c>
      <c r="J5" s="0" t="n">
        <f aca="false">COUNTIF(J10:J146,$C$5)</f>
        <v>0</v>
      </c>
      <c r="K5" s="0" t="n">
        <f aca="false">COUNTIF(K10:K146,$C$5)</f>
        <v>0</v>
      </c>
      <c r="L5" s="0" t="n">
        <f aca="false">COUNTIF(L10:L146,$C$5)</f>
        <v>0</v>
      </c>
      <c r="M5" s="0" t="n">
        <f aca="false">COUNTIF(M10:M146,$C$5)</f>
        <v>0</v>
      </c>
      <c r="N5" s="0" t="n">
        <f aca="false">COUNTIF(N10:N146,$C$5)</f>
        <v>42</v>
      </c>
      <c r="O5" s="0" t="n">
        <f aca="false">COUNTIF(O10:O146,$C$5)</f>
        <v>76</v>
      </c>
      <c r="P5" s="0" t="n">
        <f aca="false">COUNTIF(P10:P146,$C$5)</f>
        <v>70</v>
      </c>
      <c r="Q5" s="0" t="n">
        <f aca="false">COUNTIF(Q10:Q146,$C$5)</f>
        <v>81</v>
      </c>
      <c r="R5" s="0" t="n">
        <f aca="false">COUNTIF(R10:R146,$C$5)</f>
        <v>84</v>
      </c>
      <c r="S5" s="0" t="n">
        <f aca="false">COUNTIF(S10:S146,$C$5)</f>
        <v>84</v>
      </c>
      <c r="T5" s="0" t="n">
        <f aca="false">COUNTIF(T10:T146,$C$5)</f>
        <v>0</v>
      </c>
      <c r="U5" s="0" t="n">
        <f aca="false">COUNTIF(U10:U146,$C$5)</f>
        <v>0</v>
      </c>
      <c r="V5" s="0" t="n">
        <f aca="false">COUNTIF(V10:V146,$C$5)</f>
        <v>0</v>
      </c>
      <c r="W5" s="0" t="n">
        <f aca="false">COUNTIF(W10:W146,$C$5)</f>
        <v>0</v>
      </c>
    </row>
    <row r="6" customFormat="false" ht="15.5" hidden="false" customHeight="true" outlineLevel="0" collapsed="false">
      <c r="A6" s="129" t="s">
        <v>385</v>
      </c>
      <c r="B6" s="129"/>
      <c r="C6" s="129"/>
      <c r="D6" s="130" t="n">
        <f aca="false">IF(D7&gt;0,D3/D7,"-")</f>
        <v>0.8125</v>
      </c>
      <c r="E6" s="130" t="n">
        <f aca="false">IF(E7&gt;0,E3/E7,"-")</f>
        <v>0.757575757575758</v>
      </c>
      <c r="F6" s="130" t="str">
        <f aca="false">IF(F7&gt;0,F3/F7,"-")</f>
        <v>-</v>
      </c>
      <c r="G6" s="130" t="str">
        <f aca="false">IF(G7&gt;0,G3/G7,"-")</f>
        <v>-</v>
      </c>
      <c r="H6" s="130" t="n">
        <f aca="false">IF(H7&gt;0,H3/H7,"-")</f>
        <v>0.714285714285714</v>
      </c>
      <c r="I6" s="130" t="n">
        <f aca="false">IF(I7&gt;0,I3/I7,"-")</f>
        <v>0.892857142857143</v>
      </c>
      <c r="J6" s="130" t="str">
        <f aca="false">IF(J7&gt;0,J3/J7,"-")</f>
        <v>-</v>
      </c>
      <c r="K6" s="130" t="str">
        <f aca="false">IF(K7&gt;0,K3/K7,"-")</f>
        <v>-</v>
      </c>
      <c r="L6" s="130" t="str">
        <f aca="false">IF(L7&gt;0,L3/L7,"-")</f>
        <v>-</v>
      </c>
      <c r="M6" s="130" t="str">
        <f aca="false">IF(M7&gt;0,M3/M7,"-")</f>
        <v>-</v>
      </c>
      <c r="N6" s="130" t="n">
        <f aca="false">IF(N7&gt;0,N3/N7,"-")</f>
        <v>1</v>
      </c>
      <c r="O6" s="130" t="n">
        <f aca="false">IF(O7&gt;0,O3/O7,"-")</f>
        <v>0.810810810810811</v>
      </c>
      <c r="P6" s="130" t="n">
        <f aca="false">IF(P7&gt;0,P3/P7,"-")</f>
        <v>0.777777777777778</v>
      </c>
      <c r="Q6" s="130" t="n">
        <f aca="false">IF(Q7&gt;0,Q3/Q7,"-")</f>
        <v>0.84375</v>
      </c>
      <c r="R6" s="130" t="n">
        <f aca="false">IF(R7&gt;0,R3/R7,"-")</f>
        <v>0.862068965517241</v>
      </c>
      <c r="S6" s="130" t="n">
        <f aca="false">IF(S7&gt;0,S3/S7,"-")</f>
        <v>0.96551724137931</v>
      </c>
      <c r="T6" s="130" t="str">
        <f aca="false">IF(T7&gt;0,T3/T7,"-")</f>
        <v>-</v>
      </c>
      <c r="U6" s="130" t="str">
        <f aca="false">IF(U7&gt;0,U3/U7,"-")</f>
        <v>-</v>
      </c>
      <c r="V6" s="130" t="str">
        <f aca="false">IF(V7&gt;0,V3/V7,"-")</f>
        <v>-</v>
      </c>
      <c r="W6" s="130" t="str">
        <f aca="false">IF(W7&gt;0,W3/W7,"-")</f>
        <v>-</v>
      </c>
    </row>
    <row r="7" customFormat="false" ht="19.25" hidden="false" customHeight="true" outlineLevel="0" collapsed="false">
      <c r="A7" s="129" t="s">
        <v>386</v>
      </c>
      <c r="B7" s="129"/>
      <c r="C7" s="129"/>
      <c r="D7" s="0" t="n">
        <f aca="false">D3+D4</f>
        <v>32</v>
      </c>
      <c r="E7" s="0" t="n">
        <f aca="false">E3+E4</f>
        <v>33</v>
      </c>
      <c r="F7" s="0" t="n">
        <f aca="false">F3+F4</f>
        <v>0</v>
      </c>
      <c r="G7" s="0" t="n">
        <f aca="false">G3+G4</f>
        <v>0</v>
      </c>
      <c r="H7" s="0" t="n">
        <f aca="false">H3+H4</f>
        <v>35</v>
      </c>
      <c r="I7" s="0" t="n">
        <f aca="false">I3+I4</f>
        <v>28</v>
      </c>
      <c r="J7" s="0" t="n">
        <f aca="false">J3+J4</f>
        <v>0</v>
      </c>
      <c r="K7" s="0" t="n">
        <f aca="false">K3+K4</f>
        <v>0</v>
      </c>
      <c r="L7" s="0" t="n">
        <f aca="false">L3+L4</f>
        <v>0</v>
      </c>
      <c r="M7" s="0" t="n">
        <f aca="false">M3+M4</f>
        <v>0</v>
      </c>
      <c r="N7" s="0" t="n">
        <f aca="false">N3+N4</f>
        <v>2</v>
      </c>
      <c r="O7" s="0" t="n">
        <f aca="false">O3+O4</f>
        <v>37</v>
      </c>
      <c r="P7" s="0" t="n">
        <f aca="false">P3+P4</f>
        <v>36</v>
      </c>
      <c r="Q7" s="0" t="n">
        <f aca="false">Q3+Q4</f>
        <v>32</v>
      </c>
      <c r="R7" s="0" t="n">
        <f aca="false">R3+R4</f>
        <v>29</v>
      </c>
      <c r="S7" s="0" t="n">
        <f aca="false">S3+S4</f>
        <v>29</v>
      </c>
      <c r="T7" s="0" t="n">
        <f aca="false">T3+T4</f>
        <v>0</v>
      </c>
      <c r="U7" s="0" t="n">
        <f aca="false">U3+U4</f>
        <v>0</v>
      </c>
      <c r="V7" s="0" t="n">
        <f aca="false">V3+V4</f>
        <v>0</v>
      </c>
      <c r="W7" s="0" t="n">
        <f aca="false">W3+W4</f>
        <v>0</v>
      </c>
    </row>
    <row r="8" customFormat="false" ht="6" hidden="false" customHeight="true" outlineLevel="0" collapsed="false">
      <c r="A8" s="131"/>
      <c r="B8" s="131"/>
      <c r="C8" s="131"/>
      <c r="D8" s="132"/>
      <c r="E8" s="132"/>
      <c r="F8" s="132"/>
      <c r="G8" s="132"/>
      <c r="H8" s="132"/>
      <c r="I8" s="132"/>
      <c r="J8" s="132"/>
      <c r="K8" s="132"/>
      <c r="L8" s="132"/>
      <c r="M8" s="132"/>
      <c r="N8" s="132"/>
      <c r="O8" s="132"/>
      <c r="P8" s="132"/>
      <c r="Q8" s="132"/>
      <c r="R8" s="132"/>
      <c r="S8" s="132"/>
      <c r="T8" s="132"/>
      <c r="U8" s="132"/>
      <c r="V8" s="132"/>
      <c r="W8" s="132"/>
      <c r="X8" s="132"/>
      <c r="Y8" s="132"/>
      <c r="Z8" s="132"/>
      <c r="AA8" s="132"/>
      <c r="AB8" s="133"/>
      <c r="AC8" s="133"/>
      <c r="AD8" s="133"/>
      <c r="AE8" s="132"/>
      <c r="AF8" s="133"/>
      <c r="AG8" s="133"/>
      <c r="AH8" s="133"/>
      <c r="AI8" s="133"/>
      <c r="AJ8" s="133"/>
      <c r="AK8" s="132"/>
    </row>
    <row r="9" customFormat="false" ht="15" hidden="false" customHeight="false" outlineLevel="0" collapsed="false">
      <c r="A9" s="134" t="s">
        <v>387</v>
      </c>
      <c r="B9" s="134"/>
      <c r="C9" s="135" t="s">
        <v>388</v>
      </c>
      <c r="D9" s="136" t="str">
        <f aca="false">Echantillon!A11</f>
        <v>P01</v>
      </c>
      <c r="E9" s="136" t="str">
        <f aca="false">Echantillon!A12</f>
        <v>P02</v>
      </c>
      <c r="F9" s="136" t="str">
        <f aca="false">Echantillon!A13</f>
        <v>P03</v>
      </c>
      <c r="G9" s="136" t="str">
        <f aca="false">Echantillon!A14</f>
        <v>P04</v>
      </c>
      <c r="H9" s="136" t="str">
        <f aca="false">Echantillon!A15</f>
        <v>P05</v>
      </c>
      <c r="I9" s="136" t="str">
        <f aca="false">Echantillon!A16</f>
        <v>P06</v>
      </c>
      <c r="J9" s="136" t="str">
        <f aca="false">Echantillon!A17</f>
        <v>P07</v>
      </c>
      <c r="K9" s="136" t="str">
        <f aca="false">Echantillon!A18</f>
        <v>P08</v>
      </c>
      <c r="L9" s="136" t="str">
        <f aca="false">Echantillon!A19</f>
        <v>P09</v>
      </c>
      <c r="M9" s="136" t="str">
        <f aca="false">Echantillon!A20</f>
        <v>P10</v>
      </c>
      <c r="N9" s="136" t="str">
        <f aca="false">Echantillon!A21</f>
        <v>P11</v>
      </c>
      <c r="O9" s="136" t="str">
        <f aca="false">Echantillon!A22</f>
        <v>P12</v>
      </c>
      <c r="P9" s="136" t="str">
        <f aca="false">Echantillon!A23</f>
        <v>P13</v>
      </c>
      <c r="Q9" s="136" t="str">
        <f aca="false">Echantillon!A24</f>
        <v>P14</v>
      </c>
      <c r="R9" s="136" t="str">
        <f aca="false">Echantillon!A25</f>
        <v>P15</v>
      </c>
      <c r="S9" s="135" t="str">
        <f aca="false">Echantillon!A26</f>
        <v>P16</v>
      </c>
      <c r="T9" s="135" t="str">
        <f aca="false">Echantillon!A27</f>
        <v>P17</v>
      </c>
      <c r="U9" s="135" t="str">
        <f aca="false">Echantillon!A28</f>
        <v>P18</v>
      </c>
      <c r="V9" s="135" t="str">
        <f aca="false">Echantillon!A29</f>
        <v>P19</v>
      </c>
      <c r="W9" s="135" t="str">
        <f aca="false">Echantillon!A30</f>
        <v>P20</v>
      </c>
      <c r="X9" s="135"/>
      <c r="Y9" s="135"/>
      <c r="Z9" s="135"/>
      <c r="AA9" s="135" t="s">
        <v>379</v>
      </c>
      <c r="AB9" s="137" t="s">
        <v>359</v>
      </c>
      <c r="AC9" s="137" t="s">
        <v>360</v>
      </c>
      <c r="AD9" s="137" t="s">
        <v>361</v>
      </c>
      <c r="AE9" s="135" t="s">
        <v>389</v>
      </c>
      <c r="AF9" s="137"/>
      <c r="AG9" s="134" t="s">
        <v>390</v>
      </c>
      <c r="AH9" s="134"/>
      <c r="AI9" s="134"/>
      <c r="AJ9" s="134"/>
      <c r="AK9" s="134"/>
      <c r="AL9" s="138"/>
    </row>
    <row r="10" customFormat="false" ht="15" hidden="false" customHeight="false" outlineLevel="0" collapsed="false">
      <c r="A10" s="138" t="str">
        <f aca="false">Criteres!B4</f>
        <v>Images</v>
      </c>
      <c r="B10" s="138" t="str">
        <f aca="false">Criteres!C4</f>
        <v>1.1</v>
      </c>
      <c r="C10" s="138" t="str">
        <f aca="false">Criteres!D4</f>
        <v>A</v>
      </c>
      <c r="D10" s="138" t="str">
        <f aca="false">P01!E4</f>
        <v>NA</v>
      </c>
      <c r="E10" s="138" t="str">
        <f aca="false">P02!E4</f>
        <v>NA</v>
      </c>
      <c r="F10" s="138" t="str">
        <f aca="false">P03!E4</f>
        <v>NT</v>
      </c>
      <c r="G10" s="138" t="str">
        <f aca="false">P04!E4</f>
        <v>NT</v>
      </c>
      <c r="H10" s="138" t="str">
        <f aca="false">P05!E4</f>
        <v>NA</v>
      </c>
      <c r="I10" s="138" t="str">
        <f aca="false">P06!E4</f>
        <v>NA</v>
      </c>
      <c r="J10" s="138" t="str">
        <f aca="false">P07!E4</f>
        <v>NT</v>
      </c>
      <c r="K10" s="138" t="str">
        <f aca="false">P08!E4</f>
        <v>NT</v>
      </c>
      <c r="L10" s="138" t="str">
        <f aca="false">P09!E4</f>
        <v>NT</v>
      </c>
      <c r="M10" s="138" t="str">
        <f aca="false">P10!E4</f>
        <v>NT</v>
      </c>
      <c r="N10" s="138" t="str">
        <f aca="false">P11!E4</f>
        <v>NA</v>
      </c>
      <c r="O10" s="138" t="str">
        <f aca="false">P12!E4</f>
        <v>C</v>
      </c>
      <c r="P10" s="138" t="str">
        <f aca="false">P13!E4</f>
        <v>NA</v>
      </c>
      <c r="Q10" s="138" t="str">
        <f aca="false">P14!E4</f>
        <v>NA</v>
      </c>
      <c r="R10" s="138" t="str">
        <f aca="false">P15!E4</f>
        <v>NA</v>
      </c>
      <c r="S10" s="138" t="str">
        <f aca="false">P16!E4</f>
        <v>NA</v>
      </c>
      <c r="T10" s="138" t="str">
        <f aca="false">P17!E4</f>
        <v>NT</v>
      </c>
      <c r="U10" s="138" t="str">
        <f aca="false">P18!E4</f>
        <v>NT</v>
      </c>
      <c r="V10" s="138" t="str">
        <f aca="false">P19!E4</f>
        <v>NT</v>
      </c>
      <c r="W10" s="138" t="str">
        <f aca="false">P20!E4</f>
        <v>NT</v>
      </c>
      <c r="X10" s="138"/>
      <c r="Y10" s="138"/>
      <c r="Z10" s="138"/>
      <c r="AA10" s="138" t="n">
        <v>1</v>
      </c>
      <c r="AB10" s="139" t="n">
        <f aca="false">COUNTIF(BaseDeCalcul!D10:Z10,"C")</f>
        <v>1</v>
      </c>
      <c r="AC10" s="139" t="n">
        <f aca="false">COUNTIF(BaseDeCalcul!D10:Z10,"NC")</f>
        <v>0</v>
      </c>
      <c r="AD10" s="139" t="n">
        <f aca="false">COUNTIF(BaseDeCalcul!D10:Z10,"NA")</f>
        <v>9</v>
      </c>
      <c r="AE10" s="140" t="str">
        <f aca="false">IF(COUNTIF(D10:W10,"NC")&gt;0,"NC",IF(COUNTIF(D10:W10,"C")&gt;0,"C",IF(COUNTIF(D10:W10,"NA")&gt;0,"NA","NT")))</f>
        <v>C</v>
      </c>
      <c r="AF10" s="139"/>
      <c r="AG10" s="139"/>
      <c r="AH10" s="139"/>
      <c r="AI10" s="139"/>
      <c r="AJ10" s="139"/>
      <c r="AK10" s="138"/>
      <c r="AL10" s="138"/>
    </row>
    <row r="11" customFormat="false" ht="15" hidden="false" customHeight="false" outlineLevel="0" collapsed="false">
      <c r="A11" s="138" t="str">
        <f aca="false">Criteres!B5</f>
        <v>Images</v>
      </c>
      <c r="B11" s="138" t="str">
        <f aca="false">Criteres!C5</f>
        <v>1.2</v>
      </c>
      <c r="C11" s="138" t="str">
        <f aca="false">Criteres!D5</f>
        <v>A</v>
      </c>
      <c r="D11" s="138" t="str">
        <f aca="false">P01!E5</f>
        <v>C</v>
      </c>
      <c r="E11" s="138" t="str">
        <f aca="false">P02!E5</f>
        <v>NA</v>
      </c>
      <c r="F11" s="138" t="str">
        <f aca="false">P03!E5</f>
        <v>NT</v>
      </c>
      <c r="G11" s="138" t="str">
        <f aca="false">P04!E5</f>
        <v>NT</v>
      </c>
      <c r="H11" s="138" t="str">
        <f aca="false">P05!E5</f>
        <v>NC</v>
      </c>
      <c r="I11" s="138" t="str">
        <f aca="false">P06!E5</f>
        <v>NA</v>
      </c>
      <c r="J11" s="138" t="str">
        <f aca="false">P07!E5</f>
        <v>NT</v>
      </c>
      <c r="K11" s="138" t="str">
        <f aca="false">P08!E5</f>
        <v>NT</v>
      </c>
      <c r="L11" s="138" t="str">
        <f aca="false">P09!E5</f>
        <v>NT</v>
      </c>
      <c r="M11" s="138" t="str">
        <f aca="false">P10!E5</f>
        <v>NT</v>
      </c>
      <c r="N11" s="138" t="str">
        <f aca="false">P11!E5</f>
        <v>NA</v>
      </c>
      <c r="O11" s="138" t="str">
        <f aca="false">P12!E5</f>
        <v>NA</v>
      </c>
      <c r="P11" s="138" t="str">
        <f aca="false">P13!E5</f>
        <v>NA</v>
      </c>
      <c r="Q11" s="138" t="str">
        <f aca="false">P14!E5</f>
        <v>C</v>
      </c>
      <c r="R11" s="138" t="str">
        <f aca="false">P15!E5</f>
        <v>NA</v>
      </c>
      <c r="S11" s="138" t="str">
        <f aca="false">P16!E5</f>
        <v>C</v>
      </c>
      <c r="T11" s="138" t="str">
        <f aca="false">P17!E5</f>
        <v>NT</v>
      </c>
      <c r="U11" s="138" t="str">
        <f aca="false">P18!E5</f>
        <v>NT</v>
      </c>
      <c r="V11" s="138" t="str">
        <f aca="false">P19!E5</f>
        <v>NT</v>
      </c>
      <c r="W11" s="138" t="str">
        <f aca="false">P20!E5</f>
        <v>NT</v>
      </c>
      <c r="X11" s="138"/>
      <c r="Y11" s="138"/>
      <c r="Z11" s="138"/>
      <c r="AA11" s="138" t="n">
        <v>2</v>
      </c>
      <c r="AB11" s="139" t="n">
        <f aca="false">COUNTIF(BaseDeCalcul!D11:Z11,"C")</f>
        <v>3</v>
      </c>
      <c r="AC11" s="139" t="n">
        <f aca="false">COUNTIF(BaseDeCalcul!D11:Z11,"NC")</f>
        <v>1</v>
      </c>
      <c r="AD11" s="139" t="n">
        <f aca="false">COUNTIF(BaseDeCalcul!D11:Z11,"NA")</f>
        <v>6</v>
      </c>
      <c r="AE11" s="140" t="str">
        <f aca="false">IF(COUNTIF(D11:W11,"NC")&gt;0,"NC",IF(COUNTIF(D11:W11,"C")&gt;0,"C",IF(COUNTIF(D11:W11,"NA")&gt;0,"NA","NT")))</f>
        <v>NC</v>
      </c>
      <c r="AF11" s="139"/>
      <c r="AG11" s="139"/>
      <c r="AH11" s="139"/>
      <c r="AI11" s="139"/>
      <c r="AJ11" s="139"/>
      <c r="AK11" s="138"/>
      <c r="AL11" s="138"/>
    </row>
    <row r="12" customFormat="false" ht="15" hidden="false" customHeight="false" outlineLevel="0" collapsed="false">
      <c r="A12" s="138" t="str">
        <f aca="false">Criteres!B6</f>
        <v>Images</v>
      </c>
      <c r="B12" s="138" t="str">
        <f aca="false">Criteres!C6</f>
        <v>1.3</v>
      </c>
      <c r="C12" s="138" t="str">
        <f aca="false">Criteres!D6</f>
        <v>A</v>
      </c>
      <c r="D12" s="138" t="str">
        <f aca="false">P01!E6</f>
        <v>NA</v>
      </c>
      <c r="E12" s="138" t="str">
        <f aca="false">P02!E6</f>
        <v>NA</v>
      </c>
      <c r="F12" s="138" t="str">
        <f aca="false">P03!E6</f>
        <v>NT</v>
      </c>
      <c r="G12" s="138" t="str">
        <f aca="false">P04!E6</f>
        <v>NT</v>
      </c>
      <c r="H12" s="138" t="str">
        <f aca="false">P05!E6</f>
        <v>NA</v>
      </c>
      <c r="I12" s="138" t="str">
        <f aca="false">P06!E6</f>
        <v>NA</v>
      </c>
      <c r="J12" s="138" t="str">
        <f aca="false">P07!E6</f>
        <v>NT</v>
      </c>
      <c r="K12" s="138" t="str">
        <f aca="false">P08!E6</f>
        <v>NT</v>
      </c>
      <c r="L12" s="138" t="str">
        <f aca="false">P09!E6</f>
        <v>NT</v>
      </c>
      <c r="M12" s="138" t="str">
        <f aca="false">P10!E6</f>
        <v>NT</v>
      </c>
      <c r="N12" s="138" t="str">
        <f aca="false">P11!E6</f>
        <v>NA</v>
      </c>
      <c r="O12" s="138" t="str">
        <f aca="false">P12!E6</f>
        <v>NC</v>
      </c>
      <c r="P12" s="138" t="str">
        <f aca="false">P13!E6</f>
        <v>NA</v>
      </c>
      <c r="Q12" s="138" t="str">
        <f aca="false">P14!E6</f>
        <v>NA</v>
      </c>
      <c r="R12" s="138" t="str">
        <f aca="false">P15!E6</f>
        <v>NA</v>
      </c>
      <c r="S12" s="138" t="str">
        <f aca="false">P16!E6</f>
        <v>NA</v>
      </c>
      <c r="T12" s="138" t="str">
        <f aca="false">P17!E6</f>
        <v>NT</v>
      </c>
      <c r="U12" s="138" t="str">
        <f aca="false">P18!E6</f>
        <v>NT</v>
      </c>
      <c r="V12" s="138" t="str">
        <f aca="false">P19!E6</f>
        <v>NT</v>
      </c>
      <c r="W12" s="138" t="str">
        <f aca="false">P20!E6</f>
        <v>NT</v>
      </c>
      <c r="X12" s="138"/>
      <c r="Y12" s="138"/>
      <c r="Z12" s="138"/>
      <c r="AA12" s="138" t="n">
        <v>3</v>
      </c>
      <c r="AB12" s="139" t="n">
        <f aca="false">COUNTIF(BaseDeCalcul!D12:Z12,"C")</f>
        <v>0</v>
      </c>
      <c r="AC12" s="139" t="n">
        <f aca="false">COUNTIF(BaseDeCalcul!D12:Z12,"NC")</f>
        <v>1</v>
      </c>
      <c r="AD12" s="139" t="n">
        <f aca="false">COUNTIF(BaseDeCalcul!D12:Z12,"NA")</f>
        <v>9</v>
      </c>
      <c r="AE12" s="140" t="str">
        <f aca="false">IF(COUNTIF(D12:W12,"NC")&gt;0,"NC",IF(COUNTIF(D12:W12,"C")&gt;0,"C",IF(COUNTIF(D12:W12,"NA")&gt;0,"NA","NT")))</f>
        <v>NC</v>
      </c>
      <c r="AF12" s="139"/>
      <c r="AG12" s="141" t="s">
        <v>391</v>
      </c>
      <c r="AH12" s="141"/>
      <c r="AI12" s="141"/>
      <c r="AJ12" s="141"/>
      <c r="AK12" s="141"/>
      <c r="AL12" s="138"/>
    </row>
    <row r="13" customFormat="false" ht="15" hidden="false" customHeight="false" outlineLevel="0" collapsed="false">
      <c r="A13" s="138" t="str">
        <f aca="false">Criteres!B7</f>
        <v>Images</v>
      </c>
      <c r="B13" s="138" t="str">
        <f aca="false">Criteres!C7</f>
        <v>1.4</v>
      </c>
      <c r="C13" s="138" t="str">
        <f aca="false">Criteres!D7</f>
        <v>A</v>
      </c>
      <c r="D13" s="138" t="str">
        <f aca="false">P01!E7</f>
        <v>NA</v>
      </c>
      <c r="E13" s="138" t="str">
        <f aca="false">P02!E7</f>
        <v>NA</v>
      </c>
      <c r="F13" s="138" t="str">
        <f aca="false">P03!E7</f>
        <v>NT</v>
      </c>
      <c r="G13" s="138" t="str">
        <f aca="false">P04!E7</f>
        <v>NT</v>
      </c>
      <c r="H13" s="138" t="str">
        <f aca="false">P05!E7</f>
        <v>NA</v>
      </c>
      <c r="I13" s="138" t="str">
        <f aca="false">P06!E7</f>
        <v>NA</v>
      </c>
      <c r="J13" s="138" t="str">
        <f aca="false">P07!E7</f>
        <v>NT</v>
      </c>
      <c r="K13" s="138" t="str">
        <f aca="false">P08!E7</f>
        <v>NT</v>
      </c>
      <c r="L13" s="138" t="str">
        <f aca="false">P09!E7</f>
        <v>NT</v>
      </c>
      <c r="M13" s="138" t="str">
        <f aca="false">P10!E7</f>
        <v>NT</v>
      </c>
      <c r="N13" s="138" t="str">
        <f aca="false">P11!E7</f>
        <v>NA</v>
      </c>
      <c r="O13" s="138" t="str">
        <f aca="false">P12!E7</f>
        <v>NA</v>
      </c>
      <c r="P13" s="138" t="str">
        <f aca="false">P13!E7</f>
        <v>NA</v>
      </c>
      <c r="Q13" s="138" t="str">
        <f aca="false">P14!E7</f>
        <v>NA</v>
      </c>
      <c r="R13" s="138" t="str">
        <f aca="false">P15!E7</f>
        <v>NA</v>
      </c>
      <c r="S13" s="138" t="str">
        <f aca="false">P16!E7</f>
        <v>NA</v>
      </c>
      <c r="T13" s="138" t="str">
        <f aca="false">P17!E7</f>
        <v>NT</v>
      </c>
      <c r="U13" s="138" t="str">
        <f aca="false">P18!E7</f>
        <v>NT</v>
      </c>
      <c r="V13" s="138" t="str">
        <f aca="false">P19!E7</f>
        <v>NT</v>
      </c>
      <c r="W13" s="138" t="str">
        <f aca="false">P20!E7</f>
        <v>NT</v>
      </c>
      <c r="X13" s="138"/>
      <c r="Y13" s="138"/>
      <c r="Z13" s="138"/>
      <c r="AA13" s="138" t="n">
        <v>4</v>
      </c>
      <c r="AB13" s="139" t="n">
        <f aca="false">COUNTIF(BaseDeCalcul!D13:Z13,"C")</f>
        <v>0</v>
      </c>
      <c r="AC13" s="139" t="n">
        <f aca="false">COUNTIF(BaseDeCalcul!D13:Z13,"NC")</f>
        <v>0</v>
      </c>
      <c r="AD13" s="139" t="n">
        <f aca="false">COUNTIF(BaseDeCalcul!D13:Z13,"NA")</f>
        <v>10</v>
      </c>
      <c r="AE13" s="140" t="str">
        <f aca="false">IF(COUNTIF(D13:W13,"NC")&gt;0,"NC",IF(COUNTIF(D13:W13,"C")&gt;0,"C",IF(COUNTIF(D13:W13,"NA")&gt;0,"NA","NT")))</f>
        <v>NA</v>
      </c>
      <c r="AF13" s="139"/>
      <c r="AG13" s="142"/>
      <c r="AH13" s="142" t="s">
        <v>359</v>
      </c>
      <c r="AI13" s="142" t="s">
        <v>360</v>
      </c>
      <c r="AJ13" s="142" t="s">
        <v>361</v>
      </c>
      <c r="AK13" s="142" t="s">
        <v>392</v>
      </c>
      <c r="AL13" s="138"/>
    </row>
    <row r="14" customFormat="false" ht="15" hidden="false" customHeight="false" outlineLevel="0" collapsed="false">
      <c r="A14" s="138" t="str">
        <f aca="false">Criteres!B8</f>
        <v>Images</v>
      </c>
      <c r="B14" s="138" t="str">
        <f aca="false">Criteres!C8</f>
        <v>1.5</v>
      </c>
      <c r="C14" s="138" t="str">
        <f aca="false">Criteres!D8</f>
        <v>A</v>
      </c>
      <c r="D14" s="138" t="str">
        <f aca="false">P01!E8</f>
        <v>NA</v>
      </c>
      <c r="E14" s="138" t="str">
        <f aca="false">P02!E8</f>
        <v>NA</v>
      </c>
      <c r="F14" s="138" t="str">
        <f aca="false">P03!E8</f>
        <v>NT</v>
      </c>
      <c r="G14" s="138" t="str">
        <f aca="false">P04!E8</f>
        <v>NT</v>
      </c>
      <c r="H14" s="138" t="str">
        <f aca="false">P05!E8</f>
        <v>NA</v>
      </c>
      <c r="I14" s="138" t="str">
        <f aca="false">P06!E8</f>
        <v>NA</v>
      </c>
      <c r="J14" s="138" t="str">
        <f aca="false">P07!E8</f>
        <v>NT</v>
      </c>
      <c r="K14" s="138" t="str">
        <f aca="false">P08!E8</f>
        <v>NT</v>
      </c>
      <c r="L14" s="138" t="str">
        <f aca="false">P09!E8</f>
        <v>NT</v>
      </c>
      <c r="M14" s="138" t="str">
        <f aca="false">P10!E8</f>
        <v>NT</v>
      </c>
      <c r="N14" s="138" t="str">
        <f aca="false">P11!E8</f>
        <v>NA</v>
      </c>
      <c r="O14" s="138" t="str">
        <f aca="false">P12!E8</f>
        <v>NA</v>
      </c>
      <c r="P14" s="138" t="str">
        <f aca="false">P13!E8</f>
        <v>NA</v>
      </c>
      <c r="Q14" s="138" t="str">
        <f aca="false">P14!E8</f>
        <v>NA</v>
      </c>
      <c r="R14" s="138" t="str">
        <f aca="false">P15!E8</f>
        <v>NA</v>
      </c>
      <c r="S14" s="138" t="str">
        <f aca="false">P16!E8</f>
        <v>NA</v>
      </c>
      <c r="T14" s="138" t="str">
        <f aca="false">P17!E8</f>
        <v>NT</v>
      </c>
      <c r="U14" s="138" t="str">
        <f aca="false">P18!E8</f>
        <v>NT</v>
      </c>
      <c r="V14" s="138" t="str">
        <f aca="false">P19!E8</f>
        <v>NT</v>
      </c>
      <c r="W14" s="138" t="str">
        <f aca="false">P20!E8</f>
        <v>NT</v>
      </c>
      <c r="X14" s="138"/>
      <c r="Y14" s="138"/>
      <c r="Z14" s="138"/>
      <c r="AA14" s="138" t="n">
        <v>5</v>
      </c>
      <c r="AB14" s="139" t="n">
        <f aca="false">COUNTIF(BaseDeCalcul!D14:Z14,"C")</f>
        <v>0</v>
      </c>
      <c r="AC14" s="139" t="n">
        <f aca="false">COUNTIF(BaseDeCalcul!D14:Z14,"NC")</f>
        <v>0</v>
      </c>
      <c r="AD14" s="139" t="n">
        <f aca="false">COUNTIF(BaseDeCalcul!D14:Z14,"NA")</f>
        <v>10</v>
      </c>
      <c r="AE14" s="140" t="str">
        <f aca="false">IF(COUNTIF(D14:W14,"NC")&gt;0,"NC",IF(COUNTIF(D14:W14,"C")&gt;0,"C",IF(COUNTIF(D14:W14,"NA")&gt;0,"NA","NT")))</f>
        <v>NA</v>
      </c>
      <c r="AF14" s="139"/>
      <c r="AG14" s="142" t="s">
        <v>69</v>
      </c>
      <c r="AH14" s="143" t="n">
        <f aca="false">COUNTIFS($AE$10:$AE$146,AH$13,$C$10:$C$146,$AG14)</f>
        <v>24</v>
      </c>
      <c r="AI14" s="143" t="n">
        <f aca="false">COUNTIFS($AE$10:$AE$146,AI$13,$C$10:$C$146,$AG14)</f>
        <v>19</v>
      </c>
      <c r="AJ14" s="143" t="n">
        <f aca="false">COUNTIFS($AE$10:$AE$146,AJ$13,$C$10:$C$146,$AG14)</f>
        <v>40</v>
      </c>
      <c r="AK14" s="142" t="n">
        <f aca="false">BaseDeCalcul!AH14+BaseDeCalcul!AI14</f>
        <v>43</v>
      </c>
      <c r="AL14" s="138"/>
    </row>
    <row r="15" customFormat="false" ht="15" hidden="false" customHeight="false" outlineLevel="0" collapsed="false">
      <c r="A15" s="138" t="str">
        <f aca="false">Criteres!B9</f>
        <v>Images</v>
      </c>
      <c r="B15" s="138" t="str">
        <f aca="false">Criteres!C9</f>
        <v>1.6</v>
      </c>
      <c r="C15" s="138" t="str">
        <f aca="false">Criteres!D9</f>
        <v>A</v>
      </c>
      <c r="D15" s="138" t="str">
        <f aca="false">P01!E9</f>
        <v>NA</v>
      </c>
      <c r="E15" s="138" t="str">
        <f aca="false">P02!E9</f>
        <v>NA</v>
      </c>
      <c r="F15" s="138" t="str">
        <f aca="false">P03!E9</f>
        <v>NT</v>
      </c>
      <c r="G15" s="138" t="str">
        <f aca="false">P04!E9</f>
        <v>NT</v>
      </c>
      <c r="H15" s="138" t="str">
        <f aca="false">P05!E9</f>
        <v>NA</v>
      </c>
      <c r="I15" s="138" t="str">
        <f aca="false">P06!E9</f>
        <v>NA</v>
      </c>
      <c r="J15" s="138" t="str">
        <f aca="false">P07!E9</f>
        <v>NT</v>
      </c>
      <c r="K15" s="138" t="str">
        <f aca="false">P08!E9</f>
        <v>NT</v>
      </c>
      <c r="L15" s="138" t="str">
        <f aca="false">P09!E9</f>
        <v>NT</v>
      </c>
      <c r="M15" s="138" t="str">
        <f aca="false">P10!E9</f>
        <v>NT</v>
      </c>
      <c r="N15" s="138" t="str">
        <f aca="false">P11!E9</f>
        <v>NA</v>
      </c>
      <c r="O15" s="138" t="str">
        <f aca="false">P12!E9</f>
        <v>NA</v>
      </c>
      <c r="P15" s="138" t="str">
        <f aca="false">P13!E9</f>
        <v>NA</v>
      </c>
      <c r="Q15" s="138" t="str">
        <f aca="false">P14!E9</f>
        <v>NA</v>
      </c>
      <c r="R15" s="138" t="str">
        <f aca="false">P15!E9</f>
        <v>NA</v>
      </c>
      <c r="S15" s="138" t="str">
        <f aca="false">P16!E9</f>
        <v>NA</v>
      </c>
      <c r="T15" s="138" t="str">
        <f aca="false">P17!E9</f>
        <v>NT</v>
      </c>
      <c r="U15" s="138" t="str">
        <f aca="false">P18!E9</f>
        <v>NT</v>
      </c>
      <c r="V15" s="138" t="str">
        <f aca="false">P19!E9</f>
        <v>NT</v>
      </c>
      <c r="W15" s="138" t="str">
        <f aca="false">P20!E9</f>
        <v>NT</v>
      </c>
      <c r="X15" s="138"/>
      <c r="Y15" s="138"/>
      <c r="Z15" s="138"/>
      <c r="AA15" s="138" t="n">
        <v>6</v>
      </c>
      <c r="AB15" s="139" t="n">
        <f aca="false">COUNTIF(BaseDeCalcul!D15:Z15,"C")</f>
        <v>0</v>
      </c>
      <c r="AC15" s="139" t="n">
        <f aca="false">COUNTIF(BaseDeCalcul!D15:Z15,"NC")</f>
        <v>0</v>
      </c>
      <c r="AD15" s="139" t="n">
        <f aca="false">COUNTIF(BaseDeCalcul!D15:Z15,"NA")</f>
        <v>10</v>
      </c>
      <c r="AE15" s="140" t="str">
        <f aca="false">IF(COUNTIF(D15:W15,"NC")&gt;0,"NC",IF(COUNTIF(D15:W15,"C")&gt;0,"C",IF(COUNTIF(D15:W15,"NA")&gt;0,"NA","NT")))</f>
        <v>NA</v>
      </c>
      <c r="AF15" s="139"/>
      <c r="AG15" s="142" t="s">
        <v>11</v>
      </c>
      <c r="AH15" s="143" t="n">
        <f aca="false">COUNTIFS($AE$10:$AE$146,AH$13,$C$10:$C$146,$AG15)</f>
        <v>6</v>
      </c>
      <c r="AI15" s="143" t="n">
        <f aca="false">COUNTIFS($AE$10:$AE$146,AI$13,$C$10:$C$146,$AG15)</f>
        <v>6</v>
      </c>
      <c r="AJ15" s="143" t="n">
        <f aca="false">COUNTIFS($AE$10:$AE$146,AJ$13,$C$10:$C$146,$AG15)</f>
        <v>11</v>
      </c>
      <c r="AK15" s="142" t="n">
        <f aca="false">BaseDeCalcul!AH15+BaseDeCalcul!AI15</f>
        <v>12</v>
      </c>
      <c r="AL15" s="138"/>
    </row>
    <row r="16" customFormat="false" ht="15" hidden="false" customHeight="false" outlineLevel="0" collapsed="false">
      <c r="A16" s="138" t="str">
        <f aca="false">Criteres!B10</f>
        <v>Images</v>
      </c>
      <c r="B16" s="138" t="str">
        <f aca="false">Criteres!C10</f>
        <v>1.7</v>
      </c>
      <c r="C16" s="138" t="str">
        <f aca="false">Criteres!D10</f>
        <v>A</v>
      </c>
      <c r="D16" s="138" t="str">
        <f aca="false">P01!E10</f>
        <v>NA</v>
      </c>
      <c r="E16" s="138" t="str">
        <f aca="false">P02!E10</f>
        <v>NA</v>
      </c>
      <c r="F16" s="138" t="str">
        <f aca="false">P03!E10</f>
        <v>NT</v>
      </c>
      <c r="G16" s="138" t="str">
        <f aca="false">P04!E10</f>
        <v>NT</v>
      </c>
      <c r="H16" s="138" t="str">
        <f aca="false">P05!E10</f>
        <v>NA</v>
      </c>
      <c r="I16" s="138" t="str">
        <f aca="false">P06!E10</f>
        <v>NA</v>
      </c>
      <c r="J16" s="138" t="str">
        <f aca="false">P07!E10</f>
        <v>NT</v>
      </c>
      <c r="K16" s="138" t="str">
        <f aca="false">P08!E10</f>
        <v>NT</v>
      </c>
      <c r="L16" s="138" t="str">
        <f aca="false">P09!E10</f>
        <v>NT</v>
      </c>
      <c r="M16" s="138" t="str">
        <f aca="false">P10!E10</f>
        <v>NT</v>
      </c>
      <c r="N16" s="138" t="str">
        <f aca="false">P11!E10</f>
        <v>NA</v>
      </c>
      <c r="O16" s="138" t="str">
        <f aca="false">P12!E10</f>
        <v>NA</v>
      </c>
      <c r="P16" s="138" t="str">
        <f aca="false">P13!E10</f>
        <v>NA</v>
      </c>
      <c r="Q16" s="138" t="str">
        <f aca="false">P14!E10</f>
        <v>NA</v>
      </c>
      <c r="R16" s="138" t="str">
        <f aca="false">P15!E10</f>
        <v>NA</v>
      </c>
      <c r="S16" s="138" t="str">
        <f aca="false">P16!E10</f>
        <v>NA</v>
      </c>
      <c r="T16" s="138" t="str">
        <f aca="false">P17!E10</f>
        <v>NT</v>
      </c>
      <c r="U16" s="138" t="str">
        <f aca="false">P18!E10</f>
        <v>NT</v>
      </c>
      <c r="V16" s="138" t="str">
        <f aca="false">P19!E10</f>
        <v>NT</v>
      </c>
      <c r="W16" s="138" t="str">
        <f aca="false">P20!E10</f>
        <v>NT</v>
      </c>
      <c r="X16" s="138"/>
      <c r="Y16" s="138"/>
      <c r="Z16" s="138"/>
      <c r="AA16" s="138" t="n">
        <v>7</v>
      </c>
      <c r="AB16" s="139" t="n">
        <f aca="false">COUNTIF(BaseDeCalcul!D16:Z16,"C")</f>
        <v>0</v>
      </c>
      <c r="AC16" s="139" t="n">
        <f aca="false">COUNTIF(BaseDeCalcul!D16:Z16,"NC")</f>
        <v>0</v>
      </c>
      <c r="AD16" s="139" t="n">
        <f aca="false">COUNTIF(BaseDeCalcul!D16:Z16,"NA")</f>
        <v>10</v>
      </c>
      <c r="AE16" s="140" t="str">
        <f aca="false">IF(COUNTIF(D16:W16,"NC")&gt;0,"NC",IF(COUNTIF(D16:W16,"C")&gt;0,"C",IF(COUNTIF(D16:W16,"NA")&gt;0,"NA","NT")))</f>
        <v>NA</v>
      </c>
      <c r="AF16" s="139"/>
      <c r="AG16" s="142" t="s">
        <v>88</v>
      </c>
      <c r="AH16" s="143" t="n">
        <f aca="false">COUNTIFS($AE$10:$AE$146,AH$13,$C$10:$C$146,$AG16)</f>
        <v>0</v>
      </c>
      <c r="AI16" s="143" t="n">
        <f aca="false">COUNTIFS($AE$10:$AE$146,AI$13,$C$10:$C$146,$AG16)</f>
        <v>0</v>
      </c>
      <c r="AJ16" s="143" t="n">
        <f aca="false">COUNTIFS($AE$10:$AE$146,AJ$13,$C$10:$C$146,$AG16)</f>
        <v>11</v>
      </c>
      <c r="AK16" s="142" t="n">
        <f aca="false">BaseDeCalcul!AH16+BaseDeCalcul!AI16</f>
        <v>0</v>
      </c>
      <c r="AL16" s="138"/>
    </row>
    <row r="17" customFormat="false" ht="15" hidden="false" customHeight="false" outlineLevel="0" collapsed="false">
      <c r="A17" s="138" t="str">
        <f aca="false">Criteres!B11</f>
        <v>Images</v>
      </c>
      <c r="B17" s="138" t="str">
        <f aca="false">Criteres!C11</f>
        <v>1.8</v>
      </c>
      <c r="C17" s="138" t="str">
        <f aca="false">Criteres!D11</f>
        <v>AA</v>
      </c>
      <c r="D17" s="138" t="str">
        <f aca="false">P01!E11</f>
        <v>NA</v>
      </c>
      <c r="E17" s="138" t="str">
        <f aca="false">P02!E11</f>
        <v>NA</v>
      </c>
      <c r="F17" s="138" t="str">
        <f aca="false">P03!E11</f>
        <v>NT</v>
      </c>
      <c r="G17" s="138" t="str">
        <f aca="false">P04!E11</f>
        <v>NT</v>
      </c>
      <c r="H17" s="138" t="str">
        <f aca="false">P05!E11</f>
        <v>NA</v>
      </c>
      <c r="I17" s="138" t="str">
        <f aca="false">P06!E11</f>
        <v>NA</v>
      </c>
      <c r="J17" s="138" t="str">
        <f aca="false">P07!E11</f>
        <v>NT</v>
      </c>
      <c r="K17" s="138" t="str">
        <f aca="false">P08!E11</f>
        <v>NT</v>
      </c>
      <c r="L17" s="138" t="str">
        <f aca="false">P09!E11</f>
        <v>NT</v>
      </c>
      <c r="M17" s="138" t="str">
        <f aca="false">P10!E11</f>
        <v>NT</v>
      </c>
      <c r="N17" s="138" t="str">
        <f aca="false">P11!E11</f>
        <v>NA</v>
      </c>
      <c r="O17" s="138" t="str">
        <f aca="false">P12!E11</f>
        <v>NA</v>
      </c>
      <c r="P17" s="138" t="str">
        <f aca="false">P13!E11</f>
        <v>NA</v>
      </c>
      <c r="Q17" s="138" t="str">
        <f aca="false">P14!E11</f>
        <v>NA</v>
      </c>
      <c r="R17" s="138" t="str">
        <f aca="false">P15!E11</f>
        <v>NA</v>
      </c>
      <c r="S17" s="138" t="str">
        <f aca="false">P16!E11</f>
        <v>NA</v>
      </c>
      <c r="T17" s="138" t="str">
        <f aca="false">P17!E11</f>
        <v>NT</v>
      </c>
      <c r="U17" s="138" t="str">
        <f aca="false">P18!E11</f>
        <v>NT</v>
      </c>
      <c r="V17" s="138" t="str">
        <f aca="false">P19!E11</f>
        <v>NT</v>
      </c>
      <c r="W17" s="138" t="str">
        <f aca="false">P20!E11</f>
        <v>NT</v>
      </c>
      <c r="X17" s="138"/>
      <c r="Y17" s="138"/>
      <c r="Z17" s="138"/>
      <c r="AA17" s="138" t="n">
        <v>8</v>
      </c>
      <c r="AB17" s="139" t="n">
        <f aca="false">COUNTIF(BaseDeCalcul!D17:Z17,"C")</f>
        <v>0</v>
      </c>
      <c r="AC17" s="139" t="n">
        <f aca="false">COUNTIF(BaseDeCalcul!D17:Z17,"NC")</f>
        <v>0</v>
      </c>
      <c r="AD17" s="139" t="n">
        <f aca="false">COUNTIF(BaseDeCalcul!D17:Z17,"NA")</f>
        <v>10</v>
      </c>
      <c r="AE17" s="140" t="str">
        <f aca="false">IF(COUNTIF(D17:W17,"NC")&gt;0,"NC",IF(COUNTIF(D17:W17,"C")&gt;0,"C",IF(COUNTIF(D17:W17,"NA")&gt;0,"NA","NT")))</f>
        <v>NA</v>
      </c>
      <c r="AF17" s="139"/>
      <c r="AG17" s="144" t="s">
        <v>393</v>
      </c>
      <c r="AH17" s="142" t="n">
        <f aca="false">SUM(BaseDeCalcul!AH14:AH15)</f>
        <v>30</v>
      </c>
      <c r="AI17" s="142" t="n">
        <f aca="false">SUM(BaseDeCalcul!AI14:AI15)</f>
        <v>25</v>
      </c>
      <c r="AJ17" s="142" t="n">
        <f aca="false">SUM(BaseDeCalcul!AJ14:AJ16)</f>
        <v>62</v>
      </c>
      <c r="AK17" s="142" t="n">
        <f aca="false">SUM(BaseDeCalcul!AH17:AI17)</f>
        <v>55</v>
      </c>
      <c r="AL17" s="138"/>
    </row>
    <row r="18" customFormat="false" ht="15" hidden="false" customHeight="false" outlineLevel="0" collapsed="false">
      <c r="A18" s="138" t="str">
        <f aca="false">Criteres!B12</f>
        <v>Images</v>
      </c>
      <c r="B18" s="138" t="str">
        <f aca="false">Criteres!C12</f>
        <v>1.9</v>
      </c>
      <c r="C18" s="138" t="str">
        <f aca="false">Criteres!D12</f>
        <v>A</v>
      </c>
      <c r="D18" s="138" t="str">
        <f aca="false">P01!E12</f>
        <v>NA</v>
      </c>
      <c r="E18" s="138" t="str">
        <f aca="false">P02!E12</f>
        <v>NA</v>
      </c>
      <c r="F18" s="138" t="str">
        <f aca="false">P03!E12</f>
        <v>NT</v>
      </c>
      <c r="G18" s="138" t="str">
        <f aca="false">P04!E12</f>
        <v>NT</v>
      </c>
      <c r="H18" s="138" t="str">
        <f aca="false">P05!E12</f>
        <v>NA</v>
      </c>
      <c r="I18" s="138" t="str">
        <f aca="false">P06!E12</f>
        <v>NA</v>
      </c>
      <c r="J18" s="138" t="str">
        <f aca="false">P07!E12</f>
        <v>NT</v>
      </c>
      <c r="K18" s="138" t="str">
        <f aca="false">P08!E12</f>
        <v>NT</v>
      </c>
      <c r="L18" s="138" t="str">
        <f aca="false">P09!E12</f>
        <v>NT</v>
      </c>
      <c r="M18" s="138" t="str">
        <f aca="false">P10!E12</f>
        <v>NT</v>
      </c>
      <c r="N18" s="138" t="str">
        <f aca="false">P11!E12</f>
        <v>NA</v>
      </c>
      <c r="O18" s="138" t="str">
        <f aca="false">P12!E12</f>
        <v>NA</v>
      </c>
      <c r="P18" s="138" t="str">
        <f aca="false">P13!E12</f>
        <v>NA</v>
      </c>
      <c r="Q18" s="138" t="str">
        <f aca="false">P14!E12</f>
        <v>NA</v>
      </c>
      <c r="R18" s="138" t="str">
        <f aca="false">P15!E12</f>
        <v>NA</v>
      </c>
      <c r="S18" s="138" t="str">
        <f aca="false">P16!E12</f>
        <v>NA</v>
      </c>
      <c r="T18" s="138" t="str">
        <f aca="false">P17!E12</f>
        <v>NT</v>
      </c>
      <c r="U18" s="138" t="str">
        <f aca="false">P18!E12</f>
        <v>NT</v>
      </c>
      <c r="V18" s="138" t="str">
        <f aca="false">P19!E12</f>
        <v>NT</v>
      </c>
      <c r="W18" s="138" t="str">
        <f aca="false">P20!E12</f>
        <v>NT</v>
      </c>
      <c r="X18" s="138"/>
      <c r="Y18" s="138"/>
      <c r="Z18" s="138"/>
      <c r="AA18" s="138" t="n">
        <v>9</v>
      </c>
      <c r="AB18" s="139" t="n">
        <f aca="false">COUNTIF(BaseDeCalcul!D18:Z18,"C")</f>
        <v>0</v>
      </c>
      <c r="AC18" s="139" t="n">
        <f aca="false">COUNTIF(BaseDeCalcul!D18:Z18,"NC")</f>
        <v>0</v>
      </c>
      <c r="AD18" s="139" t="n">
        <f aca="false">COUNTIF(BaseDeCalcul!D18:Z18,"NA")</f>
        <v>10</v>
      </c>
      <c r="AE18" s="140" t="str">
        <f aca="false">IF(COUNTIF(D18:W18,"NC")&gt;0,"NC",IF(COUNTIF(D18:W18,"C")&gt;0,"C",IF(COUNTIF(D18:W18,"NA")&gt;0,"NA","NT")))</f>
        <v>NA</v>
      </c>
      <c r="AF18" s="139"/>
      <c r="AG18" s="140"/>
      <c r="AH18" s="145"/>
      <c r="AI18" s="145"/>
      <c r="AJ18" s="140"/>
      <c r="AK18" s="138"/>
      <c r="AL18" s="138"/>
    </row>
    <row r="19" customFormat="false" ht="15" hidden="false" customHeight="false" outlineLevel="0" collapsed="false">
      <c r="A19" s="138" t="str">
        <f aca="false">Criteres!B13</f>
        <v>Images</v>
      </c>
      <c r="B19" s="138" t="str">
        <f aca="false">Criteres!C13</f>
        <v>1.10</v>
      </c>
      <c r="C19" s="138" t="str">
        <f aca="false">Criteres!D13</f>
        <v>AAA</v>
      </c>
      <c r="D19" s="138" t="str">
        <f aca="false">P01!E13</f>
        <v>NT</v>
      </c>
      <c r="E19" s="138" t="str">
        <f aca="false">P02!E13</f>
        <v>NA</v>
      </c>
      <c r="F19" s="138" t="str">
        <f aca="false">P03!E13</f>
        <v>NT</v>
      </c>
      <c r="G19" s="138" t="str">
        <f aca="false">P04!E13</f>
        <v>NT</v>
      </c>
      <c r="H19" s="138" t="str">
        <f aca="false">P05!E13</f>
        <v>NT</v>
      </c>
      <c r="I19" s="138" t="str">
        <f aca="false">P06!E13</f>
        <v>NT</v>
      </c>
      <c r="J19" s="138" t="str">
        <f aca="false">P07!E13</f>
        <v>NT</v>
      </c>
      <c r="K19" s="138" t="str">
        <f aca="false">P08!E13</f>
        <v>NT</v>
      </c>
      <c r="L19" s="138" t="str">
        <f aca="false">P09!E13</f>
        <v>NT</v>
      </c>
      <c r="M19" s="138" t="str">
        <f aca="false">P10!E13</f>
        <v>NT</v>
      </c>
      <c r="N19" s="138" t="str">
        <f aca="false">P11!E13</f>
        <v>NT</v>
      </c>
      <c r="O19" s="138" t="str">
        <f aca="false">P12!E13</f>
        <v>NT</v>
      </c>
      <c r="P19" s="138" t="str">
        <f aca="false">P13!E13</f>
        <v>NT</v>
      </c>
      <c r="Q19" s="138" t="str">
        <f aca="false">P14!E13</f>
        <v>NT</v>
      </c>
      <c r="R19" s="138" t="str">
        <f aca="false">P15!E13</f>
        <v>NT</v>
      </c>
      <c r="S19" s="138" t="str">
        <f aca="false">P16!E13</f>
        <v>NT</v>
      </c>
      <c r="T19" s="138" t="str">
        <f aca="false">P17!E13</f>
        <v>NT</v>
      </c>
      <c r="U19" s="138" t="str">
        <f aca="false">P18!E13</f>
        <v>NT</v>
      </c>
      <c r="V19" s="138" t="str">
        <f aca="false">P19!E13</f>
        <v>NT</v>
      </c>
      <c r="W19" s="138" t="str">
        <f aca="false">P20!E13</f>
        <v>NT</v>
      </c>
      <c r="X19" s="138"/>
      <c r="Y19" s="138"/>
      <c r="Z19" s="138"/>
      <c r="AA19" s="138" t="n">
        <v>10</v>
      </c>
      <c r="AB19" s="139" t="n">
        <f aca="false">COUNTIF(BaseDeCalcul!D19:Z19,"C")</f>
        <v>0</v>
      </c>
      <c r="AC19" s="139" t="n">
        <f aca="false">COUNTIF(BaseDeCalcul!D19:Z19,"NC")</f>
        <v>0</v>
      </c>
      <c r="AD19" s="139" t="n">
        <f aca="false">COUNTIF(BaseDeCalcul!D19:Z19,"NA")</f>
        <v>1</v>
      </c>
      <c r="AE19" s="140" t="str">
        <f aca="false">IF(COUNTIF(D19:W19,"NC")&gt;0,"NC",IF(COUNTIF(D19:W19,"C")&gt;0,"C",IF(COUNTIF(D19:W19,"NA")&gt;0,"NA","NT")))</f>
        <v>NA</v>
      </c>
      <c r="AF19" s="139"/>
      <c r="AG19" s="139"/>
      <c r="AH19" s="139"/>
      <c r="AI19" s="139"/>
      <c r="AJ19" s="139"/>
      <c r="AK19" s="138"/>
      <c r="AL19" s="138"/>
    </row>
    <row r="20" customFormat="false" ht="15" hidden="false" customHeight="false" outlineLevel="0" collapsed="false">
      <c r="A20" s="138" t="str">
        <f aca="false">Criteres!B14</f>
        <v>Cadres</v>
      </c>
      <c r="B20" s="138" t="str">
        <f aca="false">Criteres!C14</f>
        <v>2.1</v>
      </c>
      <c r="C20" s="138" t="str">
        <f aca="false">Criteres!D14</f>
        <v>A</v>
      </c>
      <c r="D20" s="138" t="str">
        <f aca="false">P01!E14</f>
        <v>NA</v>
      </c>
      <c r="E20" s="138" t="str">
        <f aca="false">P02!E14</f>
        <v>NA</v>
      </c>
      <c r="F20" s="138" t="str">
        <f aca="false">P03!E14</f>
        <v>NT</v>
      </c>
      <c r="G20" s="138" t="str">
        <f aca="false">P04!E14</f>
        <v>NT</v>
      </c>
      <c r="H20" s="138" t="str">
        <f aca="false">P05!E14</f>
        <v>NA</v>
      </c>
      <c r="I20" s="138" t="str">
        <f aca="false">P06!E14</f>
        <v>NA</v>
      </c>
      <c r="J20" s="138" t="str">
        <f aca="false">P07!E14</f>
        <v>NT</v>
      </c>
      <c r="K20" s="138" t="str">
        <f aca="false">P08!E14</f>
        <v>NT</v>
      </c>
      <c r="L20" s="138" t="str">
        <f aca="false">P09!E14</f>
        <v>NT</v>
      </c>
      <c r="M20" s="138" t="str">
        <f aca="false">P10!E14</f>
        <v>NT</v>
      </c>
      <c r="N20" s="138" t="str">
        <f aca="false">P11!E14</f>
        <v>NA</v>
      </c>
      <c r="O20" s="138" t="str">
        <f aca="false">P12!E14</f>
        <v>NA</v>
      </c>
      <c r="P20" s="138" t="str">
        <f aca="false">P13!E14</f>
        <v>NA</v>
      </c>
      <c r="Q20" s="138" t="str">
        <f aca="false">P14!E14</f>
        <v>NA</v>
      </c>
      <c r="R20" s="138" t="str">
        <f aca="false">P15!E14</f>
        <v>NA</v>
      </c>
      <c r="S20" s="138" t="str">
        <f aca="false">P16!E14</f>
        <v>NA</v>
      </c>
      <c r="T20" s="138" t="str">
        <f aca="false">P17!E14</f>
        <v>NT</v>
      </c>
      <c r="U20" s="138" t="str">
        <f aca="false">P18!E14</f>
        <v>NT</v>
      </c>
      <c r="V20" s="138" t="str">
        <f aca="false">P19!E14</f>
        <v>NT</v>
      </c>
      <c r="W20" s="138" t="str">
        <f aca="false">P20!E14</f>
        <v>NT</v>
      </c>
      <c r="X20" s="138"/>
      <c r="Y20" s="138"/>
      <c r="Z20" s="138"/>
      <c r="AA20" s="138" t="n">
        <v>11</v>
      </c>
      <c r="AB20" s="139" t="n">
        <f aca="false">COUNTIF(BaseDeCalcul!D20:Z20,"C")</f>
        <v>0</v>
      </c>
      <c r="AC20" s="139" t="n">
        <f aca="false">COUNTIF(BaseDeCalcul!D20:Z20,"NC")</f>
        <v>0</v>
      </c>
      <c r="AD20" s="139" t="n">
        <f aca="false">COUNTIF(BaseDeCalcul!D20:Z20,"NA")</f>
        <v>10</v>
      </c>
      <c r="AE20" s="140" t="str">
        <f aca="false">IF(COUNTIF(D20:W20,"NC")&gt;0,"NC",IF(COUNTIF(D20:W20,"C")&gt;0,"C",IF(COUNTIF(D20:W20,"NA")&gt;0,"NA","NT")))</f>
        <v>NA</v>
      </c>
      <c r="AF20" s="139"/>
      <c r="AG20" s="146" t="s">
        <v>372</v>
      </c>
      <c r="AH20" s="146"/>
      <c r="AI20" s="146"/>
      <c r="AJ20" s="139"/>
      <c r="AK20" s="138"/>
      <c r="AL20" s="138"/>
    </row>
    <row r="21" customFormat="false" ht="15" hidden="false" customHeight="false" outlineLevel="0" collapsed="false">
      <c r="A21" s="138" t="str">
        <f aca="false">Criteres!B15</f>
        <v>Cadres</v>
      </c>
      <c r="B21" s="138" t="str">
        <f aca="false">Criteres!C15</f>
        <v>2.2</v>
      </c>
      <c r="C21" s="138" t="str">
        <f aca="false">Criteres!D15</f>
        <v>A</v>
      </c>
      <c r="D21" s="138" t="str">
        <f aca="false">P01!E15</f>
        <v>NA</v>
      </c>
      <c r="E21" s="138" t="str">
        <f aca="false">P02!E15</f>
        <v>NA</v>
      </c>
      <c r="F21" s="138" t="str">
        <f aca="false">P03!E15</f>
        <v>NT</v>
      </c>
      <c r="G21" s="138" t="str">
        <f aca="false">P04!E15</f>
        <v>NT</v>
      </c>
      <c r="H21" s="138" t="str">
        <f aca="false">P05!E15</f>
        <v>NA</v>
      </c>
      <c r="I21" s="138" t="str">
        <f aca="false">P06!E15</f>
        <v>NA</v>
      </c>
      <c r="J21" s="138" t="str">
        <f aca="false">P07!E15</f>
        <v>NT</v>
      </c>
      <c r="K21" s="138" t="str">
        <f aca="false">P08!E15</f>
        <v>NT</v>
      </c>
      <c r="L21" s="138" t="str">
        <f aca="false">P09!E15</f>
        <v>NT</v>
      </c>
      <c r="M21" s="138" t="str">
        <f aca="false">P10!E15</f>
        <v>NT</v>
      </c>
      <c r="N21" s="138" t="str">
        <f aca="false">P11!E15</f>
        <v>NA</v>
      </c>
      <c r="O21" s="138" t="str">
        <f aca="false">P12!E15</f>
        <v>NA</v>
      </c>
      <c r="P21" s="138" t="str">
        <f aca="false">P13!E15</f>
        <v>NA</v>
      </c>
      <c r="Q21" s="138" t="str">
        <f aca="false">P14!E15</f>
        <v>NA</v>
      </c>
      <c r="R21" s="138" t="str">
        <f aca="false">P15!E15</f>
        <v>NA</v>
      </c>
      <c r="S21" s="138" t="str">
        <f aca="false">P16!E15</f>
        <v>NA</v>
      </c>
      <c r="T21" s="138" t="str">
        <f aca="false">P17!E15</f>
        <v>NT</v>
      </c>
      <c r="U21" s="138" t="str">
        <f aca="false">P18!E15</f>
        <v>NT</v>
      </c>
      <c r="V21" s="138" t="str">
        <f aca="false">P19!E15</f>
        <v>NT</v>
      </c>
      <c r="W21" s="138" t="str">
        <f aca="false">P20!E15</f>
        <v>NT</v>
      </c>
      <c r="X21" s="138"/>
      <c r="Y21" s="138"/>
      <c r="Z21" s="138"/>
      <c r="AA21" s="138" t="n">
        <v>12</v>
      </c>
      <c r="AB21" s="139" t="n">
        <f aca="false">COUNTIF(BaseDeCalcul!D21:Z21,"C")</f>
        <v>0</v>
      </c>
      <c r="AC21" s="139" t="n">
        <f aca="false">COUNTIF(BaseDeCalcul!D21:Z21,"NC")</f>
        <v>0</v>
      </c>
      <c r="AD21" s="139" t="n">
        <f aca="false">COUNTIF(BaseDeCalcul!D21:Z21,"NA")</f>
        <v>10</v>
      </c>
      <c r="AE21" s="140" t="str">
        <f aca="false">IF(COUNTIF(D21:W21,"NC")&gt;0,"NC",IF(COUNTIF(D21:W21,"C")&gt;0,"C",IF(COUNTIF(D21:W21,"NA")&gt;0,"NA","NT")))</f>
        <v>NA</v>
      </c>
      <c r="AF21" s="139"/>
      <c r="AG21" s="142"/>
      <c r="AH21" s="142" t="s">
        <v>359</v>
      </c>
      <c r="AI21" s="142" t="s">
        <v>360</v>
      </c>
      <c r="AJ21" s="139"/>
      <c r="AK21" s="138"/>
      <c r="AL21" s="138"/>
    </row>
    <row r="22" customFormat="false" ht="15" hidden="false" customHeight="false" outlineLevel="0" collapsed="false">
      <c r="A22" s="138" t="str">
        <f aca="false">Criteres!B16</f>
        <v>Couleurs</v>
      </c>
      <c r="B22" s="138" t="str">
        <f aca="false">Criteres!C16</f>
        <v>3.1</v>
      </c>
      <c r="C22" s="138" t="str">
        <f aca="false">Criteres!D16</f>
        <v>A</v>
      </c>
      <c r="D22" s="138" t="str">
        <f aca="false">P01!E16</f>
        <v>NA</v>
      </c>
      <c r="E22" s="138" t="str">
        <f aca="false">P02!E16</f>
        <v>NA</v>
      </c>
      <c r="F22" s="138" t="str">
        <f aca="false">P03!E16</f>
        <v>NT</v>
      </c>
      <c r="G22" s="138" t="str">
        <f aca="false">P04!E16</f>
        <v>NT</v>
      </c>
      <c r="H22" s="138" t="str">
        <f aca="false">P05!E16</f>
        <v>NA</v>
      </c>
      <c r="I22" s="138" t="str">
        <f aca="false">P06!E16</f>
        <v>NA</v>
      </c>
      <c r="J22" s="138" t="str">
        <f aca="false">P07!E16</f>
        <v>NT</v>
      </c>
      <c r="K22" s="138" t="str">
        <f aca="false">P08!E16</f>
        <v>NT</v>
      </c>
      <c r="L22" s="138" t="str">
        <f aca="false">P09!E16</f>
        <v>NT</v>
      </c>
      <c r="M22" s="138" t="str">
        <f aca="false">P10!E16</f>
        <v>NT</v>
      </c>
      <c r="N22" s="138" t="str">
        <f aca="false">P11!E16</f>
        <v>NA</v>
      </c>
      <c r="O22" s="138" t="str">
        <f aca="false">P12!E16</f>
        <v>NA</v>
      </c>
      <c r="P22" s="138" t="str">
        <f aca="false">P13!E16</f>
        <v>NA</v>
      </c>
      <c r="Q22" s="138" t="str">
        <f aca="false">P14!E16</f>
        <v>NC</v>
      </c>
      <c r="R22" s="138" t="str">
        <f aca="false">P15!E16</f>
        <v>NA</v>
      </c>
      <c r="S22" s="138" t="str">
        <f aca="false">P16!E16</f>
        <v>NA</v>
      </c>
      <c r="T22" s="138" t="str">
        <f aca="false">P17!E16</f>
        <v>NT</v>
      </c>
      <c r="U22" s="138" t="str">
        <f aca="false">P18!E16</f>
        <v>NT</v>
      </c>
      <c r="V22" s="138" t="str">
        <f aca="false">P19!E16</f>
        <v>NT</v>
      </c>
      <c r="W22" s="138" t="str">
        <f aca="false">P20!E16</f>
        <v>NT</v>
      </c>
      <c r="X22" s="138"/>
      <c r="Y22" s="138"/>
      <c r="Z22" s="138"/>
      <c r="AA22" s="138" t="n">
        <v>13</v>
      </c>
      <c r="AB22" s="139" t="n">
        <f aca="false">COUNTIF(BaseDeCalcul!D22:Z22,"C")</f>
        <v>0</v>
      </c>
      <c r="AC22" s="139" t="n">
        <f aca="false">COUNTIF(BaseDeCalcul!D22:Z22,"NC")</f>
        <v>1</v>
      </c>
      <c r="AD22" s="139" t="n">
        <f aca="false">COUNTIF(BaseDeCalcul!D22:Z22,"NA")</f>
        <v>9</v>
      </c>
      <c r="AE22" s="140" t="str">
        <f aca="false">IF(COUNTIF(D22:W22,"NC")&gt;0,"NC",IF(COUNTIF(D22:W22,"C")&gt;0,"C",IF(COUNTIF(D22:W22,"NA")&gt;0,"NA","NT")))</f>
        <v>NC</v>
      </c>
      <c r="AF22" s="139"/>
      <c r="AG22" s="142" t="s">
        <v>69</v>
      </c>
      <c r="AH22" s="147" t="n">
        <f aca="false">IF(AK14&gt;0,(BaseDeCalcul!AH14)/AK14,"-")</f>
        <v>0.558139534883721</v>
      </c>
      <c r="AI22" s="147" t="n">
        <f aca="false">IF(AK14&gt;0,(BaseDeCalcul!AI14)/AK14,"-")</f>
        <v>0.441860465116279</v>
      </c>
      <c r="AJ22" s="139"/>
      <c r="AK22" s="138"/>
      <c r="AL22" s="138"/>
    </row>
    <row r="23" customFormat="false" ht="15" hidden="false" customHeight="false" outlineLevel="0" collapsed="false">
      <c r="A23" s="138" t="str">
        <f aca="false">Criteres!B17</f>
        <v>Couleurs</v>
      </c>
      <c r="B23" s="138" t="str">
        <f aca="false">Criteres!C17</f>
        <v>3.2</v>
      </c>
      <c r="C23" s="138" t="str">
        <f aca="false">Criteres!D17</f>
        <v>AA</v>
      </c>
      <c r="D23" s="138" t="str">
        <f aca="false">P01!E17</f>
        <v>C</v>
      </c>
      <c r="E23" s="138" t="str">
        <f aca="false">P02!E17</f>
        <v>C</v>
      </c>
      <c r="F23" s="138" t="str">
        <f aca="false">P03!E17</f>
        <v>NT</v>
      </c>
      <c r="G23" s="138" t="str">
        <f aca="false">P04!E17</f>
        <v>NT</v>
      </c>
      <c r="H23" s="138" t="str">
        <f aca="false">P05!E17</f>
        <v>C</v>
      </c>
      <c r="I23" s="138" t="str">
        <f aca="false">P06!E17</f>
        <v>C</v>
      </c>
      <c r="J23" s="138" t="str">
        <f aca="false">P07!E17</f>
        <v>NT</v>
      </c>
      <c r="K23" s="138" t="str">
        <f aca="false">P08!E17</f>
        <v>NT</v>
      </c>
      <c r="L23" s="138" t="str">
        <f aca="false">P09!E17</f>
        <v>NT</v>
      </c>
      <c r="M23" s="138" t="str">
        <f aca="false">P10!E17</f>
        <v>NT</v>
      </c>
      <c r="N23" s="138" t="str">
        <f aca="false">P11!E17</f>
        <v>NA</v>
      </c>
      <c r="O23" s="138" t="str">
        <f aca="false">P12!E17</f>
        <v>C</v>
      </c>
      <c r="P23" s="138" t="str">
        <f aca="false">P13!E17</f>
        <v>C</v>
      </c>
      <c r="Q23" s="138" t="str">
        <f aca="false">P14!E17</f>
        <v>C</v>
      </c>
      <c r="R23" s="138" t="str">
        <f aca="false">P15!E17</f>
        <v>C</v>
      </c>
      <c r="S23" s="138" t="str">
        <f aca="false">P16!E17</f>
        <v>C</v>
      </c>
      <c r="T23" s="138" t="str">
        <f aca="false">P17!E17</f>
        <v>NT</v>
      </c>
      <c r="U23" s="138" t="str">
        <f aca="false">P18!E17</f>
        <v>NT</v>
      </c>
      <c r="V23" s="138" t="str">
        <f aca="false">P19!E17</f>
        <v>NT</v>
      </c>
      <c r="W23" s="138" t="str">
        <f aca="false">P20!E17</f>
        <v>NT</v>
      </c>
      <c r="X23" s="138"/>
      <c r="Y23" s="138"/>
      <c r="Z23" s="138"/>
      <c r="AA23" s="138" t="n">
        <v>14</v>
      </c>
      <c r="AB23" s="139" t="n">
        <f aca="false">COUNTIF(BaseDeCalcul!D23:Z23,"C")</f>
        <v>9</v>
      </c>
      <c r="AC23" s="139" t="n">
        <f aca="false">COUNTIF(BaseDeCalcul!D23:Z23,"NC")</f>
        <v>0</v>
      </c>
      <c r="AD23" s="139" t="n">
        <f aca="false">COUNTIF(BaseDeCalcul!D23:Z23,"NA")</f>
        <v>1</v>
      </c>
      <c r="AE23" s="140" t="str">
        <f aca="false">IF(COUNTIF(D23:W23,"NC")&gt;0,"NC",IF(COUNTIF(D23:W23,"C")&gt;0,"C",IF(COUNTIF(D23:W23,"NA")&gt;0,"NA","NT")))</f>
        <v>C</v>
      </c>
      <c r="AF23" s="139"/>
      <c r="AG23" s="142" t="s">
        <v>11</v>
      </c>
      <c r="AH23" s="147" t="n">
        <f aca="false">IF(AK15&gt;0,(BaseDeCalcul!AH15)/AK15,"-")</f>
        <v>0.5</v>
      </c>
      <c r="AI23" s="147" t="n">
        <f aca="false">IF(AK15&gt;0,(BaseDeCalcul!AI15)/BaseDeCalcul!AK15,"-")</f>
        <v>0.5</v>
      </c>
      <c r="AJ23" s="139"/>
      <c r="AK23" s="138"/>
      <c r="AL23" s="138"/>
    </row>
    <row r="24" customFormat="false" ht="15" hidden="false" customHeight="false" outlineLevel="0" collapsed="false">
      <c r="A24" s="138" t="str">
        <f aca="false">Criteres!B18</f>
        <v>Couleurs</v>
      </c>
      <c r="B24" s="138" t="str">
        <f aca="false">Criteres!C18</f>
        <v>3.3</v>
      </c>
      <c r="C24" s="138" t="str">
        <f aca="false">Criteres!D18</f>
        <v>AA</v>
      </c>
      <c r="D24" s="138" t="str">
        <f aca="false">P01!E18</f>
        <v>C</v>
      </c>
      <c r="E24" s="138" t="str">
        <f aca="false">P02!E18</f>
        <v>NC</v>
      </c>
      <c r="F24" s="138" t="str">
        <f aca="false">P03!E18</f>
        <v>NT</v>
      </c>
      <c r="G24" s="138" t="str">
        <f aca="false">P04!E18</f>
        <v>NT</v>
      </c>
      <c r="H24" s="138" t="str">
        <f aca="false">P05!E18</f>
        <v>NC</v>
      </c>
      <c r="I24" s="138" t="str">
        <f aca="false">P06!E18</f>
        <v>C</v>
      </c>
      <c r="J24" s="138" t="str">
        <f aca="false">P07!E18</f>
        <v>NT</v>
      </c>
      <c r="K24" s="138" t="str">
        <f aca="false">P08!E18</f>
        <v>NT</v>
      </c>
      <c r="L24" s="138" t="str">
        <f aca="false">P09!E18</f>
        <v>NT</v>
      </c>
      <c r="M24" s="138" t="str">
        <f aca="false">P10!E18</f>
        <v>NT</v>
      </c>
      <c r="N24" s="138" t="str">
        <f aca="false">P11!E18</f>
        <v>NA</v>
      </c>
      <c r="O24" s="138" t="str">
        <f aca="false">P12!E18</f>
        <v>NA</v>
      </c>
      <c r="P24" s="138" t="str">
        <f aca="false">P13!E18</f>
        <v>C</v>
      </c>
      <c r="Q24" s="138" t="str">
        <f aca="false">P14!E18</f>
        <v>C</v>
      </c>
      <c r="R24" s="138" t="str">
        <f aca="false">P15!E18</f>
        <v>C</v>
      </c>
      <c r="S24" s="138" t="str">
        <f aca="false">P16!E18</f>
        <v>C</v>
      </c>
      <c r="T24" s="138" t="str">
        <f aca="false">P17!E18</f>
        <v>NT</v>
      </c>
      <c r="U24" s="138" t="str">
        <f aca="false">P18!E18</f>
        <v>NT</v>
      </c>
      <c r="V24" s="138" t="str">
        <f aca="false">P19!E18</f>
        <v>NT</v>
      </c>
      <c r="W24" s="138" t="str">
        <f aca="false">P20!E18</f>
        <v>NT</v>
      </c>
      <c r="X24" s="138"/>
      <c r="Y24" s="138"/>
      <c r="Z24" s="138"/>
      <c r="AA24" s="138" t="n">
        <v>15</v>
      </c>
      <c r="AB24" s="139" t="n">
        <f aca="false">COUNTIF(BaseDeCalcul!D24:Z24,"C")</f>
        <v>6</v>
      </c>
      <c r="AC24" s="139" t="n">
        <f aca="false">COUNTIF(BaseDeCalcul!D24:Z24,"NC")</f>
        <v>2</v>
      </c>
      <c r="AD24" s="139" t="n">
        <f aca="false">COUNTIF(BaseDeCalcul!D24:Z24,"NA")</f>
        <v>2</v>
      </c>
      <c r="AE24" s="140" t="str">
        <f aca="false">IF(COUNTIF(D24:W24,"NC")&gt;0,"NC",IF(COUNTIF(D24:W24,"C")&gt;0,"C",IF(COUNTIF(D24:W24,"NA")&gt;0,"NA","NT")))</f>
        <v>NC</v>
      </c>
      <c r="AF24" s="139"/>
      <c r="AG24" s="142" t="s">
        <v>88</v>
      </c>
      <c r="AH24" s="147" t="str">
        <f aca="false">IF(AK16&gt;0,((BaseDeCalcul!AH16)/BaseDeCalcul!AK16),"-")</f>
        <v>-</v>
      </c>
      <c r="AI24" s="147" t="str">
        <f aca="false">IF(AK16&gt;0,((BaseDeCalcul!AI16)/BaseDeCalcul!AK16),"-")</f>
        <v>-</v>
      </c>
      <c r="AJ24" s="139"/>
      <c r="AK24" s="138"/>
      <c r="AL24" s="138"/>
    </row>
    <row r="25" customFormat="false" ht="15" hidden="false" customHeight="false" outlineLevel="0" collapsed="false">
      <c r="A25" s="138" t="str">
        <f aca="false">Criteres!B19</f>
        <v>Couleurs</v>
      </c>
      <c r="B25" s="138" t="str">
        <f aca="false">Criteres!C19</f>
        <v>3.4</v>
      </c>
      <c r="C25" s="138" t="str">
        <f aca="false">Criteres!D19</f>
        <v>AAA</v>
      </c>
      <c r="D25" s="138" t="str">
        <f aca="false">P01!E19</f>
        <v>NT</v>
      </c>
      <c r="E25" s="138" t="str">
        <f aca="false">P02!E19</f>
        <v>NT</v>
      </c>
      <c r="F25" s="138" t="str">
        <f aca="false">P03!E19</f>
        <v>NT</v>
      </c>
      <c r="G25" s="138" t="str">
        <f aca="false">P04!E19</f>
        <v>NT</v>
      </c>
      <c r="H25" s="138" t="str">
        <f aca="false">P05!E19</f>
        <v>NT</v>
      </c>
      <c r="I25" s="138" t="str">
        <f aca="false">P06!E19</f>
        <v>NT</v>
      </c>
      <c r="J25" s="138" t="str">
        <f aca="false">P07!E19</f>
        <v>NT</v>
      </c>
      <c r="K25" s="138" t="str">
        <f aca="false">P08!E19</f>
        <v>NT</v>
      </c>
      <c r="L25" s="138" t="str">
        <f aca="false">P09!E19</f>
        <v>NT</v>
      </c>
      <c r="M25" s="138" t="str">
        <f aca="false">P10!E19</f>
        <v>NT</v>
      </c>
      <c r="N25" s="138" t="str">
        <f aca="false">P11!E19</f>
        <v>NT</v>
      </c>
      <c r="O25" s="138" t="str">
        <f aca="false">P12!E19</f>
        <v>NT</v>
      </c>
      <c r="P25" s="138" t="str">
        <f aca="false">P13!E19</f>
        <v>NT</v>
      </c>
      <c r="Q25" s="138" t="str">
        <f aca="false">P14!E19</f>
        <v>NT</v>
      </c>
      <c r="R25" s="138" t="str">
        <f aca="false">P15!E19</f>
        <v>NT</v>
      </c>
      <c r="S25" s="138" t="str">
        <f aca="false">P16!E19</f>
        <v>NT</v>
      </c>
      <c r="T25" s="138" t="str">
        <f aca="false">P17!E19</f>
        <v>NT</v>
      </c>
      <c r="U25" s="138" t="str">
        <f aca="false">P18!E19</f>
        <v>NT</v>
      </c>
      <c r="V25" s="138" t="str">
        <f aca="false">P19!E19</f>
        <v>NT</v>
      </c>
      <c r="W25" s="138" t="str">
        <f aca="false">P20!E19</f>
        <v>NT</v>
      </c>
      <c r="X25" s="138"/>
      <c r="Y25" s="138"/>
      <c r="Z25" s="138"/>
      <c r="AA25" s="138" t="n">
        <v>16</v>
      </c>
      <c r="AB25" s="139" t="n">
        <f aca="false">COUNTIF(BaseDeCalcul!D25:Z25,"C")</f>
        <v>0</v>
      </c>
      <c r="AC25" s="139" t="n">
        <f aca="false">COUNTIF(BaseDeCalcul!D25:Z25,"NC")</f>
        <v>0</v>
      </c>
      <c r="AD25" s="139" t="n">
        <f aca="false">COUNTIF(BaseDeCalcul!D25:Z25,"NA")</f>
        <v>0</v>
      </c>
      <c r="AE25" s="140" t="str">
        <f aca="false">IF(COUNTIF(D25:W25,"NC")&gt;0,"NC",IF(COUNTIF(D25:W25,"C")&gt;0,"C",IF(COUNTIF(D25:W25,"NA")&gt;0,"NA","NT")))</f>
        <v>NT</v>
      </c>
      <c r="AF25" s="139"/>
      <c r="AJ25" s="139"/>
      <c r="AK25" s="138"/>
      <c r="AL25" s="138"/>
    </row>
    <row r="26" customFormat="false" ht="15" hidden="false" customHeight="false" outlineLevel="0" collapsed="false">
      <c r="A26" s="138" t="str">
        <f aca="false">Criteres!B20</f>
        <v>Multimédia</v>
      </c>
      <c r="B26" s="138" t="str">
        <f aca="false">Criteres!C20</f>
        <v>4.1</v>
      </c>
      <c r="C26" s="138" t="str">
        <f aca="false">Criteres!D20</f>
        <v>A</v>
      </c>
      <c r="D26" s="138" t="str">
        <f aca="false">P01!E20</f>
        <v>NA</v>
      </c>
      <c r="E26" s="138" t="str">
        <f aca="false">P02!E20</f>
        <v>NA</v>
      </c>
      <c r="F26" s="138" t="str">
        <f aca="false">P03!E20</f>
        <v>NT</v>
      </c>
      <c r="G26" s="138" t="str">
        <f aca="false">P04!E20</f>
        <v>NT</v>
      </c>
      <c r="H26" s="138" t="str">
        <f aca="false">P05!E20</f>
        <v>NA</v>
      </c>
      <c r="I26" s="138" t="str">
        <f aca="false">P06!E20</f>
        <v>NA</v>
      </c>
      <c r="J26" s="138" t="str">
        <f aca="false">P07!E20</f>
        <v>NT</v>
      </c>
      <c r="K26" s="138" t="str">
        <f aca="false">P08!E20</f>
        <v>NT</v>
      </c>
      <c r="L26" s="138" t="str">
        <f aca="false">P09!E20</f>
        <v>NT</v>
      </c>
      <c r="M26" s="138" t="str">
        <f aca="false">P10!E20</f>
        <v>NT</v>
      </c>
      <c r="N26" s="138" t="str">
        <f aca="false">P11!E20</f>
        <v>NA</v>
      </c>
      <c r="O26" s="138" t="str">
        <f aca="false">P12!E20</f>
        <v>NA</v>
      </c>
      <c r="P26" s="138" t="str">
        <f aca="false">P13!E20</f>
        <v>NA</v>
      </c>
      <c r="Q26" s="138" t="str">
        <f aca="false">P14!E20</f>
        <v>NA</v>
      </c>
      <c r="R26" s="138" t="str">
        <f aca="false">P15!E20</f>
        <v>NA</v>
      </c>
      <c r="S26" s="138" t="str">
        <f aca="false">P16!E20</f>
        <v>NA</v>
      </c>
      <c r="T26" s="138" t="str">
        <f aca="false">P17!E20</f>
        <v>NT</v>
      </c>
      <c r="U26" s="138" t="str">
        <f aca="false">P18!E20</f>
        <v>NT</v>
      </c>
      <c r="V26" s="138" t="str">
        <f aca="false">P19!E20</f>
        <v>NT</v>
      </c>
      <c r="W26" s="138" t="str">
        <f aca="false">P20!E20</f>
        <v>NT</v>
      </c>
      <c r="X26" s="138"/>
      <c r="Y26" s="138"/>
      <c r="Z26" s="138"/>
      <c r="AA26" s="138" t="n">
        <v>17</v>
      </c>
      <c r="AB26" s="139" t="n">
        <f aca="false">COUNTIF(BaseDeCalcul!D26:Z26,"C")</f>
        <v>0</v>
      </c>
      <c r="AC26" s="139" t="n">
        <f aca="false">COUNTIF(BaseDeCalcul!D26:Z26,"NC")</f>
        <v>0</v>
      </c>
      <c r="AD26" s="139" t="n">
        <f aca="false">COUNTIF(BaseDeCalcul!D26:Z26,"NA")</f>
        <v>10</v>
      </c>
      <c r="AE26" s="140" t="str">
        <f aca="false">IF(COUNTIF(D26:W26,"NC")&gt;0,"NC",IF(COUNTIF(D26:W26,"C")&gt;0,"C",IF(COUNTIF(D26:W26,"NA")&gt;0,"NA","NT")))</f>
        <v>NA</v>
      </c>
      <c r="AF26" s="139"/>
      <c r="AJ26" s="139"/>
      <c r="AK26" s="138"/>
      <c r="AL26" s="138"/>
    </row>
    <row r="27" customFormat="false" ht="15" hidden="false" customHeight="false" outlineLevel="0" collapsed="false">
      <c r="A27" s="138" t="str">
        <f aca="false">Criteres!B21</f>
        <v>Multimédia</v>
      </c>
      <c r="B27" s="138" t="str">
        <f aca="false">Criteres!C21</f>
        <v>4.2</v>
      </c>
      <c r="C27" s="138" t="str">
        <f aca="false">Criteres!D21</f>
        <v>A</v>
      </c>
      <c r="D27" s="138" t="str">
        <f aca="false">P01!E21</f>
        <v>NA</v>
      </c>
      <c r="E27" s="138" t="str">
        <f aca="false">P02!E21</f>
        <v>NA</v>
      </c>
      <c r="F27" s="138" t="str">
        <f aca="false">P03!E21</f>
        <v>NT</v>
      </c>
      <c r="G27" s="138" t="str">
        <f aca="false">P04!E21</f>
        <v>NT</v>
      </c>
      <c r="H27" s="138" t="str">
        <f aca="false">P05!E21</f>
        <v>NA</v>
      </c>
      <c r="I27" s="138" t="str">
        <f aca="false">P06!E21</f>
        <v>NA</v>
      </c>
      <c r="J27" s="138" t="str">
        <f aca="false">P07!E21</f>
        <v>NT</v>
      </c>
      <c r="K27" s="138" t="str">
        <f aca="false">P08!E21</f>
        <v>NT</v>
      </c>
      <c r="L27" s="138" t="str">
        <f aca="false">P09!E21</f>
        <v>NT</v>
      </c>
      <c r="M27" s="138" t="str">
        <f aca="false">P10!E21</f>
        <v>NT</v>
      </c>
      <c r="N27" s="138" t="str">
        <f aca="false">P11!E21</f>
        <v>NA</v>
      </c>
      <c r="O27" s="138" t="str">
        <f aca="false">P12!E21</f>
        <v>NA</v>
      </c>
      <c r="P27" s="138" t="str">
        <f aca="false">P13!E21</f>
        <v>NA</v>
      </c>
      <c r="Q27" s="138" t="str">
        <f aca="false">P14!E21</f>
        <v>NA</v>
      </c>
      <c r="R27" s="138" t="str">
        <f aca="false">P15!E21</f>
        <v>NA</v>
      </c>
      <c r="S27" s="138" t="str">
        <f aca="false">P16!E21</f>
        <v>NA</v>
      </c>
      <c r="T27" s="138" t="str">
        <f aca="false">P17!E21</f>
        <v>NT</v>
      </c>
      <c r="U27" s="138" t="str">
        <f aca="false">P18!E21</f>
        <v>NT</v>
      </c>
      <c r="V27" s="138" t="str">
        <f aca="false">P19!E21</f>
        <v>NT</v>
      </c>
      <c r="W27" s="138" t="str">
        <f aca="false">P20!E21</f>
        <v>NT</v>
      </c>
      <c r="X27" s="138"/>
      <c r="Y27" s="138"/>
      <c r="Z27" s="138"/>
      <c r="AA27" s="138" t="n">
        <v>18</v>
      </c>
      <c r="AB27" s="139" t="n">
        <f aca="false">COUNTIF(BaseDeCalcul!D27:Z27,"C")</f>
        <v>0</v>
      </c>
      <c r="AC27" s="139" t="n">
        <f aca="false">COUNTIF(BaseDeCalcul!D27:Z27,"NC")</f>
        <v>0</v>
      </c>
      <c r="AD27" s="139" t="n">
        <f aca="false">COUNTIF(BaseDeCalcul!D27:Z27,"NA")</f>
        <v>10</v>
      </c>
      <c r="AE27" s="140" t="str">
        <f aca="false">IF(COUNTIF(D27:W27,"NC")&gt;0,"NC",IF(COUNTIF(D27:W27,"C")&gt;0,"C",IF(COUNTIF(D27:W27,"NA")&gt;0,"NA","NT")))</f>
        <v>NA</v>
      </c>
      <c r="AF27" s="139"/>
      <c r="AG27" s="146" t="s">
        <v>394</v>
      </c>
      <c r="AH27" s="146"/>
      <c r="AI27" s="146"/>
      <c r="AJ27" s="139"/>
      <c r="AK27" s="138"/>
      <c r="AL27" s="138"/>
    </row>
    <row r="28" customFormat="false" ht="15" hidden="false" customHeight="false" outlineLevel="0" collapsed="false">
      <c r="A28" s="138" t="str">
        <f aca="false">Criteres!B22</f>
        <v>Multimédia</v>
      </c>
      <c r="B28" s="138" t="str">
        <f aca="false">Criteres!C22</f>
        <v>4.3</v>
      </c>
      <c r="C28" s="138" t="str">
        <f aca="false">Criteres!D22</f>
        <v>A</v>
      </c>
      <c r="D28" s="138" t="str">
        <f aca="false">P01!E22</f>
        <v>NA</v>
      </c>
      <c r="E28" s="138" t="str">
        <f aca="false">P02!E22</f>
        <v>NA</v>
      </c>
      <c r="F28" s="138" t="str">
        <f aca="false">P03!E22</f>
        <v>NT</v>
      </c>
      <c r="G28" s="138" t="str">
        <f aca="false">P04!E22</f>
        <v>NT</v>
      </c>
      <c r="H28" s="138" t="str">
        <f aca="false">P05!E22</f>
        <v>NA</v>
      </c>
      <c r="I28" s="138" t="str">
        <f aca="false">P06!E22</f>
        <v>NA</v>
      </c>
      <c r="J28" s="138" t="str">
        <f aca="false">P07!E22</f>
        <v>NT</v>
      </c>
      <c r="K28" s="138" t="str">
        <f aca="false">P08!E22</f>
        <v>NT</v>
      </c>
      <c r="L28" s="138" t="str">
        <f aca="false">P09!E22</f>
        <v>NT</v>
      </c>
      <c r="M28" s="138" t="str">
        <f aca="false">P10!E22</f>
        <v>NT</v>
      </c>
      <c r="N28" s="138" t="str">
        <f aca="false">P11!E22</f>
        <v>NA</v>
      </c>
      <c r="O28" s="138" t="str">
        <f aca="false">P12!E22</f>
        <v>NA</v>
      </c>
      <c r="P28" s="138" t="str">
        <f aca="false">P13!E22</f>
        <v>NA</v>
      </c>
      <c r="Q28" s="138" t="str">
        <f aca="false">P14!E22</f>
        <v>NA</v>
      </c>
      <c r="R28" s="138" t="str">
        <f aca="false">P15!E22</f>
        <v>NA</v>
      </c>
      <c r="S28" s="138" t="str">
        <f aca="false">P16!E22</f>
        <v>NA</v>
      </c>
      <c r="T28" s="138" t="str">
        <f aca="false">P17!E22</f>
        <v>NT</v>
      </c>
      <c r="U28" s="138" t="str">
        <f aca="false">P18!E22</f>
        <v>NT</v>
      </c>
      <c r="V28" s="138" t="str">
        <f aca="false">P19!E22</f>
        <v>NT</v>
      </c>
      <c r="W28" s="138" t="str">
        <f aca="false">P20!E22</f>
        <v>NT</v>
      </c>
      <c r="X28" s="138"/>
      <c r="Y28" s="138"/>
      <c r="Z28" s="138"/>
      <c r="AA28" s="138" t="n">
        <v>19</v>
      </c>
      <c r="AB28" s="139" t="n">
        <f aca="false">COUNTIF(BaseDeCalcul!D28:Z28,"C")</f>
        <v>0</v>
      </c>
      <c r="AC28" s="139" t="n">
        <f aca="false">COUNTIF(BaseDeCalcul!D28:Z28,"NC")</f>
        <v>0</v>
      </c>
      <c r="AD28" s="139" t="n">
        <f aca="false">COUNTIF(BaseDeCalcul!D28:Z28,"NA")</f>
        <v>10</v>
      </c>
      <c r="AE28" s="140" t="str">
        <f aca="false">IF(COUNTIF(D28:W28,"NC")&gt;0,"NC",IF(COUNTIF(D28:W28,"C")&gt;0,"C",IF(COUNTIF(D28:W28,"NA")&gt;0,"NA","NT")))</f>
        <v>NA</v>
      </c>
      <c r="AF28" s="139"/>
      <c r="AG28" s="142"/>
      <c r="AH28" s="142" t="s">
        <v>359</v>
      </c>
      <c r="AI28" s="142" t="s">
        <v>360</v>
      </c>
      <c r="AJ28" s="139"/>
      <c r="AK28" s="138"/>
      <c r="AL28" s="138"/>
    </row>
    <row r="29" customFormat="false" ht="15" hidden="false" customHeight="false" outlineLevel="0" collapsed="false">
      <c r="A29" s="138" t="str">
        <f aca="false">Criteres!B23</f>
        <v>Multimédia</v>
      </c>
      <c r="B29" s="138" t="str">
        <f aca="false">Criteres!C23</f>
        <v>4.4</v>
      </c>
      <c r="C29" s="138" t="str">
        <f aca="false">Criteres!D23</f>
        <v>A</v>
      </c>
      <c r="D29" s="138" t="str">
        <f aca="false">P01!E23</f>
        <v>NA</v>
      </c>
      <c r="E29" s="138" t="str">
        <f aca="false">P02!E23</f>
        <v>NA</v>
      </c>
      <c r="F29" s="138" t="str">
        <f aca="false">P03!E23</f>
        <v>NT</v>
      </c>
      <c r="G29" s="138" t="str">
        <f aca="false">P04!E23</f>
        <v>NT</v>
      </c>
      <c r="H29" s="138" t="str">
        <f aca="false">P05!E23</f>
        <v>NA</v>
      </c>
      <c r="I29" s="138" t="str">
        <f aca="false">P06!E23</f>
        <v>NA</v>
      </c>
      <c r="J29" s="138" t="str">
        <f aca="false">P07!E23</f>
        <v>NT</v>
      </c>
      <c r="K29" s="138" t="str">
        <f aca="false">P08!E23</f>
        <v>NT</v>
      </c>
      <c r="L29" s="138" t="str">
        <f aca="false">P09!E23</f>
        <v>NT</v>
      </c>
      <c r="M29" s="138" t="str">
        <f aca="false">P10!E23</f>
        <v>NT</v>
      </c>
      <c r="N29" s="138" t="str">
        <f aca="false">P11!E23</f>
        <v>NA</v>
      </c>
      <c r="O29" s="138" t="str">
        <f aca="false">P12!E23</f>
        <v>NA</v>
      </c>
      <c r="P29" s="138" t="str">
        <f aca="false">P13!E23</f>
        <v>NA</v>
      </c>
      <c r="Q29" s="138" t="str">
        <f aca="false">P14!E23</f>
        <v>NA</v>
      </c>
      <c r="R29" s="138" t="str">
        <f aca="false">P15!E23</f>
        <v>NA</v>
      </c>
      <c r="S29" s="138" t="str">
        <f aca="false">P16!E23</f>
        <v>NA</v>
      </c>
      <c r="T29" s="138" t="str">
        <f aca="false">P17!E23</f>
        <v>NT</v>
      </c>
      <c r="U29" s="138" t="str">
        <f aca="false">P18!E23</f>
        <v>NT</v>
      </c>
      <c r="V29" s="138" t="str">
        <f aca="false">P19!E23</f>
        <v>NT</v>
      </c>
      <c r="W29" s="138" t="str">
        <f aca="false">P20!E23</f>
        <v>NT</v>
      </c>
      <c r="X29" s="138"/>
      <c r="Y29" s="138"/>
      <c r="Z29" s="138"/>
      <c r="AA29" s="138" t="n">
        <v>20</v>
      </c>
      <c r="AB29" s="139" t="n">
        <f aca="false">COUNTIF(BaseDeCalcul!D29:Z29,"C")</f>
        <v>0</v>
      </c>
      <c r="AC29" s="139" t="n">
        <f aca="false">COUNTIF(BaseDeCalcul!D29:Z29,"NC")</f>
        <v>0</v>
      </c>
      <c r="AD29" s="139" t="n">
        <f aca="false">COUNTIF(BaseDeCalcul!D29:Z29,"NA")</f>
        <v>10</v>
      </c>
      <c r="AE29" s="140" t="str">
        <f aca="false">IF(COUNTIF(D29:W29,"NC")&gt;0,"NC",IF(COUNTIF(D29:W29,"C")&gt;0,"C",IF(COUNTIF(D29:W29,"NA")&gt;0,"NA","NT")))</f>
        <v>NA</v>
      </c>
      <c r="AF29" s="139"/>
      <c r="AG29" s="142" t="s">
        <v>69</v>
      </c>
      <c r="AH29" s="147" t="n">
        <f aca="false">BaseDeCalcul!AH22</f>
        <v>0.558139534883721</v>
      </c>
      <c r="AI29" s="147" t="n">
        <f aca="false">BaseDeCalcul!AI22</f>
        <v>0.441860465116279</v>
      </c>
      <c r="AJ29" s="139"/>
      <c r="AK29" s="138"/>
      <c r="AL29" s="138"/>
    </row>
    <row r="30" customFormat="false" ht="15" hidden="false" customHeight="false" outlineLevel="0" collapsed="false">
      <c r="A30" s="138" t="str">
        <f aca="false">Criteres!B24</f>
        <v>Multimédia</v>
      </c>
      <c r="B30" s="138" t="str">
        <f aca="false">Criteres!C24</f>
        <v>4.5</v>
      </c>
      <c r="C30" s="138" t="str">
        <f aca="false">Criteres!D24</f>
        <v>AA</v>
      </c>
      <c r="D30" s="138" t="str">
        <f aca="false">P01!E24</f>
        <v>NA</v>
      </c>
      <c r="E30" s="138" t="str">
        <f aca="false">P02!E24</f>
        <v>NA</v>
      </c>
      <c r="F30" s="138" t="str">
        <f aca="false">P03!E24</f>
        <v>NT</v>
      </c>
      <c r="G30" s="138" t="str">
        <f aca="false">P04!E24</f>
        <v>NT</v>
      </c>
      <c r="H30" s="138" t="str">
        <f aca="false">P05!E24</f>
        <v>NA</v>
      </c>
      <c r="I30" s="138" t="str">
        <f aca="false">P06!E24</f>
        <v>NA</v>
      </c>
      <c r="J30" s="138" t="str">
        <f aca="false">P07!E24</f>
        <v>NT</v>
      </c>
      <c r="K30" s="138" t="str">
        <f aca="false">P08!E24</f>
        <v>NT</v>
      </c>
      <c r="L30" s="138" t="str">
        <f aca="false">P09!E24</f>
        <v>NT</v>
      </c>
      <c r="M30" s="138" t="str">
        <f aca="false">P10!E24</f>
        <v>NT</v>
      </c>
      <c r="N30" s="138" t="str">
        <f aca="false">P11!E24</f>
        <v>NA</v>
      </c>
      <c r="O30" s="138" t="str">
        <f aca="false">P12!E24</f>
        <v>NA</v>
      </c>
      <c r="P30" s="138" t="str">
        <f aca="false">P13!E24</f>
        <v>NA</v>
      </c>
      <c r="Q30" s="138" t="str">
        <f aca="false">P14!E24</f>
        <v>NA</v>
      </c>
      <c r="R30" s="138" t="str">
        <f aca="false">P15!E24</f>
        <v>NA</v>
      </c>
      <c r="S30" s="138" t="str">
        <f aca="false">P16!E24</f>
        <v>NA</v>
      </c>
      <c r="T30" s="138" t="str">
        <f aca="false">P17!E24</f>
        <v>NT</v>
      </c>
      <c r="U30" s="138" t="str">
        <f aca="false">P18!E24</f>
        <v>NT</v>
      </c>
      <c r="V30" s="138" t="str">
        <f aca="false">P19!E24</f>
        <v>NT</v>
      </c>
      <c r="W30" s="138" t="str">
        <f aca="false">P20!E24</f>
        <v>NT</v>
      </c>
      <c r="X30" s="138"/>
      <c r="Y30" s="138"/>
      <c r="Z30" s="138"/>
      <c r="AA30" s="138" t="n">
        <v>21</v>
      </c>
      <c r="AB30" s="139" t="n">
        <f aca="false">COUNTIF(BaseDeCalcul!D30:Z30,"C")</f>
        <v>0</v>
      </c>
      <c r="AC30" s="139" t="n">
        <f aca="false">COUNTIF(BaseDeCalcul!D30:Z30,"NC")</f>
        <v>0</v>
      </c>
      <c r="AD30" s="139" t="n">
        <f aca="false">COUNTIF(BaseDeCalcul!D30:Z30,"NA")</f>
        <v>10</v>
      </c>
      <c r="AE30" s="140" t="str">
        <f aca="false">IF(COUNTIF(D30:W30,"NC")&gt;0,"NC",IF(COUNTIF(D30:W30,"C")&gt;0,"C",IF(COUNTIF(D30:W30,"NA")&gt;0,"NA","NT")))</f>
        <v>NA</v>
      </c>
      <c r="AF30" s="139"/>
      <c r="AG30" s="142" t="s">
        <v>11</v>
      </c>
      <c r="AH30" s="147" t="n">
        <f aca="false">IF(AK14&gt;0,((BaseDeCalcul!AH14+BaseDeCalcul!AH15))/(BaseDeCalcul!AK14+BaseDeCalcul!AK15),"-")</f>
        <v>0.545454545454545</v>
      </c>
      <c r="AI30" s="147" t="n">
        <f aca="false">IF(AK14&gt;0,((BaseDeCalcul!AI14+BaseDeCalcul!AI15))/(BaseDeCalcul!AK14+BaseDeCalcul!AK15),"-")</f>
        <v>0.454545454545455</v>
      </c>
      <c r="AJ30" s="139"/>
      <c r="AK30" s="138"/>
      <c r="AL30" s="138"/>
    </row>
    <row r="31" customFormat="false" ht="15" hidden="false" customHeight="false" outlineLevel="0" collapsed="false">
      <c r="A31" s="138" t="str">
        <f aca="false">Criteres!B25</f>
        <v>Multimédia</v>
      </c>
      <c r="B31" s="138" t="str">
        <f aca="false">Criteres!C25</f>
        <v>4.6</v>
      </c>
      <c r="C31" s="138" t="str">
        <f aca="false">Criteres!D25</f>
        <v>AA</v>
      </c>
      <c r="D31" s="138" t="str">
        <f aca="false">P01!E25</f>
        <v>NA</v>
      </c>
      <c r="E31" s="138" t="str">
        <f aca="false">P02!E25</f>
        <v>NA</v>
      </c>
      <c r="F31" s="138" t="str">
        <f aca="false">P03!E25</f>
        <v>NT</v>
      </c>
      <c r="G31" s="138" t="str">
        <f aca="false">P04!E25</f>
        <v>NT</v>
      </c>
      <c r="H31" s="138" t="str">
        <f aca="false">P05!E25</f>
        <v>NA</v>
      </c>
      <c r="I31" s="138" t="str">
        <f aca="false">P06!E25</f>
        <v>NA</v>
      </c>
      <c r="J31" s="138" t="str">
        <f aca="false">P07!E25</f>
        <v>NT</v>
      </c>
      <c r="K31" s="138" t="str">
        <f aca="false">P08!E25</f>
        <v>NT</v>
      </c>
      <c r="L31" s="138" t="str">
        <f aca="false">P09!E25</f>
        <v>NT</v>
      </c>
      <c r="M31" s="138" t="str">
        <f aca="false">P10!E25</f>
        <v>NT</v>
      </c>
      <c r="N31" s="138" t="str">
        <f aca="false">P11!E25</f>
        <v>NA</v>
      </c>
      <c r="O31" s="138" t="str">
        <f aca="false">P12!E25</f>
        <v>NA</v>
      </c>
      <c r="P31" s="138" t="str">
        <f aca="false">P13!E25</f>
        <v>NA</v>
      </c>
      <c r="Q31" s="138" t="str">
        <f aca="false">P14!E25</f>
        <v>NA</v>
      </c>
      <c r="R31" s="138" t="str">
        <f aca="false">P15!E25</f>
        <v>NA</v>
      </c>
      <c r="S31" s="138" t="str">
        <f aca="false">P16!E25</f>
        <v>NA</v>
      </c>
      <c r="T31" s="138" t="str">
        <f aca="false">P17!E25</f>
        <v>NT</v>
      </c>
      <c r="U31" s="138" t="str">
        <f aca="false">P18!E25</f>
        <v>NT</v>
      </c>
      <c r="V31" s="138" t="str">
        <f aca="false">P19!E25</f>
        <v>NT</v>
      </c>
      <c r="W31" s="138" t="str">
        <f aca="false">P20!E25</f>
        <v>NT</v>
      </c>
      <c r="X31" s="138"/>
      <c r="Y31" s="138"/>
      <c r="Z31" s="138"/>
      <c r="AA31" s="138" t="n">
        <v>22</v>
      </c>
      <c r="AB31" s="139" t="n">
        <f aca="false">COUNTIF(BaseDeCalcul!D31:Z31,"C")</f>
        <v>0</v>
      </c>
      <c r="AC31" s="139" t="n">
        <f aca="false">COUNTIF(BaseDeCalcul!D31:Z31,"NC")</f>
        <v>0</v>
      </c>
      <c r="AD31" s="139" t="n">
        <f aca="false">COUNTIF(BaseDeCalcul!D31:Z31,"NA")</f>
        <v>10</v>
      </c>
      <c r="AE31" s="140" t="str">
        <f aca="false">IF(COUNTIF(D31:W31,"NC")&gt;0,"NC",IF(COUNTIF(D31:W31,"C")&gt;0,"C",IF(COUNTIF(D31:W31,"NA")&gt;0,"NA","NT")))</f>
        <v>NA</v>
      </c>
      <c r="AF31" s="139"/>
      <c r="AG31" s="142" t="s">
        <v>88</v>
      </c>
      <c r="AH31" s="147" t="str">
        <f aca="false">IF(AK16&gt;0,((BaseDeCalcul!AH14+BaseDeCalcul!AH15+BaseDeCalcul!AH16))/(BaseDeCalcul!AK14+BaseDeCalcul!AK15+BaseDeCalcul!AK16),"-")</f>
        <v>-</v>
      </c>
      <c r="AI31" s="147" t="str">
        <f aca="false">IF(AK16&gt;0,((BaseDeCalcul!AI14+BaseDeCalcul!AI15+BaseDeCalcul!AI16))/(BaseDeCalcul!AK14+BaseDeCalcul!AK15+BaseDeCalcul!AK16),"-")</f>
        <v>-</v>
      </c>
      <c r="AJ31" s="139"/>
      <c r="AK31" s="138"/>
      <c r="AL31" s="138"/>
    </row>
    <row r="32" customFormat="false" ht="15" hidden="false" customHeight="false" outlineLevel="0" collapsed="false">
      <c r="A32" s="138" t="str">
        <f aca="false">Criteres!B26</f>
        <v>Multimédia</v>
      </c>
      <c r="B32" s="138" t="str">
        <f aca="false">Criteres!C26</f>
        <v>4.7</v>
      </c>
      <c r="C32" s="138" t="str">
        <f aca="false">Criteres!D26</f>
        <v>A</v>
      </c>
      <c r="D32" s="138" t="str">
        <f aca="false">P01!E26</f>
        <v>NA</v>
      </c>
      <c r="E32" s="138" t="str">
        <f aca="false">P02!E26</f>
        <v>NA</v>
      </c>
      <c r="F32" s="138" t="str">
        <f aca="false">P03!E26</f>
        <v>NT</v>
      </c>
      <c r="G32" s="138" t="str">
        <f aca="false">P04!E26</f>
        <v>NT</v>
      </c>
      <c r="H32" s="138" t="str">
        <f aca="false">P05!E26</f>
        <v>NA</v>
      </c>
      <c r="I32" s="138" t="str">
        <f aca="false">P06!E26</f>
        <v>NA</v>
      </c>
      <c r="J32" s="138" t="str">
        <f aca="false">P07!E26</f>
        <v>NT</v>
      </c>
      <c r="K32" s="138" t="str">
        <f aca="false">P08!E26</f>
        <v>NT</v>
      </c>
      <c r="L32" s="138" t="str">
        <f aca="false">P09!E26</f>
        <v>NT</v>
      </c>
      <c r="M32" s="138" t="str">
        <f aca="false">P10!E26</f>
        <v>NT</v>
      </c>
      <c r="N32" s="138" t="str">
        <f aca="false">P11!E26</f>
        <v>NA</v>
      </c>
      <c r="O32" s="138" t="str">
        <f aca="false">P12!E26</f>
        <v>NA</v>
      </c>
      <c r="P32" s="138" t="str">
        <f aca="false">P13!E26</f>
        <v>NA</v>
      </c>
      <c r="Q32" s="138" t="str">
        <f aca="false">P14!E26</f>
        <v>NA</v>
      </c>
      <c r="R32" s="138" t="str">
        <f aca="false">P15!E26</f>
        <v>NA</v>
      </c>
      <c r="S32" s="138" t="str">
        <f aca="false">P16!E26</f>
        <v>NA</v>
      </c>
      <c r="T32" s="138" t="str">
        <f aca="false">P17!E26</f>
        <v>NT</v>
      </c>
      <c r="U32" s="138" t="str">
        <f aca="false">P18!E26</f>
        <v>NT</v>
      </c>
      <c r="V32" s="138" t="str">
        <f aca="false">P19!E26</f>
        <v>NT</v>
      </c>
      <c r="W32" s="138" t="str">
        <f aca="false">P20!E26</f>
        <v>NT</v>
      </c>
      <c r="X32" s="138"/>
      <c r="Y32" s="138"/>
      <c r="Z32" s="138"/>
      <c r="AA32" s="138" t="n">
        <v>23</v>
      </c>
      <c r="AB32" s="139" t="n">
        <f aca="false">COUNTIF(BaseDeCalcul!D32:Z32,"C")</f>
        <v>0</v>
      </c>
      <c r="AC32" s="139" t="n">
        <f aca="false">COUNTIF(BaseDeCalcul!D32:Z32,"NC")</f>
        <v>0</v>
      </c>
      <c r="AD32" s="139" t="n">
        <f aca="false">COUNTIF(BaseDeCalcul!D32:Z32,"NA")</f>
        <v>10</v>
      </c>
      <c r="AE32" s="140" t="str">
        <f aca="false">IF(COUNTIF(D32:W32,"NC")&gt;0,"NC",IF(COUNTIF(D32:W32,"C")&gt;0,"C",IF(COUNTIF(D32:W32,"NA")&gt;0,"NA","NT")))</f>
        <v>NA</v>
      </c>
      <c r="AF32" s="139"/>
      <c r="AG32" s="139"/>
      <c r="AH32" s="139"/>
      <c r="AI32" s="139"/>
      <c r="AJ32" s="139"/>
      <c r="AK32" s="138"/>
      <c r="AL32" s="138"/>
    </row>
    <row r="33" customFormat="false" ht="15" hidden="false" customHeight="false" outlineLevel="0" collapsed="false">
      <c r="A33" s="138" t="str">
        <f aca="false">Criteres!B27</f>
        <v>Multimédia</v>
      </c>
      <c r="B33" s="138" t="str">
        <f aca="false">Criteres!C27</f>
        <v>4.8</v>
      </c>
      <c r="C33" s="138" t="str">
        <f aca="false">Criteres!D27</f>
        <v>A</v>
      </c>
      <c r="D33" s="138" t="str">
        <f aca="false">P01!E27</f>
        <v>NA</v>
      </c>
      <c r="E33" s="138" t="str">
        <f aca="false">P02!E27</f>
        <v>NA</v>
      </c>
      <c r="F33" s="138" t="str">
        <f aca="false">P03!E27</f>
        <v>NT</v>
      </c>
      <c r="G33" s="138" t="str">
        <f aca="false">P04!E27</f>
        <v>NT</v>
      </c>
      <c r="H33" s="138" t="str">
        <f aca="false">P05!E27</f>
        <v>NA</v>
      </c>
      <c r="I33" s="138" t="str">
        <f aca="false">P06!E27</f>
        <v>NA</v>
      </c>
      <c r="J33" s="138" t="str">
        <f aca="false">P07!E27</f>
        <v>NT</v>
      </c>
      <c r="K33" s="138" t="str">
        <f aca="false">P08!E27</f>
        <v>NT</v>
      </c>
      <c r="L33" s="138" t="str">
        <f aca="false">P09!E27</f>
        <v>NT</v>
      </c>
      <c r="M33" s="138" t="str">
        <f aca="false">P10!E27</f>
        <v>NT</v>
      </c>
      <c r="N33" s="138" t="str">
        <f aca="false">P11!E27</f>
        <v>NA</v>
      </c>
      <c r="O33" s="138" t="str">
        <f aca="false">P12!E27</f>
        <v>NA</v>
      </c>
      <c r="P33" s="138" t="str">
        <f aca="false">P13!E27</f>
        <v>C</v>
      </c>
      <c r="Q33" s="138" t="str">
        <f aca="false">P14!E27</f>
        <v>NA</v>
      </c>
      <c r="R33" s="138" t="str">
        <f aca="false">P15!E27</f>
        <v>NA</v>
      </c>
      <c r="S33" s="138" t="str">
        <f aca="false">P16!E27</f>
        <v>NA</v>
      </c>
      <c r="T33" s="138" t="str">
        <f aca="false">P17!E27</f>
        <v>NT</v>
      </c>
      <c r="U33" s="138" t="str">
        <f aca="false">P18!E27</f>
        <v>NT</v>
      </c>
      <c r="V33" s="138" t="str">
        <f aca="false">P19!E27</f>
        <v>NT</v>
      </c>
      <c r="W33" s="138" t="str">
        <f aca="false">P20!E27</f>
        <v>NT</v>
      </c>
      <c r="X33" s="138"/>
      <c r="Y33" s="138"/>
      <c r="Z33" s="138"/>
      <c r="AA33" s="138" t="n">
        <v>24</v>
      </c>
      <c r="AB33" s="139" t="n">
        <f aca="false">COUNTIF(BaseDeCalcul!D33:Z33,"C")</f>
        <v>1</v>
      </c>
      <c r="AC33" s="139" t="n">
        <f aca="false">COUNTIF(BaseDeCalcul!D33:Z33,"NC")</f>
        <v>0</v>
      </c>
      <c r="AD33" s="139" t="n">
        <f aca="false">COUNTIF(BaseDeCalcul!D33:Z33,"NA")</f>
        <v>9</v>
      </c>
      <c r="AE33" s="140" t="str">
        <f aca="false">IF(COUNTIF(D33:W33,"NC")&gt;0,"NC",IF(COUNTIF(D33:W33,"C")&gt;0,"C",IF(COUNTIF(D33:W33,"NA")&gt;0,"NA","NT")))</f>
        <v>C</v>
      </c>
      <c r="AF33" s="139"/>
      <c r="AG33" s="141" t="s">
        <v>395</v>
      </c>
      <c r="AH33" s="141"/>
      <c r="AI33" s="141"/>
      <c r="AJ33" s="139"/>
      <c r="AK33" s="138"/>
      <c r="AL33" s="138"/>
    </row>
    <row r="34" customFormat="false" ht="15" hidden="false" customHeight="false" outlineLevel="0" collapsed="false">
      <c r="A34" s="138" t="str">
        <f aca="false">Criteres!B28</f>
        <v>Multimédia</v>
      </c>
      <c r="B34" s="138" t="str">
        <f aca="false">Criteres!C28</f>
        <v>4.9</v>
      </c>
      <c r="C34" s="138" t="str">
        <f aca="false">Criteres!D28</f>
        <v>A</v>
      </c>
      <c r="D34" s="138" t="str">
        <f aca="false">P01!E28</f>
        <v>NA</v>
      </c>
      <c r="E34" s="138" t="str">
        <f aca="false">P02!E28</f>
        <v>NA</v>
      </c>
      <c r="F34" s="138" t="str">
        <f aca="false">P03!E28</f>
        <v>NT</v>
      </c>
      <c r="G34" s="138" t="str">
        <f aca="false">P04!E28</f>
        <v>NT</v>
      </c>
      <c r="H34" s="138" t="str">
        <f aca="false">P05!E28</f>
        <v>NA</v>
      </c>
      <c r="I34" s="138" t="str">
        <f aca="false">P06!E28</f>
        <v>NA</v>
      </c>
      <c r="J34" s="138" t="str">
        <f aca="false">P07!E28</f>
        <v>NT</v>
      </c>
      <c r="K34" s="138" t="str">
        <f aca="false">P08!E28</f>
        <v>NT</v>
      </c>
      <c r="L34" s="138" t="str">
        <f aca="false">P09!E28</f>
        <v>NT</v>
      </c>
      <c r="M34" s="138" t="str">
        <f aca="false">P10!E28</f>
        <v>NT</v>
      </c>
      <c r="N34" s="138" t="str">
        <f aca="false">P11!E28</f>
        <v>NA</v>
      </c>
      <c r="O34" s="138" t="str">
        <f aca="false">P12!E28</f>
        <v>NA</v>
      </c>
      <c r="P34" s="138" t="str">
        <f aca="false">P13!E28</f>
        <v>C</v>
      </c>
      <c r="Q34" s="138" t="str">
        <f aca="false">P14!E28</f>
        <v>NA</v>
      </c>
      <c r="R34" s="138" t="str">
        <f aca="false">P15!E28</f>
        <v>NA</v>
      </c>
      <c r="S34" s="138" t="str">
        <f aca="false">P16!E28</f>
        <v>NA</v>
      </c>
      <c r="T34" s="138" t="str">
        <f aca="false">P17!E28</f>
        <v>NT</v>
      </c>
      <c r="U34" s="138" t="str">
        <f aca="false">P18!E28</f>
        <v>NT</v>
      </c>
      <c r="V34" s="138" t="str">
        <f aca="false">P19!E28</f>
        <v>NT</v>
      </c>
      <c r="W34" s="138" t="str">
        <f aca="false">P20!E28</f>
        <v>NT</v>
      </c>
      <c r="X34" s="138"/>
      <c r="Y34" s="138"/>
      <c r="Z34" s="138"/>
      <c r="AA34" s="138" t="n">
        <v>25</v>
      </c>
      <c r="AB34" s="139" t="n">
        <f aca="false">COUNTIF(BaseDeCalcul!D34:Z34,"C")</f>
        <v>1</v>
      </c>
      <c r="AC34" s="139" t="n">
        <f aca="false">COUNTIF(BaseDeCalcul!D34:Z34,"NC")</f>
        <v>0</v>
      </c>
      <c r="AD34" s="139" t="n">
        <f aca="false">COUNTIF(BaseDeCalcul!D34:Z34,"NA")</f>
        <v>9</v>
      </c>
      <c r="AE34" s="140" t="str">
        <f aca="false">IF(COUNTIF(D34:W34,"NC")&gt;0,"NC",IF(COUNTIF(D34:W34,"C")&gt;0,"C",IF(COUNTIF(D34:W34,"NA")&gt;0,"NA","NT")))</f>
        <v>C</v>
      </c>
      <c r="AF34" s="139"/>
      <c r="AG34" s="148" t="n">
        <f aca="false">Resultats!U25</f>
        <v>0.464821463137735</v>
      </c>
      <c r="AH34" s="148" t="n">
        <f aca="false">1-AG34</f>
        <v>0.535178536862265</v>
      </c>
      <c r="AI34" s="139"/>
      <c r="AJ34" s="139"/>
      <c r="AK34" s="138"/>
      <c r="AL34" s="138"/>
    </row>
    <row r="35" customFormat="false" ht="15" hidden="false" customHeight="false" outlineLevel="0" collapsed="false">
      <c r="A35" s="138" t="str">
        <f aca="false">Criteres!B29</f>
        <v>Multimédia</v>
      </c>
      <c r="B35" s="138" t="str">
        <f aca="false">Criteres!C29</f>
        <v>4.10</v>
      </c>
      <c r="C35" s="138" t="str">
        <f aca="false">Criteres!D29</f>
        <v>A</v>
      </c>
      <c r="D35" s="138" t="str">
        <f aca="false">P01!E29</f>
        <v>NA</v>
      </c>
      <c r="E35" s="138" t="str">
        <f aca="false">P02!E29</f>
        <v>NA</v>
      </c>
      <c r="F35" s="138" t="str">
        <f aca="false">P03!E29</f>
        <v>NT</v>
      </c>
      <c r="G35" s="138" t="str">
        <f aca="false">P04!E29</f>
        <v>NT</v>
      </c>
      <c r="H35" s="138" t="str">
        <f aca="false">P05!E29</f>
        <v>NA</v>
      </c>
      <c r="I35" s="138" t="str">
        <f aca="false">P06!E29</f>
        <v>NA</v>
      </c>
      <c r="J35" s="138" t="str">
        <f aca="false">P07!E29</f>
        <v>NT</v>
      </c>
      <c r="K35" s="138" t="str">
        <f aca="false">P08!E29</f>
        <v>NT</v>
      </c>
      <c r="L35" s="138" t="str">
        <f aca="false">P09!E29</f>
        <v>NT</v>
      </c>
      <c r="M35" s="138" t="str">
        <f aca="false">P10!E29</f>
        <v>NT</v>
      </c>
      <c r="N35" s="138" t="str">
        <f aca="false">P11!E29</f>
        <v>NA</v>
      </c>
      <c r="O35" s="138" t="str">
        <f aca="false">P12!E29</f>
        <v>NA</v>
      </c>
      <c r="P35" s="138" t="str">
        <f aca="false">P13!E29</f>
        <v>NA</v>
      </c>
      <c r="Q35" s="138" t="str">
        <f aca="false">P14!E29</f>
        <v>NA</v>
      </c>
      <c r="R35" s="138" t="str">
        <f aca="false">P15!E29</f>
        <v>NA</v>
      </c>
      <c r="S35" s="138" t="str">
        <f aca="false">P16!E29</f>
        <v>NA</v>
      </c>
      <c r="T35" s="138" t="str">
        <f aca="false">P17!E29</f>
        <v>NT</v>
      </c>
      <c r="U35" s="138" t="str">
        <f aca="false">P18!E29</f>
        <v>NT</v>
      </c>
      <c r="V35" s="138" t="str">
        <f aca="false">P19!E29</f>
        <v>NT</v>
      </c>
      <c r="W35" s="138" t="str">
        <f aca="false">P20!E29</f>
        <v>NT</v>
      </c>
      <c r="X35" s="138"/>
      <c r="Y35" s="138"/>
      <c r="Z35" s="138"/>
      <c r="AA35" s="138" t="n">
        <v>26</v>
      </c>
      <c r="AB35" s="139" t="n">
        <f aca="false">COUNTIF(BaseDeCalcul!D35:Z35,"C")</f>
        <v>0</v>
      </c>
      <c r="AC35" s="139" t="n">
        <f aca="false">COUNTIF(BaseDeCalcul!D35:Z35,"NC")</f>
        <v>0</v>
      </c>
      <c r="AD35" s="139" t="n">
        <f aca="false">COUNTIF(BaseDeCalcul!D35:Z35,"NA")</f>
        <v>10</v>
      </c>
      <c r="AE35" s="140" t="str">
        <f aca="false">IF(COUNTIF(D35:W35,"NC")&gt;0,"NC",IF(COUNTIF(D35:W35,"C")&gt;0,"C",IF(COUNTIF(D35:W35,"NA")&gt;0,"NA","NT")))</f>
        <v>NA</v>
      </c>
      <c r="AF35" s="139"/>
      <c r="AG35" s="139"/>
      <c r="AH35" s="139"/>
      <c r="AI35" s="139"/>
      <c r="AJ35" s="139"/>
      <c r="AK35" s="138"/>
      <c r="AL35" s="138"/>
    </row>
    <row r="36" customFormat="false" ht="15" hidden="false" customHeight="false" outlineLevel="0" collapsed="false">
      <c r="A36" s="138" t="str">
        <f aca="false">Criteres!B30</f>
        <v>Multimédia</v>
      </c>
      <c r="B36" s="138" t="str">
        <f aca="false">Criteres!C30</f>
        <v>4.11</v>
      </c>
      <c r="C36" s="138" t="str">
        <f aca="false">Criteres!D30</f>
        <v>A</v>
      </c>
      <c r="D36" s="138" t="str">
        <f aca="false">P01!E30</f>
        <v>NA</v>
      </c>
      <c r="E36" s="138" t="str">
        <f aca="false">P02!E30</f>
        <v>NA</v>
      </c>
      <c r="F36" s="138" t="str">
        <f aca="false">P03!E30</f>
        <v>NT</v>
      </c>
      <c r="G36" s="138" t="str">
        <f aca="false">P04!E30</f>
        <v>NT</v>
      </c>
      <c r="H36" s="138" t="str">
        <f aca="false">P05!E30</f>
        <v>NA</v>
      </c>
      <c r="I36" s="138" t="str">
        <f aca="false">P06!E30</f>
        <v>NA</v>
      </c>
      <c r="J36" s="138" t="str">
        <f aca="false">P07!E30</f>
        <v>NT</v>
      </c>
      <c r="K36" s="138" t="str">
        <f aca="false">P08!E30</f>
        <v>NT</v>
      </c>
      <c r="L36" s="138" t="str">
        <f aca="false">P09!E30</f>
        <v>NT</v>
      </c>
      <c r="M36" s="138" t="str">
        <f aca="false">P10!E30</f>
        <v>NT</v>
      </c>
      <c r="N36" s="138" t="str">
        <f aca="false">P11!E30</f>
        <v>NA</v>
      </c>
      <c r="O36" s="138" t="str">
        <f aca="false">P12!E30</f>
        <v>NA</v>
      </c>
      <c r="P36" s="138" t="str">
        <f aca="false">P13!E30</f>
        <v>NA</v>
      </c>
      <c r="Q36" s="138" t="str">
        <f aca="false">P14!E30</f>
        <v>NA</v>
      </c>
      <c r="R36" s="138" t="str">
        <f aca="false">P15!E30</f>
        <v>NA</v>
      </c>
      <c r="S36" s="138" t="str">
        <f aca="false">P16!E30</f>
        <v>NA</v>
      </c>
      <c r="T36" s="138" t="str">
        <f aca="false">P17!E30</f>
        <v>NT</v>
      </c>
      <c r="U36" s="138" t="str">
        <f aca="false">P18!E30</f>
        <v>NT</v>
      </c>
      <c r="V36" s="138" t="str">
        <f aca="false">P19!E30</f>
        <v>NT</v>
      </c>
      <c r="W36" s="138" t="str">
        <f aca="false">P20!E30</f>
        <v>NT</v>
      </c>
      <c r="X36" s="138"/>
      <c r="Y36" s="138"/>
      <c r="Z36" s="138"/>
      <c r="AA36" s="138" t="n">
        <v>27</v>
      </c>
      <c r="AB36" s="139" t="n">
        <f aca="false">COUNTIF(BaseDeCalcul!D36:Z36,"C")</f>
        <v>0</v>
      </c>
      <c r="AC36" s="139" t="n">
        <f aca="false">COUNTIF(BaseDeCalcul!D36:Z36,"NC")</f>
        <v>0</v>
      </c>
      <c r="AD36" s="139" t="n">
        <f aca="false">COUNTIF(BaseDeCalcul!D36:Z36,"NA")</f>
        <v>10</v>
      </c>
      <c r="AE36" s="140" t="str">
        <f aca="false">IF(COUNTIF(D36:W36,"NC")&gt;0,"NC",IF(COUNTIF(D36:W36,"C")&gt;0,"C",IF(COUNTIF(D36:W36,"NA")&gt;0,"NA","NT")))</f>
        <v>NA</v>
      </c>
      <c r="AF36" s="139"/>
      <c r="AG36" s="141" t="s">
        <v>396</v>
      </c>
      <c r="AH36" s="141"/>
      <c r="AI36" s="141"/>
      <c r="AJ36" s="139"/>
      <c r="AK36" s="138"/>
      <c r="AL36" s="138"/>
    </row>
    <row r="37" customFormat="false" ht="15" hidden="false" customHeight="false" outlineLevel="0" collapsed="false">
      <c r="A37" s="138" t="str">
        <f aca="false">Criteres!B31</f>
        <v>Multimédia</v>
      </c>
      <c r="B37" s="138" t="str">
        <f aca="false">Criteres!C31</f>
        <v>4.12</v>
      </c>
      <c r="C37" s="138" t="str">
        <f aca="false">Criteres!D31</f>
        <v>A</v>
      </c>
      <c r="D37" s="138" t="str">
        <f aca="false">P01!E31</f>
        <v>NA</v>
      </c>
      <c r="E37" s="138" t="str">
        <f aca="false">P02!E31</f>
        <v>NA</v>
      </c>
      <c r="F37" s="138" t="str">
        <f aca="false">P03!E31</f>
        <v>NT</v>
      </c>
      <c r="G37" s="138" t="str">
        <f aca="false">P04!E31</f>
        <v>NT</v>
      </c>
      <c r="H37" s="138" t="str">
        <f aca="false">P05!E31</f>
        <v>NA</v>
      </c>
      <c r="I37" s="138" t="str">
        <f aca="false">P06!E31</f>
        <v>NA</v>
      </c>
      <c r="J37" s="138" t="str">
        <f aca="false">P07!E31</f>
        <v>NT</v>
      </c>
      <c r="K37" s="138" t="str">
        <f aca="false">P08!E31</f>
        <v>NT</v>
      </c>
      <c r="L37" s="138" t="str">
        <f aca="false">P09!E31</f>
        <v>NT</v>
      </c>
      <c r="M37" s="138" t="str">
        <f aca="false">P10!E31</f>
        <v>NT</v>
      </c>
      <c r="N37" s="138" t="str">
        <f aca="false">P11!E31</f>
        <v>NA</v>
      </c>
      <c r="O37" s="138" t="str">
        <f aca="false">P12!E31</f>
        <v>NA</v>
      </c>
      <c r="P37" s="138" t="str">
        <f aca="false">P13!E31</f>
        <v>NA</v>
      </c>
      <c r="Q37" s="138" t="str">
        <f aca="false">P14!E31</f>
        <v>NA</v>
      </c>
      <c r="R37" s="138" t="str">
        <f aca="false">P15!E31</f>
        <v>NA</v>
      </c>
      <c r="S37" s="138" t="str">
        <f aca="false">P16!E31</f>
        <v>NA</v>
      </c>
      <c r="T37" s="138" t="str">
        <f aca="false">P17!E31</f>
        <v>NT</v>
      </c>
      <c r="U37" s="138" t="str">
        <f aca="false">P18!E31</f>
        <v>NT</v>
      </c>
      <c r="V37" s="138" t="str">
        <f aca="false">P19!E31</f>
        <v>NT</v>
      </c>
      <c r="W37" s="138" t="str">
        <f aca="false">P20!E31</f>
        <v>NT</v>
      </c>
      <c r="X37" s="138"/>
      <c r="Y37" s="138"/>
      <c r="Z37" s="138"/>
      <c r="AA37" s="138" t="n">
        <v>28</v>
      </c>
      <c r="AB37" s="139" t="n">
        <f aca="false">COUNTIF(BaseDeCalcul!D37:Z37,"C")</f>
        <v>0</v>
      </c>
      <c r="AC37" s="139" t="n">
        <f aca="false">COUNTIF(BaseDeCalcul!D37:Z37,"NC")</f>
        <v>0</v>
      </c>
      <c r="AD37" s="139" t="n">
        <f aca="false">COUNTIF(BaseDeCalcul!D37:Z37,"NA")</f>
        <v>10</v>
      </c>
      <c r="AE37" s="140" t="str">
        <f aca="false">IF(COUNTIF(D37:W37,"NC")&gt;0,"NC",IF(COUNTIF(D37:W37,"C")&gt;0,"C",IF(COUNTIF(D37:W37,"NA")&gt;0,"NA","NT")))</f>
        <v>NA</v>
      </c>
      <c r="AF37" s="139"/>
      <c r="AG37" s="148" t="n">
        <f aca="false">IF(Resultats!B6="-",0,Resultats!B6)</f>
        <v>0.545454545454545</v>
      </c>
      <c r="AH37" s="148" t="n">
        <f aca="false">IF(AI30="-",0,AI30)</f>
        <v>0.454545454545455</v>
      </c>
      <c r="AI37" s="139"/>
      <c r="AJ37" s="139"/>
      <c r="AK37" s="138"/>
      <c r="AL37" s="138"/>
    </row>
    <row r="38" customFormat="false" ht="15" hidden="false" customHeight="false" outlineLevel="0" collapsed="false">
      <c r="A38" s="138" t="str">
        <f aca="false">Criteres!B32</f>
        <v>Multimédia</v>
      </c>
      <c r="B38" s="138" t="str">
        <f aca="false">Criteres!C32</f>
        <v>4.13</v>
      </c>
      <c r="C38" s="138" t="str">
        <f aca="false">Criteres!D32</f>
        <v>A</v>
      </c>
      <c r="D38" s="138" t="str">
        <f aca="false">P01!E32</f>
        <v>NA</v>
      </c>
      <c r="E38" s="138" t="str">
        <f aca="false">P02!E32</f>
        <v>NA</v>
      </c>
      <c r="F38" s="138" t="str">
        <f aca="false">P03!E32</f>
        <v>NT</v>
      </c>
      <c r="G38" s="138" t="str">
        <f aca="false">P04!E32</f>
        <v>NT</v>
      </c>
      <c r="H38" s="138" t="str">
        <f aca="false">P05!E32</f>
        <v>NA</v>
      </c>
      <c r="I38" s="138" t="str">
        <f aca="false">P06!E32</f>
        <v>NA</v>
      </c>
      <c r="J38" s="138" t="str">
        <f aca="false">P07!E32</f>
        <v>NT</v>
      </c>
      <c r="K38" s="138" t="str">
        <f aca="false">P08!E32</f>
        <v>NT</v>
      </c>
      <c r="L38" s="138" t="str">
        <f aca="false">P09!E32</f>
        <v>NT</v>
      </c>
      <c r="M38" s="138" t="str">
        <f aca="false">P10!E32</f>
        <v>NT</v>
      </c>
      <c r="N38" s="138" t="str">
        <f aca="false">P11!E32</f>
        <v>NA</v>
      </c>
      <c r="O38" s="138" t="str">
        <f aca="false">P12!E32</f>
        <v>NA</v>
      </c>
      <c r="P38" s="138" t="str">
        <f aca="false">P13!E32</f>
        <v>NA</v>
      </c>
      <c r="Q38" s="138" t="str">
        <f aca="false">P14!E32</f>
        <v>NA</v>
      </c>
      <c r="R38" s="138" t="str">
        <f aca="false">P15!E32</f>
        <v>NA</v>
      </c>
      <c r="S38" s="138" t="str">
        <f aca="false">P16!E32</f>
        <v>NA</v>
      </c>
      <c r="T38" s="138" t="str">
        <f aca="false">P17!E32</f>
        <v>NT</v>
      </c>
      <c r="U38" s="138" t="str">
        <f aca="false">P18!E32</f>
        <v>NT</v>
      </c>
      <c r="V38" s="138" t="str">
        <f aca="false">P19!E32</f>
        <v>NT</v>
      </c>
      <c r="W38" s="138" t="str">
        <f aca="false">P20!E32</f>
        <v>NT</v>
      </c>
      <c r="X38" s="138"/>
      <c r="Y38" s="138"/>
      <c r="Z38" s="138"/>
      <c r="AA38" s="138" t="n">
        <v>29</v>
      </c>
      <c r="AB38" s="139" t="n">
        <f aca="false">COUNTIF(BaseDeCalcul!D38:Z38,"C")</f>
        <v>0</v>
      </c>
      <c r="AC38" s="139" t="n">
        <f aca="false">COUNTIF(BaseDeCalcul!D38:Z38,"NC")</f>
        <v>0</v>
      </c>
      <c r="AD38" s="139" t="n">
        <f aca="false">COUNTIF(BaseDeCalcul!D38:Z38,"NA")</f>
        <v>10</v>
      </c>
      <c r="AE38" s="140" t="str">
        <f aca="false">IF(COUNTIF(D38:W38,"NC")&gt;0,"NC",IF(COUNTIF(D38:W38,"C")&gt;0,"C",IF(COUNTIF(D38:W38,"NA")&gt;0,"NA","NT")))</f>
        <v>NA</v>
      </c>
      <c r="AF38" s="139"/>
      <c r="AJ38" s="139"/>
      <c r="AK38" s="138"/>
      <c r="AL38" s="138"/>
    </row>
    <row r="39" customFormat="false" ht="15" hidden="false" customHeight="false" outlineLevel="0" collapsed="false">
      <c r="A39" s="138" t="str">
        <f aca="false">Criteres!B33</f>
        <v>Multimédia</v>
      </c>
      <c r="B39" s="138" t="str">
        <f aca="false">Criteres!C33</f>
        <v>4.14</v>
      </c>
      <c r="C39" s="138" t="str">
        <f aca="false">Criteres!D33</f>
        <v>AAA</v>
      </c>
      <c r="D39" s="138" t="str">
        <f aca="false">P01!E33</f>
        <v>NA</v>
      </c>
      <c r="E39" s="138" t="str">
        <f aca="false">P02!E33</f>
        <v>NA</v>
      </c>
      <c r="F39" s="138" t="str">
        <f aca="false">P03!E33</f>
        <v>NT</v>
      </c>
      <c r="G39" s="138" t="str">
        <f aca="false">P04!E33</f>
        <v>NT</v>
      </c>
      <c r="H39" s="138" t="str">
        <f aca="false">P05!E33</f>
        <v>NA</v>
      </c>
      <c r="I39" s="138" t="str">
        <f aca="false">P06!E33</f>
        <v>NA</v>
      </c>
      <c r="J39" s="138" t="str">
        <f aca="false">P07!E33</f>
        <v>NT</v>
      </c>
      <c r="K39" s="138" t="str">
        <f aca="false">P08!E33</f>
        <v>NT</v>
      </c>
      <c r="L39" s="138" t="str">
        <f aca="false">P09!E33</f>
        <v>NT</v>
      </c>
      <c r="M39" s="138" t="str">
        <f aca="false">P10!E33</f>
        <v>NT</v>
      </c>
      <c r="N39" s="138" t="str">
        <f aca="false">P11!E33</f>
        <v>NA</v>
      </c>
      <c r="O39" s="138" t="str">
        <f aca="false">P12!E33</f>
        <v>NA</v>
      </c>
      <c r="P39" s="138" t="str">
        <f aca="false">P13!E33</f>
        <v>NT</v>
      </c>
      <c r="Q39" s="138" t="str">
        <f aca="false">P14!E33</f>
        <v>NA</v>
      </c>
      <c r="R39" s="138" t="str">
        <f aca="false">P15!E33</f>
        <v>NA</v>
      </c>
      <c r="S39" s="138" t="str">
        <f aca="false">P16!E33</f>
        <v>NA</v>
      </c>
      <c r="T39" s="138" t="str">
        <f aca="false">P17!E33</f>
        <v>NT</v>
      </c>
      <c r="U39" s="138" t="str">
        <f aca="false">P18!E33</f>
        <v>NT</v>
      </c>
      <c r="V39" s="138" t="str">
        <f aca="false">P19!E33</f>
        <v>NT</v>
      </c>
      <c r="W39" s="138" t="str">
        <f aca="false">P20!E33</f>
        <v>NT</v>
      </c>
      <c r="X39" s="138"/>
      <c r="Y39" s="138"/>
      <c r="Z39" s="138"/>
      <c r="AA39" s="138" t="n">
        <v>30</v>
      </c>
      <c r="AB39" s="139" t="n">
        <f aca="false">COUNTIF(BaseDeCalcul!D39:Z39,"C")</f>
        <v>0</v>
      </c>
      <c r="AC39" s="139" t="n">
        <f aca="false">COUNTIF(BaseDeCalcul!D39:Z39,"NC")</f>
        <v>0</v>
      </c>
      <c r="AD39" s="139" t="n">
        <f aca="false">COUNTIF(BaseDeCalcul!D39:Z39,"NA")</f>
        <v>9</v>
      </c>
      <c r="AE39" s="140" t="str">
        <f aca="false">IF(COUNTIF(D39:W39,"NC")&gt;0,"NC",IF(COUNTIF(D39:W39,"C")&gt;0,"C",IF(COUNTIF(D39:W39,"NA")&gt;0,"NA","NT")))</f>
        <v>NA</v>
      </c>
      <c r="AF39" s="139"/>
      <c r="AJ39" s="139"/>
      <c r="AK39" s="138"/>
      <c r="AL39" s="138"/>
    </row>
    <row r="40" customFormat="false" ht="15" hidden="false" customHeight="false" outlineLevel="0" collapsed="false">
      <c r="A40" s="138" t="str">
        <f aca="false">Criteres!B34</f>
        <v>Multimédia</v>
      </c>
      <c r="B40" s="138" t="str">
        <f aca="false">Criteres!C34</f>
        <v>4.15</v>
      </c>
      <c r="C40" s="138" t="str">
        <f aca="false">Criteres!D34</f>
        <v>AAA</v>
      </c>
      <c r="D40" s="138" t="str">
        <f aca="false">P01!E34</f>
        <v>NA</v>
      </c>
      <c r="E40" s="138" t="str">
        <f aca="false">P02!E34</f>
        <v>NA</v>
      </c>
      <c r="F40" s="138" t="str">
        <f aca="false">P03!E34</f>
        <v>NT</v>
      </c>
      <c r="G40" s="138" t="str">
        <f aca="false">P04!E34</f>
        <v>NT</v>
      </c>
      <c r="H40" s="138" t="str">
        <f aca="false">P05!E34</f>
        <v>NA</v>
      </c>
      <c r="I40" s="138" t="str">
        <f aca="false">P06!E34</f>
        <v>NA</v>
      </c>
      <c r="J40" s="138" t="str">
        <f aca="false">P07!E34</f>
        <v>NT</v>
      </c>
      <c r="K40" s="138" t="str">
        <f aca="false">P08!E34</f>
        <v>NT</v>
      </c>
      <c r="L40" s="138" t="str">
        <f aca="false">P09!E34</f>
        <v>NT</v>
      </c>
      <c r="M40" s="138" t="str">
        <f aca="false">P10!E34</f>
        <v>NT</v>
      </c>
      <c r="N40" s="138" t="str">
        <f aca="false">P11!E34</f>
        <v>NA</v>
      </c>
      <c r="O40" s="138" t="str">
        <f aca="false">P12!E34</f>
        <v>NA</v>
      </c>
      <c r="P40" s="138" t="str">
        <f aca="false">P13!E34</f>
        <v>NT</v>
      </c>
      <c r="Q40" s="138" t="str">
        <f aca="false">P14!E34</f>
        <v>NA</v>
      </c>
      <c r="R40" s="138" t="str">
        <f aca="false">P15!E34</f>
        <v>NA</v>
      </c>
      <c r="S40" s="138" t="str">
        <f aca="false">P16!E34</f>
        <v>NA</v>
      </c>
      <c r="T40" s="138" t="str">
        <f aca="false">P17!E34</f>
        <v>NT</v>
      </c>
      <c r="U40" s="138" t="str">
        <f aca="false">P18!E34</f>
        <v>NT</v>
      </c>
      <c r="V40" s="138" t="str">
        <f aca="false">P19!E34</f>
        <v>NT</v>
      </c>
      <c r="W40" s="138" t="str">
        <f aca="false">P20!E34</f>
        <v>NT</v>
      </c>
      <c r="X40" s="138"/>
      <c r="Y40" s="138"/>
      <c r="Z40" s="138"/>
      <c r="AA40" s="138" t="n">
        <v>31</v>
      </c>
      <c r="AB40" s="139" t="n">
        <f aca="false">COUNTIF(BaseDeCalcul!D40:Z40,"C")</f>
        <v>0</v>
      </c>
      <c r="AC40" s="139" t="n">
        <f aca="false">COUNTIF(BaseDeCalcul!D40:Z40,"NC")</f>
        <v>0</v>
      </c>
      <c r="AD40" s="139" t="n">
        <f aca="false">COUNTIF(BaseDeCalcul!D40:Z40,"NA")</f>
        <v>9</v>
      </c>
      <c r="AE40" s="140" t="str">
        <f aca="false">IF(COUNTIF(D40:W40,"NC")&gt;0,"NC",IF(COUNTIF(D40:W40,"C")&gt;0,"C",IF(COUNTIF(D40:W40,"NA")&gt;0,"NA","NT")))</f>
        <v>NA</v>
      </c>
      <c r="AF40" s="139"/>
      <c r="AG40" s="141" t="s">
        <v>397</v>
      </c>
      <c r="AH40" s="141"/>
      <c r="AI40" s="141"/>
      <c r="AJ40" s="141"/>
      <c r="AK40" s="141"/>
      <c r="AL40" s="149"/>
    </row>
    <row r="41" customFormat="false" ht="15" hidden="false" customHeight="false" outlineLevel="0" collapsed="false">
      <c r="A41" s="138" t="str">
        <f aca="false">Criteres!B35</f>
        <v>Multimédia</v>
      </c>
      <c r="B41" s="138" t="str">
        <f aca="false">Criteres!C35</f>
        <v>4.16</v>
      </c>
      <c r="C41" s="138" t="str">
        <f aca="false">Criteres!D35</f>
        <v>AAA</v>
      </c>
      <c r="D41" s="138" t="str">
        <f aca="false">P01!E35</f>
        <v>NA</v>
      </c>
      <c r="E41" s="138" t="str">
        <f aca="false">P02!E35</f>
        <v>NA</v>
      </c>
      <c r="F41" s="138" t="str">
        <f aca="false">P03!E35</f>
        <v>NT</v>
      </c>
      <c r="G41" s="138" t="str">
        <f aca="false">P04!E35</f>
        <v>NT</v>
      </c>
      <c r="H41" s="138" t="str">
        <f aca="false">P05!E35</f>
        <v>NA</v>
      </c>
      <c r="I41" s="138" t="str">
        <f aca="false">P06!E35</f>
        <v>NA</v>
      </c>
      <c r="J41" s="138" t="str">
        <f aca="false">P07!E35</f>
        <v>NT</v>
      </c>
      <c r="K41" s="138" t="str">
        <f aca="false">P08!E35</f>
        <v>NT</v>
      </c>
      <c r="L41" s="138" t="str">
        <f aca="false">P09!E35</f>
        <v>NT</v>
      </c>
      <c r="M41" s="138" t="str">
        <f aca="false">P10!E35</f>
        <v>NT</v>
      </c>
      <c r="N41" s="138" t="str">
        <f aca="false">P11!E35</f>
        <v>NA</v>
      </c>
      <c r="O41" s="138" t="str">
        <f aca="false">P12!E35</f>
        <v>NA</v>
      </c>
      <c r="P41" s="138" t="str">
        <f aca="false">P13!E35</f>
        <v>NT</v>
      </c>
      <c r="Q41" s="138" t="str">
        <f aca="false">P14!E35</f>
        <v>NA</v>
      </c>
      <c r="R41" s="138" t="str">
        <f aca="false">P15!E35</f>
        <v>NA</v>
      </c>
      <c r="S41" s="138" t="str">
        <f aca="false">P16!E35</f>
        <v>NA</v>
      </c>
      <c r="T41" s="138" t="str">
        <f aca="false">P17!E35</f>
        <v>NT</v>
      </c>
      <c r="U41" s="138" t="str">
        <f aca="false">P18!E35</f>
        <v>NT</v>
      </c>
      <c r="V41" s="138" t="str">
        <f aca="false">P19!E35</f>
        <v>NT</v>
      </c>
      <c r="W41" s="138" t="str">
        <f aca="false">P20!E35</f>
        <v>NT</v>
      </c>
      <c r="X41" s="138"/>
      <c r="Y41" s="138"/>
      <c r="Z41" s="138"/>
      <c r="AA41" s="138" t="n">
        <v>32</v>
      </c>
      <c r="AB41" s="139" t="n">
        <f aca="false">COUNTIF(BaseDeCalcul!D41:Z41,"C")</f>
        <v>0</v>
      </c>
      <c r="AC41" s="139" t="n">
        <f aca="false">COUNTIF(BaseDeCalcul!D41:Z41,"NC")</f>
        <v>0</v>
      </c>
      <c r="AD41" s="139" t="n">
        <f aca="false">COUNTIF(BaseDeCalcul!D41:Z41,"NA")</f>
        <v>9</v>
      </c>
      <c r="AE41" s="140" t="str">
        <f aca="false">IF(COUNTIF(D41:W41,"NC")&gt;0,"NC",IF(COUNTIF(D41:W41,"C")&gt;0,"C",IF(COUNTIF(D41:W41,"NA")&gt;0,"NA","NT")))</f>
        <v>NA</v>
      </c>
      <c r="AF41" s="139"/>
      <c r="AG41" s="150" t="s">
        <v>398</v>
      </c>
      <c r="AH41" s="150"/>
      <c r="AI41" s="150"/>
      <c r="AJ41" s="150"/>
      <c r="AK41" s="150"/>
      <c r="AL41" s="138"/>
    </row>
    <row r="42" customFormat="false" ht="15" hidden="false" customHeight="false" outlineLevel="0" collapsed="false">
      <c r="A42" s="138" t="str">
        <f aca="false">Criteres!B36</f>
        <v>Multimédia</v>
      </c>
      <c r="B42" s="138" t="str">
        <f aca="false">Criteres!C36</f>
        <v>4.17</v>
      </c>
      <c r="C42" s="138" t="str">
        <f aca="false">Criteres!D36</f>
        <v>AAA</v>
      </c>
      <c r="D42" s="138" t="str">
        <f aca="false">P01!E36</f>
        <v>NA</v>
      </c>
      <c r="E42" s="138" t="str">
        <f aca="false">P02!E36</f>
        <v>NA</v>
      </c>
      <c r="F42" s="138" t="str">
        <f aca="false">P03!E36</f>
        <v>NT</v>
      </c>
      <c r="G42" s="138" t="str">
        <f aca="false">P04!E36</f>
        <v>NT</v>
      </c>
      <c r="H42" s="138" t="str">
        <f aca="false">P05!E36</f>
        <v>NA</v>
      </c>
      <c r="I42" s="138" t="str">
        <f aca="false">P06!E36</f>
        <v>NA</v>
      </c>
      <c r="J42" s="138" t="str">
        <f aca="false">P07!E36</f>
        <v>NT</v>
      </c>
      <c r="K42" s="138" t="str">
        <f aca="false">P08!E36</f>
        <v>NT</v>
      </c>
      <c r="L42" s="138" t="str">
        <f aca="false">P09!E36</f>
        <v>NT</v>
      </c>
      <c r="M42" s="138" t="str">
        <f aca="false">P10!E36</f>
        <v>NT</v>
      </c>
      <c r="N42" s="138" t="str">
        <f aca="false">P11!E36</f>
        <v>NA</v>
      </c>
      <c r="O42" s="138" t="str">
        <f aca="false">P12!E36</f>
        <v>NA</v>
      </c>
      <c r="P42" s="138" t="str">
        <f aca="false">P13!E36</f>
        <v>NT</v>
      </c>
      <c r="Q42" s="138" t="str">
        <f aca="false">P14!E36</f>
        <v>NA</v>
      </c>
      <c r="R42" s="138" t="str">
        <f aca="false">P15!E36</f>
        <v>NA</v>
      </c>
      <c r="S42" s="138" t="str">
        <f aca="false">P16!E36</f>
        <v>NA</v>
      </c>
      <c r="T42" s="138" t="str">
        <f aca="false">P17!E36</f>
        <v>NT</v>
      </c>
      <c r="U42" s="138" t="str">
        <f aca="false">P18!E36</f>
        <v>NT</v>
      </c>
      <c r="V42" s="138" t="str">
        <f aca="false">P19!E36</f>
        <v>NT</v>
      </c>
      <c r="W42" s="138" t="str">
        <f aca="false">P20!E36</f>
        <v>NT</v>
      </c>
      <c r="X42" s="138"/>
      <c r="Y42" s="138"/>
      <c r="Z42" s="138"/>
      <c r="AA42" s="138" t="n">
        <v>33</v>
      </c>
      <c r="AB42" s="139" t="n">
        <f aca="false">COUNTIF(BaseDeCalcul!D42:Z42,"C")</f>
        <v>0</v>
      </c>
      <c r="AC42" s="139" t="n">
        <f aca="false">COUNTIF(BaseDeCalcul!D42:Z42,"NC")</f>
        <v>0</v>
      </c>
      <c r="AD42" s="139" t="n">
        <f aca="false">COUNTIF(BaseDeCalcul!D42:Z42,"NA")</f>
        <v>9</v>
      </c>
      <c r="AE42" s="140" t="str">
        <f aca="false">IF(COUNTIF(D42:W42,"NC")&gt;0,"NC",IF(COUNTIF(D42:W42,"C")&gt;0,"C",IF(COUNTIF(D42:W42,"NA")&gt;0,"NA","NT")))</f>
        <v>NA</v>
      </c>
      <c r="AF42" s="139"/>
      <c r="AG42" s="134" t="s">
        <v>63</v>
      </c>
      <c r="AH42" s="134"/>
      <c r="AI42" s="137" t="s">
        <v>359</v>
      </c>
      <c r="AJ42" s="137" t="s">
        <v>360</v>
      </c>
      <c r="AK42" s="135" t="s">
        <v>399</v>
      </c>
      <c r="AL42" s="138"/>
    </row>
    <row r="43" customFormat="false" ht="15" hidden="false" customHeight="false" outlineLevel="0" collapsed="false">
      <c r="A43" s="138" t="str">
        <f aca="false">Criteres!B37</f>
        <v>Multimédia</v>
      </c>
      <c r="B43" s="138" t="str">
        <f aca="false">Criteres!C37</f>
        <v>4.18</v>
      </c>
      <c r="C43" s="138" t="str">
        <f aca="false">Criteres!D37</f>
        <v>AAA</v>
      </c>
      <c r="D43" s="138" t="str">
        <f aca="false">P01!E37</f>
        <v>NA</v>
      </c>
      <c r="E43" s="138" t="str">
        <f aca="false">P02!E37</f>
        <v>NA</v>
      </c>
      <c r="F43" s="138" t="str">
        <f aca="false">P03!E37</f>
        <v>NT</v>
      </c>
      <c r="G43" s="138" t="str">
        <f aca="false">P04!E37</f>
        <v>NT</v>
      </c>
      <c r="H43" s="138" t="str">
        <f aca="false">P05!E37</f>
        <v>NA</v>
      </c>
      <c r="I43" s="138" t="str">
        <f aca="false">P06!E37</f>
        <v>NA</v>
      </c>
      <c r="J43" s="138" t="str">
        <f aca="false">P07!E37</f>
        <v>NT</v>
      </c>
      <c r="K43" s="138" t="str">
        <f aca="false">P08!E37</f>
        <v>NT</v>
      </c>
      <c r="L43" s="138" t="str">
        <f aca="false">P09!E37</f>
        <v>NT</v>
      </c>
      <c r="M43" s="138" t="str">
        <f aca="false">P10!E37</f>
        <v>NT</v>
      </c>
      <c r="N43" s="138" t="str">
        <f aca="false">P11!E37</f>
        <v>NA</v>
      </c>
      <c r="O43" s="138" t="str">
        <f aca="false">P12!E37</f>
        <v>NA</v>
      </c>
      <c r="P43" s="138" t="str">
        <f aca="false">P13!E37</f>
        <v>NT</v>
      </c>
      <c r="Q43" s="138" t="str">
        <f aca="false">P14!E37</f>
        <v>NA</v>
      </c>
      <c r="R43" s="138" t="str">
        <f aca="false">P15!E37</f>
        <v>NA</v>
      </c>
      <c r="S43" s="138" t="str">
        <f aca="false">P16!E37</f>
        <v>NA</v>
      </c>
      <c r="T43" s="138" t="str">
        <f aca="false">P17!E37</f>
        <v>NT</v>
      </c>
      <c r="U43" s="138" t="str">
        <f aca="false">P18!E37</f>
        <v>NT</v>
      </c>
      <c r="V43" s="138" t="str">
        <f aca="false">P19!E37</f>
        <v>NT</v>
      </c>
      <c r="W43" s="138" t="str">
        <f aca="false">P20!E37</f>
        <v>NT</v>
      </c>
      <c r="X43" s="138"/>
      <c r="Y43" s="138"/>
      <c r="Z43" s="138"/>
      <c r="AA43" s="138" t="n">
        <v>34</v>
      </c>
      <c r="AB43" s="139" t="n">
        <f aca="false">COUNTIF(BaseDeCalcul!D43:Z43,"C")</f>
        <v>0</v>
      </c>
      <c r="AC43" s="139" t="n">
        <f aca="false">COUNTIF(BaseDeCalcul!D43:Z43,"NC")</f>
        <v>0</v>
      </c>
      <c r="AD43" s="139" t="n">
        <f aca="false">COUNTIF(BaseDeCalcul!D43:Z43,"NA")</f>
        <v>9</v>
      </c>
      <c r="AE43" s="140" t="str">
        <f aca="false">IF(COUNTIF(D43:W43,"NC")&gt;0,"NC",IF(COUNTIF(D43:W43,"C")&gt;0,"C",IF(COUNTIF(D43:W43,"NA")&gt;0,"NA","NT")))</f>
        <v>NA</v>
      </c>
      <c r="AF43" s="139"/>
      <c r="AG43" s="151" t="s">
        <v>67</v>
      </c>
      <c r="AH43" s="151"/>
      <c r="AI43" s="152" t="n">
        <f aca="false">COUNTIFS(A$10:A$200,AG43,AE$10:AE$200,"C")</f>
        <v>1</v>
      </c>
      <c r="AJ43" s="152" t="n">
        <f aca="false">COUNTIFS(A$10:A$200,AG43,AE$10:AE$200,"NC")</f>
        <v>2</v>
      </c>
      <c r="AK43" s="152" t="n">
        <f aca="false">AI43+AJ43</f>
        <v>3</v>
      </c>
      <c r="AL43" s="138"/>
    </row>
    <row r="44" customFormat="false" ht="15" hidden="false" customHeight="false" outlineLevel="0" collapsed="false">
      <c r="A44" s="138" t="str">
        <f aca="false">Criteres!B38</f>
        <v>Multimédia</v>
      </c>
      <c r="B44" s="138" t="str">
        <f aca="false">Criteres!C38</f>
        <v>4.19</v>
      </c>
      <c r="C44" s="138" t="str">
        <f aca="false">Criteres!D38</f>
        <v>AAA</v>
      </c>
      <c r="D44" s="138" t="str">
        <f aca="false">P01!E38</f>
        <v>NA</v>
      </c>
      <c r="E44" s="138" t="str">
        <f aca="false">P02!E38</f>
        <v>NA</v>
      </c>
      <c r="F44" s="138" t="str">
        <f aca="false">P03!E38</f>
        <v>NT</v>
      </c>
      <c r="G44" s="138" t="str">
        <f aca="false">P04!E38</f>
        <v>NT</v>
      </c>
      <c r="H44" s="138" t="str">
        <f aca="false">P05!E38</f>
        <v>NA</v>
      </c>
      <c r="I44" s="138" t="str">
        <f aca="false">P06!E38</f>
        <v>NA</v>
      </c>
      <c r="J44" s="138" t="str">
        <f aca="false">P07!E38</f>
        <v>NT</v>
      </c>
      <c r="K44" s="138" t="str">
        <f aca="false">P08!E38</f>
        <v>NT</v>
      </c>
      <c r="L44" s="138" t="str">
        <f aca="false">P09!E38</f>
        <v>NT</v>
      </c>
      <c r="M44" s="138" t="str">
        <f aca="false">P10!E38</f>
        <v>NT</v>
      </c>
      <c r="N44" s="138" t="str">
        <f aca="false">P11!E38</f>
        <v>NA</v>
      </c>
      <c r="O44" s="138" t="str">
        <f aca="false">P12!E38</f>
        <v>NA</v>
      </c>
      <c r="P44" s="138" t="str">
        <f aca="false">P13!E38</f>
        <v>NT</v>
      </c>
      <c r="Q44" s="138" t="str">
        <f aca="false">P14!E38</f>
        <v>NA</v>
      </c>
      <c r="R44" s="138" t="str">
        <f aca="false">P15!E38</f>
        <v>NA</v>
      </c>
      <c r="S44" s="138" t="str">
        <f aca="false">P16!E38</f>
        <v>NA</v>
      </c>
      <c r="T44" s="138" t="str">
        <f aca="false">P17!E38</f>
        <v>NT</v>
      </c>
      <c r="U44" s="138" t="str">
        <f aca="false">P18!E38</f>
        <v>NT</v>
      </c>
      <c r="V44" s="138" t="str">
        <f aca="false">P19!E38</f>
        <v>NT</v>
      </c>
      <c r="W44" s="138" t="str">
        <f aca="false">P20!E38</f>
        <v>NT</v>
      </c>
      <c r="X44" s="138"/>
      <c r="Y44" s="138"/>
      <c r="Z44" s="138"/>
      <c r="AA44" s="138" t="n">
        <v>35</v>
      </c>
      <c r="AB44" s="139" t="n">
        <f aca="false">COUNTIF(BaseDeCalcul!D44:Z44,"C")</f>
        <v>0</v>
      </c>
      <c r="AC44" s="139" t="n">
        <f aca="false">COUNTIF(BaseDeCalcul!D44:Z44,"NC")</f>
        <v>0</v>
      </c>
      <c r="AD44" s="139" t="n">
        <f aca="false">COUNTIF(BaseDeCalcul!D44:Z44,"NA")</f>
        <v>9</v>
      </c>
      <c r="AE44" s="140" t="str">
        <f aca="false">IF(COUNTIF(D44:W44,"NC")&gt;0,"NC",IF(COUNTIF(D44:W44,"C")&gt;0,"C",IF(COUNTIF(D44:W44,"NA")&gt;0,"NA","NT")))</f>
        <v>NA</v>
      </c>
      <c r="AF44" s="139"/>
      <c r="AG44" s="151" t="s">
        <v>90</v>
      </c>
      <c r="AH44" s="151"/>
      <c r="AI44" s="152" t="n">
        <f aca="false">COUNTIFS(A$10:A$200,AG44,AE$10:AE$200,"C")</f>
        <v>0</v>
      </c>
      <c r="AJ44" s="152" t="n">
        <f aca="false">COUNTIFS(A$10:A$200,AG44,AE$10:AE$200,"NC")</f>
        <v>0</v>
      </c>
      <c r="AK44" s="152" t="n">
        <f aca="false">AI44+AJ44</f>
        <v>0</v>
      </c>
      <c r="AL44" s="138"/>
    </row>
    <row r="45" customFormat="false" ht="15" hidden="false" customHeight="false" outlineLevel="0" collapsed="false">
      <c r="A45" s="138" t="str">
        <f aca="false">Criteres!B39</f>
        <v>Multimédia</v>
      </c>
      <c r="B45" s="138" t="str">
        <f aca="false">Criteres!C39</f>
        <v>4.20</v>
      </c>
      <c r="C45" s="138" t="str">
        <f aca="false">Criteres!D39</f>
        <v>AAA</v>
      </c>
      <c r="D45" s="138" t="str">
        <f aca="false">P01!E39</f>
        <v>NA</v>
      </c>
      <c r="E45" s="138" t="str">
        <f aca="false">P02!E39</f>
        <v>NA</v>
      </c>
      <c r="F45" s="138" t="str">
        <f aca="false">P03!E39</f>
        <v>NT</v>
      </c>
      <c r="G45" s="138" t="str">
        <f aca="false">P04!E39</f>
        <v>NT</v>
      </c>
      <c r="H45" s="138" t="str">
        <f aca="false">P05!E39</f>
        <v>NA</v>
      </c>
      <c r="I45" s="138" t="str">
        <f aca="false">P06!E39</f>
        <v>NA</v>
      </c>
      <c r="J45" s="138" t="str">
        <f aca="false">P07!E39</f>
        <v>NT</v>
      </c>
      <c r="K45" s="138" t="str">
        <f aca="false">P08!E39</f>
        <v>NT</v>
      </c>
      <c r="L45" s="138" t="str">
        <f aca="false">P09!E39</f>
        <v>NT</v>
      </c>
      <c r="M45" s="138" t="str">
        <f aca="false">P10!E39</f>
        <v>NT</v>
      </c>
      <c r="N45" s="138" t="str">
        <f aca="false">P11!E39</f>
        <v>NA</v>
      </c>
      <c r="O45" s="138" t="str">
        <f aca="false">P12!E39</f>
        <v>NA</v>
      </c>
      <c r="P45" s="138" t="str">
        <f aca="false">P13!E39</f>
        <v>NT</v>
      </c>
      <c r="Q45" s="138" t="str">
        <f aca="false">P14!E39</f>
        <v>NA</v>
      </c>
      <c r="R45" s="138" t="str">
        <f aca="false">P15!E39</f>
        <v>NA</v>
      </c>
      <c r="S45" s="138" t="str">
        <f aca="false">P16!E39</f>
        <v>NA</v>
      </c>
      <c r="T45" s="138" t="str">
        <f aca="false">P17!E39</f>
        <v>NT</v>
      </c>
      <c r="U45" s="138" t="str">
        <f aca="false">P18!E39</f>
        <v>NT</v>
      </c>
      <c r="V45" s="138" t="str">
        <f aca="false">P19!E39</f>
        <v>NT</v>
      </c>
      <c r="W45" s="138" t="str">
        <f aca="false">P20!E39</f>
        <v>NT</v>
      </c>
      <c r="X45" s="138"/>
      <c r="Y45" s="138"/>
      <c r="Z45" s="138"/>
      <c r="AA45" s="138" t="n">
        <v>36</v>
      </c>
      <c r="AB45" s="139" t="n">
        <f aca="false">COUNTIF(BaseDeCalcul!D45:Z45,"C")</f>
        <v>0</v>
      </c>
      <c r="AC45" s="139" t="n">
        <f aca="false">COUNTIF(BaseDeCalcul!D45:Z45,"NC")</f>
        <v>0</v>
      </c>
      <c r="AD45" s="139" t="n">
        <f aca="false">COUNTIF(BaseDeCalcul!D45:Z45,"NA")</f>
        <v>9</v>
      </c>
      <c r="AE45" s="140" t="str">
        <f aca="false">IF(COUNTIF(D45:W45,"NC")&gt;0,"NC",IF(COUNTIF(D45:W45,"C")&gt;0,"C",IF(COUNTIF(D45:W45,"NA")&gt;0,"NA","NT")))</f>
        <v>NA</v>
      </c>
      <c r="AF45" s="139"/>
      <c r="AG45" s="151" t="s">
        <v>95</v>
      </c>
      <c r="AH45" s="151"/>
      <c r="AI45" s="152" t="n">
        <f aca="false">COUNTIFS(A$10:A$200,AG45,AE$10:AE$200,"C")</f>
        <v>1</v>
      </c>
      <c r="AJ45" s="152" t="n">
        <f aca="false">COUNTIFS(A$10:A$200,AG45,AE$10:AE$200,"NC")</f>
        <v>2</v>
      </c>
      <c r="AK45" s="152" t="n">
        <f aca="false">AI45+AJ45</f>
        <v>3</v>
      </c>
      <c r="AL45" s="138"/>
    </row>
    <row r="46" customFormat="false" ht="15" hidden="false" customHeight="false" outlineLevel="0" collapsed="false">
      <c r="A46" s="138" t="str">
        <f aca="false">Criteres!B40</f>
        <v>Tableaux</v>
      </c>
      <c r="B46" s="138" t="str">
        <f aca="false">Criteres!C40</f>
        <v>5.1</v>
      </c>
      <c r="C46" s="138" t="str">
        <f aca="false">Criteres!D40</f>
        <v>A</v>
      </c>
      <c r="D46" s="138" t="str">
        <f aca="false">P01!E40</f>
        <v>NA</v>
      </c>
      <c r="E46" s="138" t="str">
        <f aca="false">P02!E40</f>
        <v>NA</v>
      </c>
      <c r="F46" s="138" t="str">
        <f aca="false">P03!E40</f>
        <v>NT</v>
      </c>
      <c r="G46" s="138" t="str">
        <f aca="false">P04!E40</f>
        <v>NT</v>
      </c>
      <c r="H46" s="138" t="str">
        <f aca="false">P05!E40</f>
        <v>NA</v>
      </c>
      <c r="I46" s="138" t="str">
        <f aca="false">P06!E40</f>
        <v>NA</v>
      </c>
      <c r="J46" s="138" t="str">
        <f aca="false">P07!E40</f>
        <v>NT</v>
      </c>
      <c r="K46" s="138" t="str">
        <f aca="false">P08!E40</f>
        <v>NT</v>
      </c>
      <c r="L46" s="138" t="str">
        <f aca="false">P09!E40</f>
        <v>NT</v>
      </c>
      <c r="M46" s="138" t="str">
        <f aca="false">P10!E40</f>
        <v>NT</v>
      </c>
      <c r="N46" s="138" t="str">
        <f aca="false">P11!E40</f>
        <v>NA</v>
      </c>
      <c r="O46" s="138" t="str">
        <f aca="false">P12!E40</f>
        <v>NA</v>
      </c>
      <c r="P46" s="138" t="str">
        <f aca="false">P13!E40</f>
        <v>NA</v>
      </c>
      <c r="Q46" s="138" t="str">
        <f aca="false">P14!E40</f>
        <v>NA</v>
      </c>
      <c r="R46" s="138" t="str">
        <f aca="false">P15!E40</f>
        <v>NA</v>
      </c>
      <c r="S46" s="138" t="str">
        <f aca="false">P16!E40</f>
        <v>NA</v>
      </c>
      <c r="T46" s="138" t="str">
        <f aca="false">P17!E40</f>
        <v>NT</v>
      </c>
      <c r="U46" s="138" t="str">
        <f aca="false">P18!E40</f>
        <v>NT</v>
      </c>
      <c r="V46" s="138" t="str">
        <f aca="false">P19!E40</f>
        <v>NT</v>
      </c>
      <c r="W46" s="138" t="str">
        <f aca="false">P20!E40</f>
        <v>NT</v>
      </c>
      <c r="X46" s="138"/>
      <c r="Y46" s="138"/>
      <c r="Z46" s="138"/>
      <c r="AA46" s="138" t="n">
        <v>37</v>
      </c>
      <c r="AB46" s="139" t="n">
        <f aca="false">COUNTIF(BaseDeCalcul!D46:Z46,"C")</f>
        <v>0</v>
      </c>
      <c r="AC46" s="139" t="n">
        <f aca="false">COUNTIF(BaseDeCalcul!D46:Z46,"NC")</f>
        <v>0</v>
      </c>
      <c r="AD46" s="139" t="n">
        <f aca="false">COUNTIF(BaseDeCalcul!D46:Z46,"NA")</f>
        <v>10</v>
      </c>
      <c r="AE46" s="140" t="str">
        <f aca="false">IF(COUNTIF(D46:W46,"NC")&gt;0,"NC",IF(COUNTIF(D46:W46,"C")&gt;0,"C",IF(COUNTIF(D46:W46,"NA")&gt;0,"NA","NT")))</f>
        <v>NA</v>
      </c>
      <c r="AF46" s="139"/>
      <c r="AG46" s="151" t="s">
        <v>104</v>
      </c>
      <c r="AH46" s="151"/>
      <c r="AI46" s="152" t="n">
        <f aca="false">COUNTIFS(A$10:A$200,AG46,AE$10:AE$200,"C")</f>
        <v>2</v>
      </c>
      <c r="AJ46" s="152" t="n">
        <f aca="false">COUNTIFS(A$10:A$200,AG46,AE$10:AE$200,"NC")</f>
        <v>0</v>
      </c>
      <c r="AK46" s="152" t="n">
        <f aca="false">AI46+AJ46</f>
        <v>2</v>
      </c>
      <c r="AL46" s="138"/>
    </row>
    <row r="47" customFormat="false" ht="15" hidden="false" customHeight="false" outlineLevel="0" collapsed="false">
      <c r="A47" s="138" t="str">
        <f aca="false">Criteres!B41</f>
        <v>Tableaux</v>
      </c>
      <c r="B47" s="138" t="str">
        <f aca="false">Criteres!C41</f>
        <v>5.2</v>
      </c>
      <c r="C47" s="138" t="str">
        <f aca="false">Criteres!D41</f>
        <v>A</v>
      </c>
      <c r="D47" s="138" t="str">
        <f aca="false">P01!E41</f>
        <v>NA</v>
      </c>
      <c r="E47" s="138" t="str">
        <f aca="false">P02!E41</f>
        <v>NA</v>
      </c>
      <c r="F47" s="138" t="str">
        <f aca="false">P03!E41</f>
        <v>NT</v>
      </c>
      <c r="G47" s="138" t="str">
        <f aca="false">P04!E41</f>
        <v>NT</v>
      </c>
      <c r="H47" s="138" t="str">
        <f aca="false">P05!E41</f>
        <v>NA</v>
      </c>
      <c r="I47" s="138" t="str">
        <f aca="false">P06!E41</f>
        <v>NA</v>
      </c>
      <c r="J47" s="138" t="str">
        <f aca="false">P07!E41</f>
        <v>NT</v>
      </c>
      <c r="K47" s="138" t="str">
        <f aca="false">P08!E41</f>
        <v>NT</v>
      </c>
      <c r="L47" s="138" t="str">
        <f aca="false">P09!E41</f>
        <v>NT</v>
      </c>
      <c r="M47" s="138" t="str">
        <f aca="false">P10!E41</f>
        <v>NT</v>
      </c>
      <c r="N47" s="138" t="str">
        <f aca="false">P11!E41</f>
        <v>NA</v>
      </c>
      <c r="O47" s="138" t="str">
        <f aca="false">P12!E41</f>
        <v>NA</v>
      </c>
      <c r="P47" s="138" t="str">
        <f aca="false">P13!E41</f>
        <v>NA</v>
      </c>
      <c r="Q47" s="138" t="str">
        <f aca="false">P14!E41</f>
        <v>NA</v>
      </c>
      <c r="R47" s="138" t="str">
        <f aca="false">P15!E41</f>
        <v>NA</v>
      </c>
      <c r="S47" s="138" t="str">
        <f aca="false">P16!E41</f>
        <v>NA</v>
      </c>
      <c r="T47" s="138" t="str">
        <f aca="false">P17!E41</f>
        <v>NT</v>
      </c>
      <c r="U47" s="138" t="str">
        <f aca="false">P18!E41</f>
        <v>NT</v>
      </c>
      <c r="V47" s="138" t="str">
        <f aca="false">P19!E41</f>
        <v>NT</v>
      </c>
      <c r="W47" s="138" t="str">
        <f aca="false">P20!E41</f>
        <v>NT</v>
      </c>
      <c r="X47" s="138"/>
      <c r="Y47" s="138"/>
      <c r="Z47" s="138"/>
      <c r="AA47" s="138" t="n">
        <v>38</v>
      </c>
      <c r="AB47" s="139" t="n">
        <f aca="false">COUNTIF(BaseDeCalcul!D47:Z47,"C")</f>
        <v>0</v>
      </c>
      <c r="AC47" s="139" t="n">
        <f aca="false">COUNTIF(BaseDeCalcul!D47:Z47,"NC")</f>
        <v>0</v>
      </c>
      <c r="AD47" s="139" t="n">
        <f aca="false">COUNTIF(BaseDeCalcul!D47:Z47,"NA")</f>
        <v>10</v>
      </c>
      <c r="AE47" s="140" t="str">
        <f aca="false">IF(COUNTIF(D47:W47,"NC")&gt;0,"NC",IF(COUNTIF(D47:W47,"C")&gt;0,"C",IF(COUNTIF(D47:W47,"NA")&gt;0,"NA","NT")))</f>
        <v>NA</v>
      </c>
      <c r="AF47" s="139"/>
      <c r="AG47" s="151" t="s">
        <v>145</v>
      </c>
      <c r="AH47" s="151"/>
      <c r="AI47" s="152" t="n">
        <f aca="false">COUNTIFS(A$10:A$200,AG47,AE$10:AE$200,"C")</f>
        <v>3</v>
      </c>
      <c r="AJ47" s="152" t="n">
        <f aca="false">COUNTIFS(A$10:A$200,AG47,AE$10:AE$200,"NC")</f>
        <v>2</v>
      </c>
      <c r="AK47" s="152" t="n">
        <f aca="false">AI47+AJ47</f>
        <v>5</v>
      </c>
      <c r="AL47" s="138"/>
    </row>
    <row r="48" customFormat="false" ht="15" hidden="false" customHeight="false" outlineLevel="0" collapsed="false">
      <c r="A48" s="138" t="str">
        <f aca="false">Criteres!B42</f>
        <v>Tableaux</v>
      </c>
      <c r="B48" s="138" t="str">
        <f aca="false">Criteres!C42</f>
        <v>5.3</v>
      </c>
      <c r="C48" s="138" t="str">
        <f aca="false">Criteres!D42</f>
        <v>A</v>
      </c>
      <c r="D48" s="138" t="str">
        <f aca="false">P01!E42</f>
        <v>NA</v>
      </c>
      <c r="E48" s="138" t="str">
        <f aca="false">P02!E42</f>
        <v>NA</v>
      </c>
      <c r="F48" s="138" t="str">
        <f aca="false">P03!E42</f>
        <v>NT</v>
      </c>
      <c r="G48" s="138" t="str">
        <f aca="false">P04!E42</f>
        <v>NT</v>
      </c>
      <c r="H48" s="138" t="str">
        <f aca="false">P05!E42</f>
        <v>NA</v>
      </c>
      <c r="I48" s="138" t="str">
        <f aca="false">P06!E42</f>
        <v>NA</v>
      </c>
      <c r="J48" s="138" t="str">
        <f aca="false">P07!E42</f>
        <v>NT</v>
      </c>
      <c r="K48" s="138" t="str">
        <f aca="false">P08!E42</f>
        <v>NT</v>
      </c>
      <c r="L48" s="138" t="str">
        <f aca="false">P09!E42</f>
        <v>NT</v>
      </c>
      <c r="M48" s="138" t="str">
        <f aca="false">P10!E42</f>
        <v>NT</v>
      </c>
      <c r="N48" s="138" t="str">
        <f aca="false">P11!E42</f>
        <v>NA</v>
      </c>
      <c r="O48" s="138" t="str">
        <f aca="false">P12!E42</f>
        <v>NA</v>
      </c>
      <c r="P48" s="138" t="str">
        <f aca="false">P13!E42</f>
        <v>NA</v>
      </c>
      <c r="Q48" s="138" t="str">
        <f aca="false">P14!E42</f>
        <v>NA</v>
      </c>
      <c r="R48" s="138" t="str">
        <f aca="false">P15!E42</f>
        <v>C</v>
      </c>
      <c r="S48" s="138" t="str">
        <f aca="false">P16!E42</f>
        <v>NA</v>
      </c>
      <c r="T48" s="138" t="str">
        <f aca="false">P17!E42</f>
        <v>NT</v>
      </c>
      <c r="U48" s="138" t="str">
        <f aca="false">P18!E42</f>
        <v>NT</v>
      </c>
      <c r="V48" s="138" t="str">
        <f aca="false">P19!E42</f>
        <v>NT</v>
      </c>
      <c r="W48" s="138" t="str">
        <f aca="false">P20!E42</f>
        <v>NT</v>
      </c>
      <c r="X48" s="138"/>
      <c r="Y48" s="138"/>
      <c r="Z48" s="138"/>
      <c r="AA48" s="138" t="n">
        <v>39</v>
      </c>
      <c r="AB48" s="139" t="n">
        <f aca="false">COUNTIF(BaseDeCalcul!D48:Z48,"C")</f>
        <v>1</v>
      </c>
      <c r="AC48" s="139" t="n">
        <f aca="false">COUNTIF(BaseDeCalcul!D48:Z48,"NC")</f>
        <v>0</v>
      </c>
      <c r="AD48" s="139" t="n">
        <f aca="false">COUNTIF(BaseDeCalcul!D48:Z48,"NA")</f>
        <v>9</v>
      </c>
      <c r="AE48" s="140" t="str">
        <f aca="false">IF(COUNTIF(D48:W48,"NC")&gt;0,"NC",IF(COUNTIF(D48:W48,"C")&gt;0,"C",IF(COUNTIF(D48:W48,"NA")&gt;0,"NA","NT")))</f>
        <v>C</v>
      </c>
      <c r="AF48" s="139"/>
      <c r="AG48" s="151" t="s">
        <v>162</v>
      </c>
      <c r="AH48" s="151"/>
      <c r="AI48" s="152" t="n">
        <f aca="false">COUNTIFS(A$10:A$200,AG48,AE$10:AE$200,"C")</f>
        <v>1</v>
      </c>
      <c r="AJ48" s="152" t="n">
        <f aca="false">COUNTIFS(A$10:A$200,AG48,AE$10:AE$200,"NC")</f>
        <v>1</v>
      </c>
      <c r="AK48" s="152" t="n">
        <f aca="false">AI48+AJ48</f>
        <v>2</v>
      </c>
      <c r="AL48" s="138"/>
    </row>
    <row r="49" customFormat="false" ht="15" hidden="false" customHeight="false" outlineLevel="0" collapsed="false">
      <c r="A49" s="138" t="str">
        <f aca="false">Criteres!B43</f>
        <v>Tableaux</v>
      </c>
      <c r="B49" s="138" t="str">
        <f aca="false">Criteres!C43</f>
        <v>5.4</v>
      </c>
      <c r="C49" s="138" t="str">
        <f aca="false">Criteres!D43</f>
        <v>A</v>
      </c>
      <c r="D49" s="138" t="str">
        <f aca="false">P01!E43</f>
        <v>NA</v>
      </c>
      <c r="E49" s="138" t="str">
        <f aca="false">P02!E43</f>
        <v>NA</v>
      </c>
      <c r="F49" s="138" t="str">
        <f aca="false">P03!E43</f>
        <v>NT</v>
      </c>
      <c r="G49" s="138" t="str">
        <f aca="false">P04!E43</f>
        <v>NT</v>
      </c>
      <c r="H49" s="138" t="str">
        <f aca="false">P05!E43</f>
        <v>NA</v>
      </c>
      <c r="I49" s="138" t="str">
        <f aca="false">P06!E43</f>
        <v>NC</v>
      </c>
      <c r="J49" s="138" t="str">
        <f aca="false">P07!E43</f>
        <v>NT</v>
      </c>
      <c r="K49" s="138" t="str">
        <f aca="false">P08!E43</f>
        <v>NT</v>
      </c>
      <c r="L49" s="138" t="str">
        <f aca="false">P09!E43</f>
        <v>NT</v>
      </c>
      <c r="M49" s="138" t="str">
        <f aca="false">P10!E43</f>
        <v>NT</v>
      </c>
      <c r="N49" s="138" t="str">
        <f aca="false">P11!E43</f>
        <v>NA</v>
      </c>
      <c r="O49" s="138" t="str">
        <f aca="false">P12!E43</f>
        <v>NA</v>
      </c>
      <c r="P49" s="138" t="str">
        <f aca="false">P13!E43</f>
        <v>NA</v>
      </c>
      <c r="Q49" s="138" t="str">
        <f aca="false">P14!E43</f>
        <v>NA</v>
      </c>
      <c r="R49" s="138" t="str">
        <f aca="false">P15!E43</f>
        <v>NA</v>
      </c>
      <c r="S49" s="138" t="str">
        <f aca="false">P16!E43</f>
        <v>NA</v>
      </c>
      <c r="T49" s="138" t="str">
        <f aca="false">P17!E43</f>
        <v>NT</v>
      </c>
      <c r="U49" s="138" t="str">
        <f aca="false">P18!E43</f>
        <v>NT</v>
      </c>
      <c r="V49" s="138" t="str">
        <f aca="false">P19!E43</f>
        <v>NT</v>
      </c>
      <c r="W49" s="138" t="str">
        <f aca="false">P20!E43</f>
        <v>NT</v>
      </c>
      <c r="X49" s="138"/>
      <c r="Y49" s="138"/>
      <c r="Z49" s="138"/>
      <c r="AA49" s="138" t="n">
        <v>40</v>
      </c>
      <c r="AB49" s="139" t="n">
        <f aca="false">COUNTIF(BaseDeCalcul!D49:Z49,"C")</f>
        <v>0</v>
      </c>
      <c r="AC49" s="139" t="n">
        <f aca="false">COUNTIF(BaseDeCalcul!D49:Z49,"NC")</f>
        <v>1</v>
      </c>
      <c r="AD49" s="139" t="n">
        <f aca="false">COUNTIF(BaseDeCalcul!D49:Z49,"NA")</f>
        <v>9</v>
      </c>
      <c r="AE49" s="140" t="str">
        <f aca="false">IF(COUNTIF(D49:W49,"NC")&gt;0,"NC",IF(COUNTIF(D49:W49,"C")&gt;0,"C",IF(COUNTIF(D49:W49,"NA")&gt;0,"NA","NT")))</f>
        <v>NC</v>
      </c>
      <c r="AF49" s="139"/>
      <c r="AG49" s="151" t="s">
        <v>169</v>
      </c>
      <c r="AH49" s="151"/>
      <c r="AI49" s="152" t="n">
        <f aca="false">COUNTIFS(A$10:A$200,AG49,AE$10:AE$200,"C")</f>
        <v>0</v>
      </c>
      <c r="AJ49" s="152" t="n">
        <f aca="false">COUNTIFS(A$10:A$200,AG49,AE$10:AE$200,"NC")</f>
        <v>2</v>
      </c>
      <c r="AK49" s="152" t="n">
        <f aca="false">AI49+AJ49</f>
        <v>2</v>
      </c>
      <c r="AL49" s="138"/>
    </row>
    <row r="50" customFormat="false" ht="15" hidden="false" customHeight="false" outlineLevel="0" collapsed="false">
      <c r="A50" s="138" t="str">
        <f aca="false">Criteres!B44</f>
        <v>Tableaux</v>
      </c>
      <c r="B50" s="138" t="str">
        <f aca="false">Criteres!C44</f>
        <v>5.5</v>
      </c>
      <c r="C50" s="138" t="str">
        <f aca="false">Criteres!D44</f>
        <v>A</v>
      </c>
      <c r="D50" s="138" t="str">
        <f aca="false">P01!E44</f>
        <v>NA</v>
      </c>
      <c r="E50" s="138" t="str">
        <f aca="false">P02!E44</f>
        <v>NA</v>
      </c>
      <c r="F50" s="138" t="str">
        <f aca="false">P03!E44</f>
        <v>NT</v>
      </c>
      <c r="G50" s="138" t="str">
        <f aca="false">P04!E44</f>
        <v>NT</v>
      </c>
      <c r="H50" s="138" t="str">
        <f aca="false">P05!E44</f>
        <v>NA</v>
      </c>
      <c r="I50" s="138" t="str">
        <f aca="false">P06!E44</f>
        <v>NA</v>
      </c>
      <c r="J50" s="138" t="str">
        <f aca="false">P07!E44</f>
        <v>NT</v>
      </c>
      <c r="K50" s="138" t="str">
        <f aca="false">P08!E44</f>
        <v>NT</v>
      </c>
      <c r="L50" s="138" t="str">
        <f aca="false">P09!E44</f>
        <v>NT</v>
      </c>
      <c r="M50" s="138" t="str">
        <f aca="false">P10!E44</f>
        <v>NT</v>
      </c>
      <c r="N50" s="138" t="str">
        <f aca="false">P11!E44</f>
        <v>NA</v>
      </c>
      <c r="O50" s="138" t="str">
        <f aca="false">P12!E44</f>
        <v>NA</v>
      </c>
      <c r="P50" s="138" t="str">
        <f aca="false">P13!E44</f>
        <v>NA</v>
      </c>
      <c r="Q50" s="138" t="str">
        <f aca="false">P14!E44</f>
        <v>NA</v>
      </c>
      <c r="R50" s="138" t="str">
        <f aca="false">P15!E44</f>
        <v>NA</v>
      </c>
      <c r="S50" s="138" t="str">
        <f aca="false">P16!E44</f>
        <v>NA</v>
      </c>
      <c r="T50" s="138" t="str">
        <f aca="false">P17!E44</f>
        <v>NT</v>
      </c>
      <c r="U50" s="138" t="str">
        <f aca="false">P18!E44</f>
        <v>NT</v>
      </c>
      <c r="V50" s="138" t="str">
        <f aca="false">P19!E44</f>
        <v>NT</v>
      </c>
      <c r="W50" s="138" t="str">
        <f aca="false">P20!E44</f>
        <v>NT</v>
      </c>
      <c r="X50" s="138"/>
      <c r="Y50" s="138"/>
      <c r="Z50" s="138"/>
      <c r="AA50" s="138" t="n">
        <v>41</v>
      </c>
      <c r="AB50" s="139" t="n">
        <f aca="false">COUNTIF(BaseDeCalcul!D50:Z50,"C")</f>
        <v>0</v>
      </c>
      <c r="AC50" s="139" t="n">
        <f aca="false">COUNTIF(BaseDeCalcul!D50:Z50,"NC")</f>
        <v>0</v>
      </c>
      <c r="AD50" s="139" t="n">
        <f aca="false">COUNTIF(BaseDeCalcul!D50:Z50,"NA")</f>
        <v>10</v>
      </c>
      <c r="AE50" s="140" t="str">
        <f aca="false">IF(COUNTIF(D50:W50,"NC")&gt;0,"NC",IF(COUNTIF(D50:W50,"C")&gt;0,"C",IF(COUNTIF(D50:W50,"NA")&gt;0,"NA","NT")))</f>
        <v>NA</v>
      </c>
      <c r="AF50" s="139"/>
      <c r="AG50" s="151" t="s">
        <v>182</v>
      </c>
      <c r="AH50" s="151"/>
      <c r="AI50" s="152" t="n">
        <f aca="false">COUNTIFS(A$10:A$200,AG50,AE$10:AE$200,"C")</f>
        <v>4</v>
      </c>
      <c r="AJ50" s="152" t="n">
        <f aca="false">COUNTIFS(A$10:A$200,AG50,AE$10:AE$200,"NC")</f>
        <v>4</v>
      </c>
      <c r="AK50" s="152" t="n">
        <f aca="false">AI50+AJ50</f>
        <v>8</v>
      </c>
      <c r="AL50" s="138"/>
    </row>
    <row r="51" customFormat="false" ht="15" hidden="false" customHeight="false" outlineLevel="0" collapsed="false">
      <c r="A51" s="138" t="str">
        <f aca="false">Criteres!B45</f>
        <v>Tableaux</v>
      </c>
      <c r="B51" s="138" t="str">
        <f aca="false">Criteres!C45</f>
        <v>5.6</v>
      </c>
      <c r="C51" s="138" t="str">
        <f aca="false">Criteres!D45</f>
        <v>A</v>
      </c>
      <c r="D51" s="138" t="str">
        <f aca="false">P01!E45</f>
        <v>NA</v>
      </c>
      <c r="E51" s="138" t="str">
        <f aca="false">P02!E45</f>
        <v>NA</v>
      </c>
      <c r="F51" s="138" t="str">
        <f aca="false">P03!E45</f>
        <v>NT</v>
      </c>
      <c r="G51" s="138" t="str">
        <f aca="false">P04!E45</f>
        <v>NT</v>
      </c>
      <c r="H51" s="138" t="str">
        <f aca="false">P05!E45</f>
        <v>NA</v>
      </c>
      <c r="I51" s="138" t="str">
        <f aca="false">P06!E45</f>
        <v>C</v>
      </c>
      <c r="J51" s="138" t="str">
        <f aca="false">P07!E45</f>
        <v>NT</v>
      </c>
      <c r="K51" s="138" t="str">
        <f aca="false">P08!E45</f>
        <v>NT</v>
      </c>
      <c r="L51" s="138" t="str">
        <f aca="false">P09!E45</f>
        <v>NT</v>
      </c>
      <c r="M51" s="138" t="str">
        <f aca="false">P10!E45</f>
        <v>NT</v>
      </c>
      <c r="N51" s="138" t="str">
        <f aca="false">P11!E45</f>
        <v>NA</v>
      </c>
      <c r="O51" s="138" t="str">
        <f aca="false">P12!E45</f>
        <v>NA</v>
      </c>
      <c r="P51" s="138" t="str">
        <f aca="false">P13!E45</f>
        <v>NA</v>
      </c>
      <c r="Q51" s="138" t="str">
        <f aca="false">P14!E45</f>
        <v>NA</v>
      </c>
      <c r="R51" s="138" t="str">
        <f aca="false">P15!E45</f>
        <v>NA</v>
      </c>
      <c r="S51" s="138" t="str">
        <f aca="false">P16!E45</f>
        <v>NA</v>
      </c>
      <c r="T51" s="138" t="str">
        <f aca="false">P17!E45</f>
        <v>NT</v>
      </c>
      <c r="U51" s="138" t="str">
        <f aca="false">P18!E45</f>
        <v>NT</v>
      </c>
      <c r="V51" s="138" t="str">
        <f aca="false">P19!E45</f>
        <v>NT</v>
      </c>
      <c r="W51" s="138" t="str">
        <f aca="false">P20!E45</f>
        <v>NT</v>
      </c>
      <c r="X51" s="138"/>
      <c r="Y51" s="138"/>
      <c r="Z51" s="138"/>
      <c r="AA51" s="138" t="n">
        <v>42</v>
      </c>
      <c r="AB51" s="139" t="n">
        <f aca="false">COUNTIF(BaseDeCalcul!D51:Z51,"C")</f>
        <v>1</v>
      </c>
      <c r="AC51" s="139" t="n">
        <f aca="false">COUNTIF(BaseDeCalcul!D51:Z51,"NC")</f>
        <v>0</v>
      </c>
      <c r="AD51" s="139" t="n">
        <f aca="false">COUNTIF(BaseDeCalcul!D51:Z51,"NA")</f>
        <v>9</v>
      </c>
      <c r="AE51" s="140" t="str">
        <f aca="false">IF(COUNTIF(D51:W51,"NC")&gt;0,"NC",IF(COUNTIF(D51:W51,"C")&gt;0,"C",IF(COUNTIF(D51:W51,"NA")&gt;0,"NA","NT")))</f>
        <v>C</v>
      </c>
      <c r="AF51" s="139"/>
      <c r="AG51" s="151" t="s">
        <v>203</v>
      </c>
      <c r="AH51" s="151"/>
      <c r="AI51" s="152" t="n">
        <f aca="false">COUNTIFS(A$10:A$200,AG51,AE$10:AE$200,"C")</f>
        <v>1</v>
      </c>
      <c r="AJ51" s="152" t="n">
        <f aca="false">COUNTIFS(A$10:A$200,AG51,AE$10:AE$200,"NC")</f>
        <v>2</v>
      </c>
      <c r="AK51" s="152" t="n">
        <f aca="false">AI51+AJ51</f>
        <v>3</v>
      </c>
      <c r="AL51" s="138"/>
    </row>
    <row r="52" customFormat="false" ht="15" hidden="false" customHeight="false" outlineLevel="0" collapsed="false">
      <c r="A52" s="138" t="str">
        <f aca="false">Criteres!B46</f>
        <v>Tableaux</v>
      </c>
      <c r="B52" s="138" t="str">
        <f aca="false">Criteres!C46</f>
        <v>5.7</v>
      </c>
      <c r="C52" s="138" t="str">
        <f aca="false">Criteres!D46</f>
        <v>A</v>
      </c>
      <c r="D52" s="138" t="str">
        <f aca="false">P01!E46</f>
        <v>NA</v>
      </c>
      <c r="E52" s="138" t="str">
        <f aca="false">P02!E46</f>
        <v>NA</v>
      </c>
      <c r="F52" s="138" t="str">
        <f aca="false">P03!E46</f>
        <v>NT</v>
      </c>
      <c r="G52" s="138" t="str">
        <f aca="false">P04!E46</f>
        <v>NT</v>
      </c>
      <c r="H52" s="138" t="str">
        <f aca="false">P05!E46</f>
        <v>NA</v>
      </c>
      <c r="I52" s="138" t="str">
        <f aca="false">P06!E46</f>
        <v>NC</v>
      </c>
      <c r="J52" s="138" t="str">
        <f aca="false">P07!E46</f>
        <v>NT</v>
      </c>
      <c r="K52" s="138" t="str">
        <f aca="false">P08!E46</f>
        <v>NT</v>
      </c>
      <c r="L52" s="138" t="str">
        <f aca="false">P09!E46</f>
        <v>NT</v>
      </c>
      <c r="M52" s="138" t="str">
        <f aca="false">P10!E46</f>
        <v>NT</v>
      </c>
      <c r="N52" s="138" t="str">
        <f aca="false">P11!E46</f>
        <v>NA</v>
      </c>
      <c r="O52" s="138" t="str">
        <f aca="false">P12!E46</f>
        <v>NA</v>
      </c>
      <c r="P52" s="138" t="str">
        <f aca="false">P13!E46</f>
        <v>NA</v>
      </c>
      <c r="Q52" s="138" t="str">
        <f aca="false">P14!E46</f>
        <v>NA</v>
      </c>
      <c r="R52" s="138" t="str">
        <f aca="false">P15!E46</f>
        <v>NA</v>
      </c>
      <c r="S52" s="138" t="str">
        <f aca="false">P16!E46</f>
        <v>NA</v>
      </c>
      <c r="T52" s="138" t="str">
        <f aca="false">P17!E46</f>
        <v>NT</v>
      </c>
      <c r="U52" s="138" t="str">
        <f aca="false">P18!E46</f>
        <v>NT</v>
      </c>
      <c r="V52" s="138" t="str">
        <f aca="false">P19!E46</f>
        <v>NT</v>
      </c>
      <c r="W52" s="138" t="str">
        <f aca="false">P20!E46</f>
        <v>NT</v>
      </c>
      <c r="X52" s="138"/>
      <c r="Y52" s="138"/>
      <c r="Z52" s="138"/>
      <c r="AA52" s="138" t="n">
        <v>43</v>
      </c>
      <c r="AB52" s="139" t="n">
        <f aca="false">COUNTIF(BaseDeCalcul!D52:Z52,"C")</f>
        <v>0</v>
      </c>
      <c r="AC52" s="139" t="n">
        <f aca="false">COUNTIF(BaseDeCalcul!D52:Z52,"NC")</f>
        <v>1</v>
      </c>
      <c r="AD52" s="139" t="n">
        <f aca="false">COUNTIF(BaseDeCalcul!D52:Z52,"NA")</f>
        <v>9</v>
      </c>
      <c r="AE52" s="140" t="str">
        <f aca="false">IF(COUNTIF(D52:W52,"NC")&gt;0,"NC",IF(COUNTIF(D52:W52,"C")&gt;0,"C",IF(COUNTIF(D52:W52,"NA")&gt;0,"NA","NT")))</f>
        <v>NC</v>
      </c>
      <c r="AF52" s="139"/>
      <c r="AG52" s="151" t="s">
        <v>216</v>
      </c>
      <c r="AH52" s="151"/>
      <c r="AI52" s="152" t="n">
        <f aca="false">COUNTIFS(A$10:A$200,AG52,AE$10:AE$200,"C")</f>
        <v>6</v>
      </c>
      <c r="AJ52" s="152" t="n">
        <f aca="false">COUNTIFS(A$10:A$200,AG52,AE$10:AE$200,"NC")</f>
        <v>4</v>
      </c>
      <c r="AK52" s="152" t="n">
        <f aca="false">AI52+AJ52</f>
        <v>10</v>
      </c>
      <c r="AL52" s="138"/>
    </row>
    <row r="53" customFormat="false" ht="15" hidden="false" customHeight="false" outlineLevel="0" collapsed="false">
      <c r="A53" s="138" t="str">
        <f aca="false">Criteres!B47</f>
        <v>Tableaux</v>
      </c>
      <c r="B53" s="138" t="str">
        <f aca="false">Criteres!C47</f>
        <v>5.8</v>
      </c>
      <c r="C53" s="138" t="str">
        <f aca="false">Criteres!D47</f>
        <v>A</v>
      </c>
      <c r="D53" s="138" t="str">
        <f aca="false">P01!E47</f>
        <v>NA</v>
      </c>
      <c r="E53" s="138" t="str">
        <f aca="false">P02!E47</f>
        <v>NA</v>
      </c>
      <c r="F53" s="138" t="str">
        <f aca="false">P03!E47</f>
        <v>NT</v>
      </c>
      <c r="G53" s="138" t="str">
        <f aca="false">P04!E47</f>
        <v>NT</v>
      </c>
      <c r="H53" s="138" t="str">
        <f aca="false">P05!E47</f>
        <v>NA</v>
      </c>
      <c r="I53" s="138" t="str">
        <f aca="false">P06!E47</f>
        <v>NA</v>
      </c>
      <c r="J53" s="138" t="str">
        <f aca="false">P07!E47</f>
        <v>NT</v>
      </c>
      <c r="K53" s="138" t="str">
        <f aca="false">P08!E47</f>
        <v>NT</v>
      </c>
      <c r="L53" s="138" t="str">
        <f aca="false">P09!E47</f>
        <v>NT</v>
      </c>
      <c r="M53" s="138" t="str">
        <f aca="false">P10!E47</f>
        <v>NT</v>
      </c>
      <c r="N53" s="138" t="str">
        <f aca="false">P11!E47</f>
        <v>NA</v>
      </c>
      <c r="O53" s="138" t="str">
        <f aca="false">P12!E47</f>
        <v>NA</v>
      </c>
      <c r="P53" s="138" t="str">
        <f aca="false">P13!E47</f>
        <v>NA</v>
      </c>
      <c r="Q53" s="138" t="str">
        <f aca="false">P14!E47</f>
        <v>NA</v>
      </c>
      <c r="R53" s="138" t="str">
        <f aca="false">P15!E47</f>
        <v>C</v>
      </c>
      <c r="S53" s="138" t="str">
        <f aca="false">P16!E47</f>
        <v>NA</v>
      </c>
      <c r="T53" s="138" t="str">
        <f aca="false">P17!E47</f>
        <v>NT</v>
      </c>
      <c r="U53" s="138" t="str">
        <f aca="false">P18!E47</f>
        <v>NT</v>
      </c>
      <c r="V53" s="138" t="str">
        <f aca="false">P19!E47</f>
        <v>NT</v>
      </c>
      <c r="W53" s="138" t="str">
        <f aca="false">P20!E47</f>
        <v>NT</v>
      </c>
      <c r="X53" s="138"/>
      <c r="Y53" s="138"/>
      <c r="Z53" s="138"/>
      <c r="AA53" s="138" t="n">
        <v>44</v>
      </c>
      <c r="AB53" s="139" t="n">
        <f aca="false">COUNTIF(BaseDeCalcul!D53:Z53,"C")</f>
        <v>1</v>
      </c>
      <c r="AC53" s="139" t="n">
        <f aca="false">COUNTIF(BaseDeCalcul!D53:Z53,"NC")</f>
        <v>0</v>
      </c>
      <c r="AD53" s="139" t="n">
        <f aca="false">COUNTIF(BaseDeCalcul!D53:Z53,"NA")</f>
        <v>9</v>
      </c>
      <c r="AE53" s="140" t="str">
        <f aca="false">IF(COUNTIF(D53:W53,"NC")&gt;0,"NC",IF(COUNTIF(D53:W53,"C")&gt;0,"C",IF(COUNTIF(D53:W53,"NA")&gt;0,"NA","NT")))</f>
        <v>C</v>
      </c>
      <c r="AF53" s="139"/>
      <c r="AG53" s="151" t="s">
        <v>255</v>
      </c>
      <c r="AH53" s="151"/>
      <c r="AI53" s="152" t="n">
        <f aca="false">COUNTIFS(A$10:A$200,AG53,AE$10:AE$200,"C")</f>
        <v>6</v>
      </c>
      <c r="AJ53" s="152" t="n">
        <f aca="false">COUNTIFS(A$10:A$200,AG53,AE$10:AE$200,"NC")</f>
        <v>4</v>
      </c>
      <c r="AK53" s="152" t="n">
        <f aca="false">AI53+AJ53</f>
        <v>10</v>
      </c>
      <c r="AL53" s="138"/>
    </row>
    <row r="54" customFormat="false" ht="15" hidden="false" customHeight="false" outlineLevel="0" collapsed="false">
      <c r="A54" s="138" t="str">
        <f aca="false">Criteres!B48</f>
        <v>Liens</v>
      </c>
      <c r="B54" s="138" t="str">
        <f aca="false">Criteres!C48</f>
        <v>6.1</v>
      </c>
      <c r="C54" s="138" t="str">
        <f aca="false">Criteres!D48</f>
        <v>A</v>
      </c>
      <c r="D54" s="138" t="str">
        <f aca="false">P01!E48</f>
        <v>NC</v>
      </c>
      <c r="E54" s="138" t="str">
        <f aca="false">P02!E48</f>
        <v>C</v>
      </c>
      <c r="F54" s="138" t="str">
        <f aca="false">P03!E48</f>
        <v>NT</v>
      </c>
      <c r="G54" s="138" t="str">
        <f aca="false">P04!E48</f>
        <v>NT</v>
      </c>
      <c r="H54" s="138" t="str">
        <f aca="false">P05!E48</f>
        <v>NC</v>
      </c>
      <c r="I54" s="138" t="str">
        <f aca="false">P06!E48</f>
        <v>C</v>
      </c>
      <c r="J54" s="138" t="str">
        <f aca="false">P07!E48</f>
        <v>NT</v>
      </c>
      <c r="K54" s="138" t="str">
        <f aca="false">P08!E48</f>
        <v>NT</v>
      </c>
      <c r="L54" s="138" t="str">
        <f aca="false">P09!E48</f>
        <v>NT</v>
      </c>
      <c r="M54" s="138" t="str">
        <f aca="false">P10!E48</f>
        <v>NT</v>
      </c>
      <c r="N54" s="138" t="str">
        <f aca="false">P11!E48</f>
        <v>C</v>
      </c>
      <c r="O54" s="138" t="str">
        <f aca="false">P12!E48</f>
        <v>NC</v>
      </c>
      <c r="P54" s="138" t="str">
        <f aca="false">P13!E48</f>
        <v>NC</v>
      </c>
      <c r="Q54" s="138" t="str">
        <f aca="false">P14!E48</f>
        <v>NC</v>
      </c>
      <c r="R54" s="138" t="str">
        <f aca="false">P15!E48</f>
        <v>NC</v>
      </c>
      <c r="S54" s="138" t="str">
        <f aca="false">P16!E48</f>
        <v>NA</v>
      </c>
      <c r="T54" s="138" t="str">
        <f aca="false">P17!E48</f>
        <v>NT</v>
      </c>
      <c r="U54" s="138" t="str">
        <f aca="false">P18!E48</f>
        <v>NT</v>
      </c>
      <c r="V54" s="138" t="str">
        <f aca="false">P19!E48</f>
        <v>NT</v>
      </c>
      <c r="W54" s="138" t="str">
        <f aca="false">P20!E48</f>
        <v>NT</v>
      </c>
      <c r="X54" s="138"/>
      <c r="Y54" s="138"/>
      <c r="Z54" s="138"/>
      <c r="AA54" s="138" t="n">
        <v>45</v>
      </c>
      <c r="AB54" s="139" t="n">
        <f aca="false">COUNTIF(BaseDeCalcul!D54:Z54,"C")</f>
        <v>3</v>
      </c>
      <c r="AC54" s="139" t="n">
        <f aca="false">COUNTIF(BaseDeCalcul!D54:Z54,"NC")</f>
        <v>6</v>
      </c>
      <c r="AD54" s="139" t="n">
        <f aca="false">COUNTIF(BaseDeCalcul!D54:Z54,"NA")</f>
        <v>1</v>
      </c>
      <c r="AE54" s="140" t="str">
        <f aca="false">IF(COUNTIF(D54:W54,"NC")&gt;0,"NC",IF(COUNTIF(D54:W54,"C")&gt;0,"C",IF(COUNTIF(D54:W54,"NA")&gt;0,"NA","NT")))</f>
        <v>NC</v>
      </c>
      <c r="AF54" s="139"/>
      <c r="AG54" s="151" t="s">
        <v>288</v>
      </c>
      <c r="AH54" s="151"/>
      <c r="AI54" s="152" t="n">
        <f aca="false">COUNTIFS(A$10:A$200,AG54,AE$10:AE$200,"C")</f>
        <v>3</v>
      </c>
      <c r="AJ54" s="152" t="n">
        <f aca="false">COUNTIFS(A$10:A$200,AG54,AE$10:AE$200,"NC")</f>
        <v>2</v>
      </c>
      <c r="AK54" s="152" t="n">
        <f aca="false">AI54+AJ54</f>
        <v>5</v>
      </c>
      <c r="AL54" s="138"/>
    </row>
    <row r="55" customFormat="false" ht="16" hidden="false" customHeight="false" outlineLevel="0" collapsed="false">
      <c r="A55" s="138" t="str">
        <f aca="false">Criteres!B49</f>
        <v>Liens</v>
      </c>
      <c r="B55" s="138" t="str">
        <f aca="false">Criteres!C49</f>
        <v>6.2</v>
      </c>
      <c r="C55" s="138" t="str">
        <f aca="false">Criteres!D49</f>
        <v>A</v>
      </c>
      <c r="D55" s="138" t="str">
        <f aca="false">P01!E49</f>
        <v>C</v>
      </c>
      <c r="E55" s="138" t="str">
        <f aca="false">P02!E49</f>
        <v>C</v>
      </c>
      <c r="F55" s="138" t="str">
        <f aca="false">P03!E49</f>
        <v>NT</v>
      </c>
      <c r="G55" s="138" t="str">
        <f aca="false">P04!E49</f>
        <v>NT</v>
      </c>
      <c r="H55" s="138" t="str">
        <f aca="false">P05!E49</f>
        <v>C</v>
      </c>
      <c r="I55" s="138" t="str">
        <f aca="false">P06!E49</f>
        <v>C</v>
      </c>
      <c r="J55" s="138" t="str">
        <f aca="false">P07!E49</f>
        <v>NT</v>
      </c>
      <c r="K55" s="138" t="str">
        <f aca="false">P08!E49</f>
        <v>NT</v>
      </c>
      <c r="L55" s="138" t="str">
        <f aca="false">P09!E49</f>
        <v>NT</v>
      </c>
      <c r="M55" s="138" t="str">
        <f aca="false">P10!E49</f>
        <v>NT</v>
      </c>
      <c r="N55" s="138" t="str">
        <f aca="false">P11!E49</f>
        <v>C</v>
      </c>
      <c r="O55" s="138" t="str">
        <f aca="false">P12!E49</f>
        <v>C</v>
      </c>
      <c r="P55" s="138" t="str">
        <f aca="false">P13!E49</f>
        <v>C</v>
      </c>
      <c r="Q55" s="138" t="str">
        <f aca="false">P14!E49</f>
        <v>C</v>
      </c>
      <c r="R55" s="138" t="str">
        <f aca="false">P15!E49</f>
        <v>C</v>
      </c>
      <c r="S55" s="138" t="str">
        <f aca="false">P16!E49</f>
        <v>C</v>
      </c>
      <c r="T55" s="138" t="str">
        <f aca="false">P17!E49</f>
        <v>NT</v>
      </c>
      <c r="U55" s="138" t="str">
        <f aca="false">P18!E49</f>
        <v>NT</v>
      </c>
      <c r="V55" s="138" t="str">
        <f aca="false">P19!E49</f>
        <v>NT</v>
      </c>
      <c r="W55" s="138" t="str">
        <f aca="false">P20!E49</f>
        <v>NT</v>
      </c>
      <c r="X55" s="138"/>
      <c r="Y55" s="138"/>
      <c r="Z55" s="138"/>
      <c r="AA55" s="138" t="n">
        <v>46</v>
      </c>
      <c r="AB55" s="139" t="n">
        <f aca="false">COUNTIF(BaseDeCalcul!D55:Z55,"C")</f>
        <v>10</v>
      </c>
      <c r="AC55" s="139" t="n">
        <f aca="false">COUNTIF(BaseDeCalcul!D55:Z55,"NC")</f>
        <v>0</v>
      </c>
      <c r="AD55" s="139" t="n">
        <f aca="false">COUNTIF(BaseDeCalcul!D55:Z55,"NA")</f>
        <v>0</v>
      </c>
      <c r="AE55" s="140" t="str">
        <f aca="false">IF(COUNTIF(D55:W55,"NC")&gt;0,"NC",IF(COUNTIF(D55:W55,"C")&gt;0,"C",IF(COUNTIF(D55:W55,"NA")&gt;0,"NA","NT")))</f>
        <v>C</v>
      </c>
      <c r="AF55" s="139"/>
      <c r="AG55" s="153" t="s">
        <v>317</v>
      </c>
      <c r="AH55" s="153"/>
      <c r="AI55" s="154" t="n">
        <f aca="false">COUNTIFS(A$10:A$200,AG55,AE$10:AE$200,"C")</f>
        <v>2</v>
      </c>
      <c r="AJ55" s="154" t="n">
        <f aca="false">COUNTIFS(A$10:A$200,AG55,AE$10:AE$200,"NC")</f>
        <v>0</v>
      </c>
      <c r="AK55" s="154" t="n">
        <f aca="false">AI55+AJ55</f>
        <v>2</v>
      </c>
      <c r="AL55" s="138"/>
    </row>
    <row r="56" customFormat="false" ht="15" hidden="false" customHeight="false" outlineLevel="0" collapsed="false">
      <c r="A56" s="138" t="str">
        <f aca="false">Criteres!B50</f>
        <v>Liens</v>
      </c>
      <c r="B56" s="138" t="str">
        <f aca="false">Criteres!C50</f>
        <v>6.3</v>
      </c>
      <c r="C56" s="138" t="str">
        <f aca="false">Criteres!D50</f>
        <v>AAA</v>
      </c>
      <c r="D56" s="138" t="str">
        <f aca="false">P01!E50</f>
        <v>NT</v>
      </c>
      <c r="E56" s="138" t="str">
        <f aca="false">P02!E50</f>
        <v>NT</v>
      </c>
      <c r="F56" s="138" t="str">
        <f aca="false">P03!E50</f>
        <v>NT</v>
      </c>
      <c r="G56" s="138" t="str">
        <f aca="false">P04!E50</f>
        <v>NT</v>
      </c>
      <c r="H56" s="138" t="str">
        <f aca="false">P05!E50</f>
        <v>NT</v>
      </c>
      <c r="I56" s="138" t="str">
        <f aca="false">P06!E50</f>
        <v>NT</v>
      </c>
      <c r="J56" s="138" t="str">
        <f aca="false">P07!E50</f>
        <v>NT</v>
      </c>
      <c r="K56" s="138" t="str">
        <f aca="false">P08!E50</f>
        <v>NT</v>
      </c>
      <c r="L56" s="138" t="str">
        <f aca="false">P09!E50</f>
        <v>NT</v>
      </c>
      <c r="M56" s="138" t="str">
        <f aca="false">P10!E50</f>
        <v>NT</v>
      </c>
      <c r="N56" s="138" t="str">
        <f aca="false">P11!E50</f>
        <v>NT</v>
      </c>
      <c r="O56" s="138" t="str">
        <f aca="false">P12!E50</f>
        <v>NT</v>
      </c>
      <c r="P56" s="138" t="str">
        <f aca="false">P13!E50</f>
        <v>NT</v>
      </c>
      <c r="Q56" s="138" t="str">
        <f aca="false">P14!E50</f>
        <v>NT</v>
      </c>
      <c r="R56" s="138" t="str">
        <f aca="false">P15!E50</f>
        <v>NT</v>
      </c>
      <c r="S56" s="138" t="str">
        <f aca="false">P16!E50</f>
        <v>NT</v>
      </c>
      <c r="T56" s="138" t="str">
        <f aca="false">P17!E50</f>
        <v>NT</v>
      </c>
      <c r="U56" s="138" t="str">
        <f aca="false">P18!E50</f>
        <v>NT</v>
      </c>
      <c r="V56" s="138" t="str">
        <f aca="false">P19!E50</f>
        <v>NT</v>
      </c>
      <c r="W56" s="138" t="str">
        <f aca="false">P20!E50</f>
        <v>NT</v>
      </c>
      <c r="X56" s="138"/>
      <c r="Y56" s="138"/>
      <c r="Z56" s="138"/>
      <c r="AA56" s="138" t="n">
        <v>47</v>
      </c>
      <c r="AB56" s="139" t="n">
        <f aca="false">COUNTIF(BaseDeCalcul!D56:Z56,"C")</f>
        <v>0</v>
      </c>
      <c r="AC56" s="139" t="n">
        <f aca="false">COUNTIF(BaseDeCalcul!D56:Z56,"NC")</f>
        <v>0</v>
      </c>
      <c r="AD56" s="139" t="n">
        <f aca="false">COUNTIF(BaseDeCalcul!D56:Z56,"NA")</f>
        <v>0</v>
      </c>
      <c r="AE56" s="140" t="str">
        <f aca="false">IF(COUNTIF(D56:W56,"NC")&gt;0,"NC",IF(COUNTIF(D56:W56,"C")&gt;0,"C",IF(COUNTIF(D56:W56,"NA")&gt;0,"NA","NT")))</f>
        <v>NT</v>
      </c>
      <c r="AF56" s="139"/>
      <c r="AG56" s="150" t="s">
        <v>400</v>
      </c>
      <c r="AH56" s="150"/>
      <c r="AI56" s="150"/>
      <c r="AJ56" s="150"/>
      <c r="AK56" s="150"/>
      <c r="AL56" s="138"/>
    </row>
    <row r="57" customFormat="false" ht="15" hidden="false" customHeight="false" outlineLevel="0" collapsed="false">
      <c r="A57" s="138" t="str">
        <f aca="false">Criteres!B51</f>
        <v>Script</v>
      </c>
      <c r="B57" s="138" t="str">
        <f aca="false">Criteres!C51</f>
        <v>7.1</v>
      </c>
      <c r="C57" s="138" t="str">
        <f aca="false">Criteres!D51</f>
        <v>A</v>
      </c>
      <c r="D57" s="138" t="str">
        <f aca="false">P01!E51</f>
        <v>C</v>
      </c>
      <c r="E57" s="138" t="str">
        <f aca="false">P02!E51</f>
        <v>NC</v>
      </c>
      <c r="F57" s="138" t="str">
        <f aca="false">P03!E51</f>
        <v>NT</v>
      </c>
      <c r="G57" s="138" t="str">
        <f aca="false">P04!E51</f>
        <v>NT</v>
      </c>
      <c r="H57" s="138" t="str">
        <f aca="false">P05!E51</f>
        <v>C</v>
      </c>
      <c r="I57" s="138" t="str">
        <f aca="false">P06!E51</f>
        <v>C</v>
      </c>
      <c r="J57" s="138" t="str">
        <f aca="false">P07!E51</f>
        <v>NT</v>
      </c>
      <c r="K57" s="138" t="str">
        <f aca="false">P08!E51</f>
        <v>NT</v>
      </c>
      <c r="L57" s="138" t="str">
        <f aca="false">P09!E51</f>
        <v>NT</v>
      </c>
      <c r="M57" s="138" t="str">
        <f aca="false">P10!E51</f>
        <v>NT</v>
      </c>
      <c r="N57" s="138" t="str">
        <f aca="false">P11!E51</f>
        <v>NT</v>
      </c>
      <c r="O57" s="138" t="str">
        <f aca="false">P12!E51</f>
        <v>NC</v>
      </c>
      <c r="P57" s="138" t="str">
        <f aca="false">P13!E51</f>
        <v>NC</v>
      </c>
      <c r="Q57" s="138" t="str">
        <f aca="false">P14!E51</f>
        <v>C</v>
      </c>
      <c r="R57" s="138" t="str">
        <f aca="false">P15!E51</f>
        <v>C</v>
      </c>
      <c r="S57" s="138" t="str">
        <f aca="false">P16!E51</f>
        <v>C</v>
      </c>
      <c r="T57" s="138" t="str">
        <f aca="false">P17!E51</f>
        <v>NT</v>
      </c>
      <c r="U57" s="138" t="str">
        <f aca="false">P18!E51</f>
        <v>NT</v>
      </c>
      <c r="V57" s="138" t="str">
        <f aca="false">P19!E51</f>
        <v>NT</v>
      </c>
      <c r="W57" s="138" t="str">
        <f aca="false">P20!E51</f>
        <v>NT</v>
      </c>
      <c r="X57" s="138"/>
      <c r="Y57" s="138"/>
      <c r="Z57" s="138"/>
      <c r="AA57" s="138" t="n">
        <v>48</v>
      </c>
      <c r="AB57" s="139" t="n">
        <f aca="false">COUNTIF(BaseDeCalcul!D57:Z57,"C")</f>
        <v>6</v>
      </c>
      <c r="AC57" s="139" t="n">
        <f aca="false">COUNTIF(BaseDeCalcul!D57:Z57,"NC")</f>
        <v>3</v>
      </c>
      <c r="AD57" s="139" t="n">
        <f aca="false">COUNTIF(BaseDeCalcul!D57:Z57,"NA")</f>
        <v>0</v>
      </c>
      <c r="AE57" s="140" t="str">
        <f aca="false">IF(COUNTIF(D57:W57,"NC")&gt;0,"NC",IF(COUNTIF(D57:W57,"C")&gt;0,"C",IF(COUNTIF(D57:W57,"NA")&gt;0,"NA","NT")))</f>
        <v>NC</v>
      </c>
      <c r="AF57" s="139"/>
      <c r="AG57" s="134" t="s">
        <v>63</v>
      </c>
      <c r="AH57" s="134"/>
      <c r="AI57" s="137" t="s">
        <v>359</v>
      </c>
      <c r="AJ57" s="137" t="s">
        <v>360</v>
      </c>
      <c r="AK57" s="135" t="s">
        <v>399</v>
      </c>
      <c r="AL57" s="138"/>
    </row>
    <row r="58" customFormat="false" ht="15" hidden="false" customHeight="false" outlineLevel="0" collapsed="false">
      <c r="A58" s="138" t="str">
        <f aca="false">Criteres!B52</f>
        <v>Script</v>
      </c>
      <c r="B58" s="138" t="str">
        <f aca="false">Criteres!C52</f>
        <v>7.2</v>
      </c>
      <c r="C58" s="138" t="str">
        <f aca="false">Criteres!D52</f>
        <v>A</v>
      </c>
      <c r="D58" s="138" t="str">
        <f aca="false">P01!E52</f>
        <v>NA</v>
      </c>
      <c r="E58" s="138" t="str">
        <f aca="false">P02!E52</f>
        <v>NA</v>
      </c>
      <c r="F58" s="138" t="str">
        <f aca="false">P03!E52</f>
        <v>NT</v>
      </c>
      <c r="G58" s="138" t="str">
        <f aca="false">P04!E52</f>
        <v>NT</v>
      </c>
      <c r="H58" s="138" t="str">
        <f aca="false">P05!E52</f>
        <v>NA</v>
      </c>
      <c r="I58" s="138" t="str">
        <f aca="false">P06!E52</f>
        <v>NA</v>
      </c>
      <c r="J58" s="138" t="str">
        <f aca="false">P07!E52</f>
        <v>NT</v>
      </c>
      <c r="K58" s="138" t="str">
        <f aca="false">P08!E52</f>
        <v>NT</v>
      </c>
      <c r="L58" s="138" t="str">
        <f aca="false">P09!E52</f>
        <v>NT</v>
      </c>
      <c r="M58" s="138" t="str">
        <f aca="false">P10!E52</f>
        <v>NT</v>
      </c>
      <c r="N58" s="138" t="str">
        <f aca="false">P11!E52</f>
        <v>NT</v>
      </c>
      <c r="O58" s="138" t="str">
        <f aca="false">P12!E52</f>
        <v>NA</v>
      </c>
      <c r="P58" s="138" t="str">
        <f aca="false">P13!E52</f>
        <v>NA</v>
      </c>
      <c r="Q58" s="138" t="str">
        <f aca="false">P14!E52</f>
        <v>NA</v>
      </c>
      <c r="R58" s="138" t="str">
        <f aca="false">P15!E52</f>
        <v>NA</v>
      </c>
      <c r="S58" s="138" t="str">
        <f aca="false">P16!E52</f>
        <v>NA</v>
      </c>
      <c r="T58" s="138" t="str">
        <f aca="false">P17!E52</f>
        <v>NT</v>
      </c>
      <c r="U58" s="138" t="str">
        <f aca="false">P18!E52</f>
        <v>NT</v>
      </c>
      <c r="V58" s="138" t="str">
        <f aca="false">P19!E52</f>
        <v>NT</v>
      </c>
      <c r="W58" s="138" t="str">
        <f aca="false">P20!E52</f>
        <v>NT</v>
      </c>
      <c r="X58" s="138"/>
      <c r="Y58" s="138"/>
      <c r="Z58" s="138"/>
      <c r="AA58" s="138" t="n">
        <v>49</v>
      </c>
      <c r="AB58" s="139" t="n">
        <f aca="false">COUNTIF(BaseDeCalcul!D58:Z58,"C")</f>
        <v>0</v>
      </c>
      <c r="AC58" s="139" t="n">
        <f aca="false">COUNTIF(BaseDeCalcul!D58:Z58,"NC")</f>
        <v>0</v>
      </c>
      <c r="AD58" s="139" t="n">
        <f aca="false">COUNTIF(BaseDeCalcul!D58:Z58,"NA")</f>
        <v>9</v>
      </c>
      <c r="AE58" s="140" t="str">
        <f aca="false">IF(COUNTIF(D58:W58,"NC")&gt;0,"NC",IF(COUNTIF(D58:W58,"C")&gt;0,"C",IF(COUNTIF(D58:W58,"NA")&gt;0,"NA","NT")))</f>
        <v>NA</v>
      </c>
      <c r="AF58" s="139"/>
      <c r="AG58" s="151" t="s">
        <v>67</v>
      </c>
      <c r="AH58" s="151"/>
      <c r="AI58" s="155" t="n">
        <f aca="false">IF(AK43&gt;0,AI43/AK43,0)</f>
        <v>0.333333333333333</v>
      </c>
      <c r="AJ58" s="155" t="n">
        <f aca="false">IF(AK43&gt;0,AJ43/AK43,0)</f>
        <v>0.666666666666667</v>
      </c>
      <c r="AK58" s="155" t="n">
        <v>1</v>
      </c>
      <c r="AL58" s="138"/>
    </row>
    <row r="59" customFormat="false" ht="15" hidden="false" customHeight="false" outlineLevel="0" collapsed="false">
      <c r="A59" s="138" t="str">
        <f aca="false">Criteres!B53</f>
        <v>Script</v>
      </c>
      <c r="B59" s="138" t="str">
        <f aca="false">Criteres!C53</f>
        <v>7.3</v>
      </c>
      <c r="C59" s="138" t="str">
        <f aca="false">Criteres!D53</f>
        <v>A</v>
      </c>
      <c r="D59" s="138" t="str">
        <f aca="false">P01!E53</f>
        <v>NA</v>
      </c>
      <c r="E59" s="138" t="str">
        <f aca="false">P02!E53</f>
        <v>NA</v>
      </c>
      <c r="F59" s="138" t="str">
        <f aca="false">P03!E53</f>
        <v>NT</v>
      </c>
      <c r="G59" s="138" t="str">
        <f aca="false">P04!E53</f>
        <v>NT</v>
      </c>
      <c r="H59" s="138" t="str">
        <f aca="false">P05!E53</f>
        <v>NA</v>
      </c>
      <c r="I59" s="138" t="str">
        <f aca="false">P06!E53</f>
        <v>NA</v>
      </c>
      <c r="J59" s="138" t="str">
        <f aca="false">P07!E53</f>
        <v>NT</v>
      </c>
      <c r="K59" s="138" t="str">
        <f aca="false">P08!E53</f>
        <v>NT</v>
      </c>
      <c r="L59" s="138" t="str">
        <f aca="false">P09!E53</f>
        <v>NT</v>
      </c>
      <c r="M59" s="138" t="str">
        <f aca="false">P10!E53</f>
        <v>NT</v>
      </c>
      <c r="N59" s="138" t="str">
        <f aca="false">P11!E53</f>
        <v>NT</v>
      </c>
      <c r="O59" s="138" t="str">
        <f aca="false">P12!E53</f>
        <v>NA</v>
      </c>
      <c r="P59" s="138" t="str">
        <f aca="false">P13!E53</f>
        <v>NA</v>
      </c>
      <c r="Q59" s="138" t="str">
        <f aca="false">P14!E53</f>
        <v>NA</v>
      </c>
      <c r="R59" s="138" t="str">
        <f aca="false">P15!E53</f>
        <v>NA</v>
      </c>
      <c r="S59" s="138" t="str">
        <f aca="false">P16!E53</f>
        <v>NA</v>
      </c>
      <c r="T59" s="138" t="str">
        <f aca="false">P17!E53</f>
        <v>NT</v>
      </c>
      <c r="U59" s="138" t="str">
        <f aca="false">P18!E53</f>
        <v>NT</v>
      </c>
      <c r="V59" s="138" t="str">
        <f aca="false">P19!E53</f>
        <v>NT</v>
      </c>
      <c r="W59" s="138" t="str">
        <f aca="false">P20!E53</f>
        <v>NT</v>
      </c>
      <c r="X59" s="138"/>
      <c r="Y59" s="138"/>
      <c r="Z59" s="138"/>
      <c r="AA59" s="138" t="n">
        <v>50</v>
      </c>
      <c r="AB59" s="139" t="n">
        <f aca="false">COUNTIF(BaseDeCalcul!D59:Z59,"C")</f>
        <v>0</v>
      </c>
      <c r="AC59" s="139" t="n">
        <f aca="false">COUNTIF(BaseDeCalcul!D59:Z59,"NC")</f>
        <v>0</v>
      </c>
      <c r="AD59" s="139" t="n">
        <f aca="false">COUNTIF(BaseDeCalcul!D59:Z59,"NA")</f>
        <v>9</v>
      </c>
      <c r="AE59" s="140" t="str">
        <f aca="false">IF(COUNTIF(D59:W59,"NC")&gt;0,"NC",IF(COUNTIF(D59:W59,"C")&gt;0,"C",IF(COUNTIF(D59:W59,"NA")&gt;0,"NA","NT")))</f>
        <v>NA</v>
      </c>
      <c r="AF59" s="139"/>
      <c r="AG59" s="151" t="s">
        <v>90</v>
      </c>
      <c r="AH59" s="151"/>
      <c r="AI59" s="155" t="n">
        <f aca="false">IF(AK44&gt;0,AI44/AK44,0)</f>
        <v>0</v>
      </c>
      <c r="AJ59" s="155" t="n">
        <f aca="false">IF(AK44&gt;0,AJ44/AK44,0)</f>
        <v>0</v>
      </c>
      <c r="AK59" s="155" t="n">
        <v>1</v>
      </c>
      <c r="AL59" s="138"/>
    </row>
    <row r="60" customFormat="false" ht="15" hidden="false" customHeight="false" outlineLevel="0" collapsed="false">
      <c r="A60" s="138" t="str">
        <f aca="false">Criteres!B54</f>
        <v>Script</v>
      </c>
      <c r="B60" s="138" t="str">
        <f aca="false">Criteres!C54</f>
        <v>7.4</v>
      </c>
      <c r="C60" s="138" t="str">
        <f aca="false">Criteres!D54</f>
        <v>A</v>
      </c>
      <c r="D60" s="138" t="str">
        <f aca="false">P01!E54</f>
        <v>NA</v>
      </c>
      <c r="E60" s="138" t="str">
        <f aca="false">P02!E54</f>
        <v>NA</v>
      </c>
      <c r="F60" s="138" t="str">
        <f aca="false">P03!E54</f>
        <v>NT</v>
      </c>
      <c r="G60" s="138" t="str">
        <f aca="false">P04!E54</f>
        <v>NT</v>
      </c>
      <c r="H60" s="138" t="str">
        <f aca="false">P05!E54</f>
        <v>NA</v>
      </c>
      <c r="I60" s="138" t="str">
        <f aca="false">P06!E54</f>
        <v>NA</v>
      </c>
      <c r="J60" s="138" t="str">
        <f aca="false">P07!E54</f>
        <v>NT</v>
      </c>
      <c r="K60" s="138" t="str">
        <f aca="false">P08!E54</f>
        <v>NT</v>
      </c>
      <c r="L60" s="138" t="str">
        <f aca="false">P09!E54</f>
        <v>NT</v>
      </c>
      <c r="M60" s="138" t="str">
        <f aca="false">P10!E54</f>
        <v>NT</v>
      </c>
      <c r="N60" s="138" t="str">
        <f aca="false">P11!E54</f>
        <v>NT</v>
      </c>
      <c r="O60" s="138" t="str">
        <f aca="false">P12!E54</f>
        <v>NA</v>
      </c>
      <c r="P60" s="138" t="str">
        <f aca="false">P13!E54</f>
        <v>NA</v>
      </c>
      <c r="Q60" s="138" t="str">
        <f aca="false">P14!E54</f>
        <v>NA</v>
      </c>
      <c r="R60" s="138" t="str">
        <f aca="false">P15!E54</f>
        <v>NA</v>
      </c>
      <c r="S60" s="138" t="str">
        <f aca="false">P16!E54</f>
        <v>NA</v>
      </c>
      <c r="T60" s="138" t="str">
        <f aca="false">P17!E54</f>
        <v>NT</v>
      </c>
      <c r="U60" s="138" t="str">
        <f aca="false">P18!E54</f>
        <v>NT</v>
      </c>
      <c r="V60" s="138" t="str">
        <f aca="false">P19!E54</f>
        <v>NT</v>
      </c>
      <c r="W60" s="138" t="str">
        <f aca="false">P20!E54</f>
        <v>NT</v>
      </c>
      <c r="X60" s="138"/>
      <c r="Y60" s="138"/>
      <c r="Z60" s="138"/>
      <c r="AA60" s="138" t="n">
        <v>51</v>
      </c>
      <c r="AB60" s="139" t="n">
        <f aca="false">COUNTIF(BaseDeCalcul!D60:Z60,"C")</f>
        <v>0</v>
      </c>
      <c r="AC60" s="139" t="n">
        <f aca="false">COUNTIF(BaseDeCalcul!D60:Z60,"NC")</f>
        <v>0</v>
      </c>
      <c r="AD60" s="139" t="n">
        <f aca="false">COUNTIF(BaseDeCalcul!D60:Z60,"NA")</f>
        <v>9</v>
      </c>
      <c r="AE60" s="140" t="str">
        <f aca="false">IF(COUNTIF(D60:W60,"NC")&gt;0,"NC",IF(COUNTIF(D60:W60,"C")&gt;0,"C",IF(COUNTIF(D60:W60,"NA")&gt;0,"NA","NT")))</f>
        <v>NA</v>
      </c>
      <c r="AF60" s="139"/>
      <c r="AG60" s="151" t="s">
        <v>95</v>
      </c>
      <c r="AH60" s="151"/>
      <c r="AI60" s="155" t="n">
        <f aca="false">IF(AK45&gt;0,AI45/AK45,0)</f>
        <v>0.333333333333333</v>
      </c>
      <c r="AJ60" s="155" t="n">
        <f aca="false">IF(AK45&gt;0,AJ45/AK45,0)</f>
        <v>0.666666666666667</v>
      </c>
      <c r="AK60" s="155" t="n">
        <v>1</v>
      </c>
      <c r="AL60" s="138"/>
    </row>
    <row r="61" customFormat="false" ht="15" hidden="false" customHeight="false" outlineLevel="0" collapsed="false">
      <c r="A61" s="138" t="str">
        <f aca="false">Criteres!B55</f>
        <v>Script</v>
      </c>
      <c r="B61" s="138" t="str">
        <f aca="false">Criteres!C55</f>
        <v>7.5</v>
      </c>
      <c r="C61" s="138" t="str">
        <f aca="false">Criteres!D55</f>
        <v>AA</v>
      </c>
      <c r="D61" s="138" t="str">
        <f aca="false">P01!E55</f>
        <v>NA</v>
      </c>
      <c r="E61" s="138" t="str">
        <f aca="false">P02!E55</f>
        <v>NA</v>
      </c>
      <c r="F61" s="138" t="str">
        <f aca="false">P03!E55</f>
        <v>NT</v>
      </c>
      <c r="G61" s="138" t="str">
        <f aca="false">P04!E55</f>
        <v>NT</v>
      </c>
      <c r="H61" s="138" t="str">
        <f aca="false">P05!E55</f>
        <v>NC</v>
      </c>
      <c r="I61" s="138" t="str">
        <f aca="false">P06!E55</f>
        <v>NA</v>
      </c>
      <c r="J61" s="138" t="str">
        <f aca="false">P07!E55</f>
        <v>NT</v>
      </c>
      <c r="K61" s="138" t="str">
        <f aca="false">P08!E55</f>
        <v>NT</v>
      </c>
      <c r="L61" s="138" t="str">
        <f aca="false">P09!E55</f>
        <v>NT</v>
      </c>
      <c r="M61" s="138" t="str">
        <f aca="false">P10!E55</f>
        <v>NT</v>
      </c>
      <c r="N61" s="138" t="str">
        <f aca="false">P11!E55</f>
        <v>NT</v>
      </c>
      <c r="O61" s="138" t="str">
        <f aca="false">P12!E55</f>
        <v>NA</v>
      </c>
      <c r="P61" s="138" t="str">
        <f aca="false">P13!E55</f>
        <v>NC</v>
      </c>
      <c r="Q61" s="138" t="str">
        <f aca="false">P14!E55</f>
        <v>NA</v>
      </c>
      <c r="R61" s="138" t="str">
        <f aca="false">P15!E55</f>
        <v>NA</v>
      </c>
      <c r="S61" s="138" t="str">
        <f aca="false">P16!E55</f>
        <v>NC</v>
      </c>
      <c r="T61" s="138" t="str">
        <f aca="false">P17!E55</f>
        <v>NT</v>
      </c>
      <c r="U61" s="138" t="str">
        <f aca="false">P18!E55</f>
        <v>NT</v>
      </c>
      <c r="V61" s="138" t="str">
        <f aca="false">P19!E55</f>
        <v>NT</v>
      </c>
      <c r="W61" s="138" t="str">
        <f aca="false">P20!E55</f>
        <v>NT</v>
      </c>
      <c r="X61" s="138"/>
      <c r="Y61" s="138"/>
      <c r="Z61" s="138"/>
      <c r="AA61" s="138" t="n">
        <v>52</v>
      </c>
      <c r="AB61" s="139" t="n">
        <f aca="false">COUNTIF(BaseDeCalcul!D61:Z61,"C")</f>
        <v>0</v>
      </c>
      <c r="AC61" s="139" t="n">
        <f aca="false">COUNTIF(BaseDeCalcul!D61:Z61,"NC")</f>
        <v>3</v>
      </c>
      <c r="AD61" s="139" t="n">
        <f aca="false">COUNTIF(BaseDeCalcul!D61:Z61,"NA")</f>
        <v>6</v>
      </c>
      <c r="AE61" s="140" t="str">
        <f aca="false">IF(COUNTIF(D61:W61,"NC")&gt;0,"NC",IF(COUNTIF(D61:W61,"C")&gt;0,"C",IF(COUNTIF(D61:W61,"NA")&gt;0,"NA","NT")))</f>
        <v>NC</v>
      </c>
      <c r="AF61" s="139"/>
      <c r="AG61" s="151" t="s">
        <v>104</v>
      </c>
      <c r="AH61" s="151"/>
      <c r="AI61" s="155" t="n">
        <f aca="false">IF(AK46&gt;0,AI46/AK46,0)</f>
        <v>1</v>
      </c>
      <c r="AJ61" s="155" t="n">
        <f aca="false">IF(AK46&gt;0,AJ46/AK46,0)</f>
        <v>0</v>
      </c>
      <c r="AK61" s="155" t="n">
        <v>1</v>
      </c>
      <c r="AL61" s="138"/>
    </row>
    <row r="62" customFormat="false" ht="15" hidden="false" customHeight="false" outlineLevel="0" collapsed="false">
      <c r="A62" s="138" t="str">
        <f aca="false">Criteres!B56</f>
        <v>Script</v>
      </c>
      <c r="B62" s="138" t="str">
        <f aca="false">Criteres!C56</f>
        <v>7.6</v>
      </c>
      <c r="C62" s="138" t="str">
        <f aca="false">Criteres!D56</f>
        <v>AAA</v>
      </c>
      <c r="D62" s="138" t="str">
        <f aca="false">P01!E56</f>
        <v>NT</v>
      </c>
      <c r="E62" s="138" t="str">
        <f aca="false">P02!E56</f>
        <v>NT</v>
      </c>
      <c r="F62" s="138" t="str">
        <f aca="false">P03!E56</f>
        <v>NT</v>
      </c>
      <c r="G62" s="138" t="str">
        <f aca="false">P04!E56</f>
        <v>NT</v>
      </c>
      <c r="H62" s="138" t="str">
        <f aca="false">P05!E56</f>
        <v>NT</v>
      </c>
      <c r="I62" s="138" t="str">
        <f aca="false">P06!E56</f>
        <v>NT</v>
      </c>
      <c r="J62" s="138" t="str">
        <f aca="false">P07!E56</f>
        <v>NT</v>
      </c>
      <c r="K62" s="138" t="str">
        <f aca="false">P08!E56</f>
        <v>NT</v>
      </c>
      <c r="L62" s="138" t="str">
        <f aca="false">P09!E56</f>
        <v>NT</v>
      </c>
      <c r="M62" s="138" t="str">
        <f aca="false">P10!E56</f>
        <v>NT</v>
      </c>
      <c r="N62" s="138" t="str">
        <f aca="false">P11!E56</f>
        <v>NT</v>
      </c>
      <c r="O62" s="138" t="str">
        <f aca="false">P12!E56</f>
        <v>NT</v>
      </c>
      <c r="P62" s="138" t="str">
        <f aca="false">P13!E56</f>
        <v>NT</v>
      </c>
      <c r="Q62" s="138" t="str">
        <f aca="false">P14!E56</f>
        <v>NT</v>
      </c>
      <c r="R62" s="138" t="str">
        <f aca="false">P15!E56</f>
        <v>NT</v>
      </c>
      <c r="S62" s="138" t="str">
        <f aca="false">P16!E56</f>
        <v>NT</v>
      </c>
      <c r="T62" s="138" t="str">
        <f aca="false">P17!E56</f>
        <v>NT</v>
      </c>
      <c r="U62" s="138" t="str">
        <f aca="false">P18!E56</f>
        <v>NT</v>
      </c>
      <c r="V62" s="138" t="str">
        <f aca="false">P19!E56</f>
        <v>NT</v>
      </c>
      <c r="W62" s="138" t="str">
        <f aca="false">P20!E56</f>
        <v>NT</v>
      </c>
      <c r="X62" s="138"/>
      <c r="Y62" s="138"/>
      <c r="Z62" s="138"/>
      <c r="AA62" s="138" t="n">
        <v>53</v>
      </c>
      <c r="AB62" s="139" t="n">
        <f aca="false">COUNTIF(BaseDeCalcul!D62:Z62,"C")</f>
        <v>0</v>
      </c>
      <c r="AC62" s="139" t="n">
        <f aca="false">COUNTIF(BaseDeCalcul!D62:Z62,"NC")</f>
        <v>0</v>
      </c>
      <c r="AD62" s="139" t="n">
        <f aca="false">COUNTIF(BaseDeCalcul!D62:Z62,"NA")</f>
        <v>0</v>
      </c>
      <c r="AE62" s="140" t="str">
        <f aca="false">IF(COUNTIF(D62:W62,"NC")&gt;0,"NC",IF(COUNTIF(D62:W62,"C")&gt;0,"C",IF(COUNTIF(D62:W62,"NA")&gt;0,"NA","NT")))</f>
        <v>NT</v>
      </c>
      <c r="AF62" s="139"/>
      <c r="AG62" s="151" t="s">
        <v>145</v>
      </c>
      <c r="AH62" s="151"/>
      <c r="AI62" s="155" t="n">
        <f aca="false">IF(AK47&gt;0,AI47/AK47,0)</f>
        <v>0.6</v>
      </c>
      <c r="AJ62" s="155" t="n">
        <f aca="false">IF(AK47&gt;0,AJ47/AK47,0)</f>
        <v>0.4</v>
      </c>
      <c r="AK62" s="155" t="n">
        <v>1</v>
      </c>
      <c r="AL62" s="138"/>
    </row>
    <row r="63" customFormat="false" ht="15" hidden="false" customHeight="false" outlineLevel="0" collapsed="false">
      <c r="A63" s="138" t="str">
        <f aca="false">Criteres!B57</f>
        <v>Éléments obligatoires</v>
      </c>
      <c r="B63" s="138" t="str">
        <f aca="false">Criteres!C57</f>
        <v>8.1</v>
      </c>
      <c r="C63" s="138" t="str">
        <f aca="false">Criteres!D57</f>
        <v>A</v>
      </c>
      <c r="D63" s="138" t="str">
        <f aca="false">P01!E57</f>
        <v>C</v>
      </c>
      <c r="E63" s="138" t="str">
        <f aca="false">P02!E57</f>
        <v>C</v>
      </c>
      <c r="F63" s="138" t="str">
        <f aca="false">P03!E57</f>
        <v>NT</v>
      </c>
      <c r="G63" s="138" t="str">
        <f aca="false">P04!E57</f>
        <v>NT</v>
      </c>
      <c r="H63" s="138" t="str">
        <f aca="false">P05!E57</f>
        <v>C</v>
      </c>
      <c r="I63" s="138" t="str">
        <f aca="false">P06!E57</f>
        <v>C</v>
      </c>
      <c r="J63" s="138" t="str">
        <f aca="false">P07!E57</f>
        <v>NT</v>
      </c>
      <c r="K63" s="138" t="str">
        <f aca="false">P08!E57</f>
        <v>NT</v>
      </c>
      <c r="L63" s="138" t="str">
        <f aca="false">P09!E57</f>
        <v>NT</v>
      </c>
      <c r="M63" s="138" t="str">
        <f aca="false">P10!E57</f>
        <v>NT</v>
      </c>
      <c r="N63" s="138" t="str">
        <f aca="false">P11!E57</f>
        <v>NT</v>
      </c>
      <c r="O63" s="138" t="str">
        <f aca="false">P12!E57</f>
        <v>C</v>
      </c>
      <c r="P63" s="138" t="str">
        <f aca="false">P13!E57</f>
        <v>C</v>
      </c>
      <c r="Q63" s="138" t="str">
        <f aca="false">P14!E57</f>
        <v>C</v>
      </c>
      <c r="R63" s="138" t="str">
        <f aca="false">P15!E57</f>
        <v>C</v>
      </c>
      <c r="S63" s="138" t="str">
        <f aca="false">P16!E57</f>
        <v>C</v>
      </c>
      <c r="T63" s="138" t="str">
        <f aca="false">P17!E57</f>
        <v>NT</v>
      </c>
      <c r="U63" s="138" t="str">
        <f aca="false">P18!E57</f>
        <v>NT</v>
      </c>
      <c r="V63" s="138" t="str">
        <f aca="false">P19!E57</f>
        <v>NT</v>
      </c>
      <c r="W63" s="138" t="str">
        <f aca="false">P20!E57</f>
        <v>NT</v>
      </c>
      <c r="X63" s="138"/>
      <c r="Y63" s="138"/>
      <c r="Z63" s="138"/>
      <c r="AA63" s="138" t="n">
        <v>54</v>
      </c>
      <c r="AB63" s="139" t="n">
        <f aca="false">COUNTIF(BaseDeCalcul!D63:Z63,"C")</f>
        <v>9</v>
      </c>
      <c r="AC63" s="139" t="n">
        <f aca="false">COUNTIF(BaseDeCalcul!D63:Z63,"NC")</f>
        <v>0</v>
      </c>
      <c r="AD63" s="139" t="n">
        <f aca="false">COUNTIF(BaseDeCalcul!D63:Z63,"NA")</f>
        <v>0</v>
      </c>
      <c r="AE63" s="140" t="str">
        <f aca="false">IF(COUNTIF(D63:W63,"NC")&gt;0,"NC",IF(COUNTIF(D63:W63,"C")&gt;0,"C",IF(COUNTIF(D63:W63,"NA")&gt;0,"NA","NT")))</f>
        <v>C</v>
      </c>
      <c r="AF63" s="139"/>
      <c r="AG63" s="151" t="s">
        <v>162</v>
      </c>
      <c r="AH63" s="151"/>
      <c r="AI63" s="155" t="n">
        <f aca="false">IF(AK48&gt;0,AI48/AK48,0)</f>
        <v>0.5</v>
      </c>
      <c r="AJ63" s="155" t="n">
        <f aca="false">IF(AK48&gt;0,AJ48/AK48,0)</f>
        <v>0.5</v>
      </c>
      <c r="AK63" s="155" t="n">
        <v>1</v>
      </c>
      <c r="AL63" s="138"/>
    </row>
    <row r="64" customFormat="false" ht="15" hidden="false" customHeight="false" outlineLevel="0" collapsed="false">
      <c r="A64" s="138" t="str">
        <f aca="false">Criteres!B58</f>
        <v>Éléments obligatoires</v>
      </c>
      <c r="B64" s="138" t="str">
        <f aca="false">Criteres!C58</f>
        <v>8.2</v>
      </c>
      <c r="C64" s="138" t="str">
        <f aca="false">Criteres!D58</f>
        <v>A</v>
      </c>
      <c r="D64" s="138" t="str">
        <f aca="false">P01!E58</f>
        <v>C</v>
      </c>
      <c r="E64" s="138" t="str">
        <f aca="false">P02!E58</f>
        <v>NC</v>
      </c>
      <c r="F64" s="138" t="str">
        <f aca="false">P03!E58</f>
        <v>NT</v>
      </c>
      <c r="G64" s="138" t="str">
        <f aca="false">P04!E58</f>
        <v>NT</v>
      </c>
      <c r="H64" s="138" t="str">
        <f aca="false">P05!E58</f>
        <v>C</v>
      </c>
      <c r="I64" s="138" t="str">
        <f aca="false">P06!E58</f>
        <v>C</v>
      </c>
      <c r="J64" s="138" t="str">
        <f aca="false">P07!E58</f>
        <v>NT</v>
      </c>
      <c r="K64" s="138" t="str">
        <f aca="false">P08!E58</f>
        <v>NT</v>
      </c>
      <c r="L64" s="138" t="str">
        <f aca="false">P09!E58</f>
        <v>NT</v>
      </c>
      <c r="M64" s="138" t="str">
        <f aca="false">P10!E58</f>
        <v>NT</v>
      </c>
      <c r="N64" s="138" t="str">
        <f aca="false">P11!E58</f>
        <v>NT</v>
      </c>
      <c r="O64" s="138" t="str">
        <f aca="false">P12!E58</f>
        <v>C</v>
      </c>
      <c r="P64" s="138" t="str">
        <f aca="false">P13!E58</f>
        <v>C</v>
      </c>
      <c r="Q64" s="138" t="str">
        <f aca="false">P14!E58</f>
        <v>C</v>
      </c>
      <c r="R64" s="138" t="str">
        <f aca="false">P15!E58</f>
        <v>C</v>
      </c>
      <c r="S64" s="138" t="str">
        <f aca="false">P16!E58</f>
        <v>C</v>
      </c>
      <c r="T64" s="138" t="str">
        <f aca="false">P17!E58</f>
        <v>NT</v>
      </c>
      <c r="U64" s="138" t="str">
        <f aca="false">P18!E58</f>
        <v>NT</v>
      </c>
      <c r="V64" s="138" t="str">
        <f aca="false">P19!E58</f>
        <v>NT</v>
      </c>
      <c r="W64" s="138" t="str">
        <f aca="false">P20!E58</f>
        <v>NT</v>
      </c>
      <c r="X64" s="138"/>
      <c r="Y64" s="138"/>
      <c r="Z64" s="138"/>
      <c r="AA64" s="138" t="n">
        <v>55</v>
      </c>
      <c r="AB64" s="139" t="n">
        <f aca="false">COUNTIF(BaseDeCalcul!D64:Z64,"C")</f>
        <v>8</v>
      </c>
      <c r="AC64" s="139" t="n">
        <f aca="false">COUNTIF(BaseDeCalcul!D64:Z64,"NC")</f>
        <v>1</v>
      </c>
      <c r="AD64" s="139" t="n">
        <f aca="false">COUNTIF(BaseDeCalcul!D64:Z64,"NA")</f>
        <v>0</v>
      </c>
      <c r="AE64" s="140" t="str">
        <f aca="false">IF(COUNTIF(D64:W64,"NC")&gt;0,"NC",IF(COUNTIF(D64:W64,"C")&gt;0,"C",IF(COUNTIF(D64:W64,"NA")&gt;0,"NA","NT")))</f>
        <v>NC</v>
      </c>
      <c r="AF64" s="139"/>
      <c r="AG64" s="151" t="s">
        <v>169</v>
      </c>
      <c r="AH64" s="151"/>
      <c r="AI64" s="155" t="n">
        <f aca="false">IF(AK49&gt;0,AI49/AK49,0)</f>
        <v>0</v>
      </c>
      <c r="AJ64" s="155" t="n">
        <f aca="false">IF(AK49&gt;0,AJ49/AK49,0)</f>
        <v>1</v>
      </c>
      <c r="AK64" s="155" t="n">
        <v>1</v>
      </c>
      <c r="AL64" s="138"/>
    </row>
    <row r="65" customFormat="false" ht="15" hidden="false" customHeight="false" outlineLevel="0" collapsed="false">
      <c r="A65" s="138" t="str">
        <f aca="false">Criteres!B59</f>
        <v>Éléments obligatoires</v>
      </c>
      <c r="B65" s="138" t="str">
        <f aca="false">Criteres!C59</f>
        <v>8.3</v>
      </c>
      <c r="C65" s="138" t="str">
        <f aca="false">Criteres!D59</f>
        <v>A</v>
      </c>
      <c r="D65" s="138" t="str">
        <f aca="false">P01!E59</f>
        <v>C</v>
      </c>
      <c r="E65" s="138" t="str">
        <f aca="false">P02!E59</f>
        <v>C</v>
      </c>
      <c r="F65" s="138" t="str">
        <f aca="false">P03!E59</f>
        <v>NT</v>
      </c>
      <c r="G65" s="138" t="str">
        <f aca="false">P04!E59</f>
        <v>NT</v>
      </c>
      <c r="H65" s="138" t="str">
        <f aca="false">P05!E59</f>
        <v>C</v>
      </c>
      <c r="I65" s="138" t="str">
        <f aca="false">P06!E59</f>
        <v>C</v>
      </c>
      <c r="J65" s="138" t="str">
        <f aca="false">P07!E59</f>
        <v>NT</v>
      </c>
      <c r="K65" s="138" t="str">
        <f aca="false">P08!E59</f>
        <v>NT</v>
      </c>
      <c r="L65" s="138" t="str">
        <f aca="false">P09!E59</f>
        <v>NT</v>
      </c>
      <c r="M65" s="138" t="str">
        <f aca="false">P10!E59</f>
        <v>NT</v>
      </c>
      <c r="N65" s="138" t="str">
        <f aca="false">P11!E59</f>
        <v>NT</v>
      </c>
      <c r="O65" s="138" t="str">
        <f aca="false">P12!E59</f>
        <v>C</v>
      </c>
      <c r="P65" s="138" t="str">
        <f aca="false">P13!E59</f>
        <v>C</v>
      </c>
      <c r="Q65" s="138" t="str">
        <f aca="false">P14!E59</f>
        <v>C</v>
      </c>
      <c r="R65" s="138" t="str">
        <f aca="false">P15!E59</f>
        <v>C</v>
      </c>
      <c r="S65" s="138" t="str">
        <f aca="false">P16!E59</f>
        <v>C</v>
      </c>
      <c r="T65" s="138" t="str">
        <f aca="false">P17!E59</f>
        <v>NT</v>
      </c>
      <c r="U65" s="138" t="str">
        <f aca="false">P18!E59</f>
        <v>NT</v>
      </c>
      <c r="V65" s="138" t="str">
        <f aca="false">P19!E59</f>
        <v>NT</v>
      </c>
      <c r="W65" s="138" t="str">
        <f aca="false">P20!E59</f>
        <v>NT</v>
      </c>
      <c r="X65" s="138"/>
      <c r="Y65" s="138"/>
      <c r="Z65" s="138"/>
      <c r="AA65" s="138" t="n">
        <v>56</v>
      </c>
      <c r="AB65" s="139" t="n">
        <f aca="false">COUNTIF(BaseDeCalcul!D65:Z65,"C")</f>
        <v>9</v>
      </c>
      <c r="AC65" s="139" t="n">
        <f aca="false">COUNTIF(BaseDeCalcul!D65:Z65,"NC")</f>
        <v>0</v>
      </c>
      <c r="AD65" s="139" t="n">
        <f aca="false">COUNTIF(BaseDeCalcul!D65:Z65,"NA")</f>
        <v>0</v>
      </c>
      <c r="AE65" s="140" t="str">
        <f aca="false">IF(COUNTIF(D65:W65,"NC")&gt;0,"NC",IF(COUNTIF(D65:W65,"C")&gt;0,"C",IF(COUNTIF(D65:W65,"NA")&gt;0,"NA","NT")))</f>
        <v>C</v>
      </c>
      <c r="AF65" s="139"/>
      <c r="AG65" s="151" t="s">
        <v>182</v>
      </c>
      <c r="AH65" s="151"/>
      <c r="AI65" s="155" t="n">
        <f aca="false">IF(AK50&gt;0,AI50/AK50,0)</f>
        <v>0.5</v>
      </c>
      <c r="AJ65" s="155" t="n">
        <f aca="false">IF(AK50&gt;0,AJ50/AK50,0)</f>
        <v>0.5</v>
      </c>
      <c r="AK65" s="155" t="n">
        <v>1</v>
      </c>
      <c r="AL65" s="138"/>
    </row>
    <row r="66" customFormat="false" ht="15" hidden="false" customHeight="false" outlineLevel="0" collapsed="false">
      <c r="A66" s="138" t="str">
        <f aca="false">Criteres!B60</f>
        <v>Éléments obligatoires</v>
      </c>
      <c r="B66" s="138" t="str">
        <f aca="false">Criteres!C60</f>
        <v>8.4</v>
      </c>
      <c r="C66" s="138" t="str">
        <f aca="false">Criteres!D60</f>
        <v>A</v>
      </c>
      <c r="D66" s="138" t="str">
        <f aca="false">P01!E60</f>
        <v>C</v>
      </c>
      <c r="E66" s="138" t="str">
        <f aca="false">P02!E60</f>
        <v>C</v>
      </c>
      <c r="F66" s="138" t="str">
        <f aca="false">P03!E60</f>
        <v>NT</v>
      </c>
      <c r="G66" s="138" t="str">
        <f aca="false">P04!E60</f>
        <v>NT</v>
      </c>
      <c r="H66" s="138" t="str">
        <f aca="false">P05!E60</f>
        <v>C</v>
      </c>
      <c r="I66" s="138" t="str">
        <f aca="false">P06!E60</f>
        <v>C</v>
      </c>
      <c r="J66" s="138" t="str">
        <f aca="false">P07!E60</f>
        <v>NT</v>
      </c>
      <c r="K66" s="138" t="str">
        <f aca="false">P08!E60</f>
        <v>NT</v>
      </c>
      <c r="L66" s="138" t="str">
        <f aca="false">P09!E60</f>
        <v>NT</v>
      </c>
      <c r="M66" s="138" t="str">
        <f aca="false">P10!E60</f>
        <v>NT</v>
      </c>
      <c r="N66" s="138" t="str">
        <f aca="false">P11!E60</f>
        <v>NT</v>
      </c>
      <c r="O66" s="138" t="str">
        <f aca="false">P12!E60</f>
        <v>C</v>
      </c>
      <c r="P66" s="138" t="str">
        <f aca="false">P13!E60</f>
        <v>C</v>
      </c>
      <c r="Q66" s="138" t="str">
        <f aca="false">P14!E60</f>
        <v>C</v>
      </c>
      <c r="R66" s="138" t="str">
        <f aca="false">P15!E60</f>
        <v>C</v>
      </c>
      <c r="S66" s="138" t="str">
        <f aca="false">P16!E60</f>
        <v>C</v>
      </c>
      <c r="T66" s="138" t="str">
        <f aca="false">P17!E60</f>
        <v>NT</v>
      </c>
      <c r="U66" s="138" t="str">
        <f aca="false">P18!E60</f>
        <v>NT</v>
      </c>
      <c r="V66" s="138" t="str">
        <f aca="false">P19!E60</f>
        <v>NT</v>
      </c>
      <c r="W66" s="138" t="str">
        <f aca="false">P20!E60</f>
        <v>NT</v>
      </c>
      <c r="X66" s="138"/>
      <c r="Y66" s="138"/>
      <c r="Z66" s="138"/>
      <c r="AA66" s="138" t="n">
        <v>57</v>
      </c>
      <c r="AB66" s="139" t="n">
        <f aca="false">COUNTIF(BaseDeCalcul!D66:Z66,"C")</f>
        <v>9</v>
      </c>
      <c r="AC66" s="139" t="n">
        <f aca="false">COUNTIF(BaseDeCalcul!D66:Z66,"NC")</f>
        <v>0</v>
      </c>
      <c r="AD66" s="139" t="n">
        <f aca="false">COUNTIF(BaseDeCalcul!D66:Z66,"NA")</f>
        <v>0</v>
      </c>
      <c r="AE66" s="140" t="str">
        <f aca="false">IF(COUNTIF(D66:W66,"NC")&gt;0,"NC",IF(COUNTIF(D66:W66,"C")&gt;0,"C",IF(COUNTIF(D66:W66,"NA")&gt;0,"NA","NT")))</f>
        <v>C</v>
      </c>
      <c r="AF66" s="139"/>
      <c r="AG66" s="151" t="s">
        <v>203</v>
      </c>
      <c r="AH66" s="151"/>
      <c r="AI66" s="155" t="n">
        <f aca="false">IF(AK51&gt;0,AI51/AK51,0)</f>
        <v>0.333333333333333</v>
      </c>
      <c r="AJ66" s="155" t="n">
        <f aca="false">IF(AK51&gt;0,AJ51/AK51,0)</f>
        <v>0.666666666666667</v>
      </c>
      <c r="AK66" s="155" t="n">
        <v>1</v>
      </c>
      <c r="AL66" s="138"/>
    </row>
    <row r="67" customFormat="false" ht="15" hidden="false" customHeight="false" outlineLevel="0" collapsed="false">
      <c r="A67" s="138" t="str">
        <f aca="false">Criteres!B61</f>
        <v>Éléments obligatoires</v>
      </c>
      <c r="B67" s="138" t="str">
        <f aca="false">Criteres!C61</f>
        <v>8.5</v>
      </c>
      <c r="C67" s="138" t="str">
        <f aca="false">Criteres!D61</f>
        <v>A</v>
      </c>
      <c r="D67" s="138" t="str">
        <f aca="false">P01!E61</f>
        <v>C</v>
      </c>
      <c r="E67" s="138" t="str">
        <f aca="false">P02!E61</f>
        <v>C</v>
      </c>
      <c r="F67" s="138" t="str">
        <f aca="false">P03!E61</f>
        <v>NT</v>
      </c>
      <c r="G67" s="138" t="str">
        <f aca="false">P04!E61</f>
        <v>NT</v>
      </c>
      <c r="H67" s="138" t="str">
        <f aca="false">P05!E61</f>
        <v>C</v>
      </c>
      <c r="I67" s="138" t="str">
        <f aca="false">P06!E61</f>
        <v>C</v>
      </c>
      <c r="J67" s="138" t="str">
        <f aca="false">P07!E61</f>
        <v>NT</v>
      </c>
      <c r="K67" s="138" t="str">
        <f aca="false">P08!E61</f>
        <v>NT</v>
      </c>
      <c r="L67" s="138" t="str">
        <f aca="false">P09!E61</f>
        <v>NT</v>
      </c>
      <c r="M67" s="138" t="str">
        <f aca="false">P10!E61</f>
        <v>NT</v>
      </c>
      <c r="N67" s="138" t="str">
        <f aca="false">P11!E61</f>
        <v>NT</v>
      </c>
      <c r="O67" s="138" t="str">
        <f aca="false">P12!E61</f>
        <v>C</v>
      </c>
      <c r="P67" s="138" t="str">
        <f aca="false">P13!E61</f>
        <v>C</v>
      </c>
      <c r="Q67" s="138" t="str">
        <f aca="false">P14!E61</f>
        <v>C</v>
      </c>
      <c r="R67" s="138" t="str">
        <f aca="false">P15!E61</f>
        <v>C</v>
      </c>
      <c r="S67" s="138" t="str">
        <f aca="false">P16!E61</f>
        <v>C</v>
      </c>
      <c r="T67" s="138" t="str">
        <f aca="false">P17!E61</f>
        <v>NT</v>
      </c>
      <c r="U67" s="138" t="str">
        <f aca="false">P18!E61</f>
        <v>NT</v>
      </c>
      <c r="V67" s="138" t="str">
        <f aca="false">P19!E61</f>
        <v>NT</v>
      </c>
      <c r="W67" s="138" t="str">
        <f aca="false">P20!E61</f>
        <v>NT</v>
      </c>
      <c r="X67" s="138"/>
      <c r="Y67" s="138"/>
      <c r="Z67" s="138"/>
      <c r="AA67" s="138" t="n">
        <v>58</v>
      </c>
      <c r="AB67" s="139" t="n">
        <f aca="false">COUNTIF(BaseDeCalcul!D67:Z67,"C")</f>
        <v>9</v>
      </c>
      <c r="AC67" s="139" t="n">
        <f aca="false">COUNTIF(BaseDeCalcul!D67:Z67,"NC")</f>
        <v>0</v>
      </c>
      <c r="AD67" s="139" t="n">
        <f aca="false">COUNTIF(BaseDeCalcul!D67:Z67,"NA")</f>
        <v>0</v>
      </c>
      <c r="AE67" s="140" t="str">
        <f aca="false">IF(COUNTIF(D67:W67,"NC")&gt;0,"NC",IF(COUNTIF(D67:W67,"C")&gt;0,"C",IF(COUNTIF(D67:W67,"NA")&gt;0,"NA","NT")))</f>
        <v>C</v>
      </c>
      <c r="AF67" s="139"/>
      <c r="AG67" s="151" t="s">
        <v>216</v>
      </c>
      <c r="AH67" s="151"/>
      <c r="AI67" s="155" t="n">
        <f aca="false">IF(AK52&gt;0,AI52/AK52,0)</f>
        <v>0.6</v>
      </c>
      <c r="AJ67" s="155" t="n">
        <f aca="false">IF(AK52&gt;0,AJ52/AK52,0)</f>
        <v>0.4</v>
      </c>
      <c r="AK67" s="155" t="n">
        <v>1</v>
      </c>
      <c r="AL67" s="138"/>
    </row>
    <row r="68" customFormat="false" ht="15" hidden="false" customHeight="false" outlineLevel="0" collapsed="false">
      <c r="A68" s="138" t="str">
        <f aca="false">Criteres!B62</f>
        <v>Éléments obligatoires</v>
      </c>
      <c r="B68" s="138" t="str">
        <f aca="false">Criteres!C62</f>
        <v>8.6</v>
      </c>
      <c r="C68" s="138" t="str">
        <f aca="false">Criteres!D62</f>
        <v>A</v>
      </c>
      <c r="D68" s="138" t="str">
        <f aca="false">P01!E62</f>
        <v>C</v>
      </c>
      <c r="E68" s="138" t="str">
        <f aca="false">P02!E62</f>
        <v>C</v>
      </c>
      <c r="F68" s="138" t="str">
        <f aca="false">P03!E62</f>
        <v>NT</v>
      </c>
      <c r="G68" s="138" t="str">
        <f aca="false">P04!E62</f>
        <v>NT</v>
      </c>
      <c r="H68" s="138" t="str">
        <f aca="false">P05!E62</f>
        <v>NC</v>
      </c>
      <c r="I68" s="138" t="str">
        <f aca="false">P06!E62</f>
        <v>C</v>
      </c>
      <c r="J68" s="138" t="str">
        <f aca="false">P07!E62</f>
        <v>NT</v>
      </c>
      <c r="K68" s="138" t="str">
        <f aca="false">P08!E62</f>
        <v>NT</v>
      </c>
      <c r="L68" s="138" t="str">
        <f aca="false">P09!E62</f>
        <v>NT</v>
      </c>
      <c r="M68" s="138" t="str">
        <f aca="false">P10!E62</f>
        <v>NT</v>
      </c>
      <c r="N68" s="138" t="str">
        <f aca="false">P11!E62</f>
        <v>NT</v>
      </c>
      <c r="O68" s="138" t="str">
        <f aca="false">P12!E62</f>
        <v>C</v>
      </c>
      <c r="P68" s="138" t="str">
        <f aca="false">P13!E62</f>
        <v>C</v>
      </c>
      <c r="Q68" s="138" t="str">
        <f aca="false">P14!E62</f>
        <v>C</v>
      </c>
      <c r="R68" s="138" t="str">
        <f aca="false">P15!E62</f>
        <v>C</v>
      </c>
      <c r="S68" s="138" t="str">
        <f aca="false">P16!E62</f>
        <v>C</v>
      </c>
      <c r="T68" s="138" t="str">
        <f aca="false">P17!E62</f>
        <v>NT</v>
      </c>
      <c r="U68" s="138" t="str">
        <f aca="false">P18!E62</f>
        <v>NT</v>
      </c>
      <c r="V68" s="138" t="str">
        <f aca="false">P19!E62</f>
        <v>NT</v>
      </c>
      <c r="W68" s="138" t="str">
        <f aca="false">P20!E62</f>
        <v>NT</v>
      </c>
      <c r="X68" s="138"/>
      <c r="Y68" s="138"/>
      <c r="Z68" s="138"/>
      <c r="AA68" s="138" t="n">
        <v>59</v>
      </c>
      <c r="AB68" s="139" t="n">
        <f aca="false">COUNTIF(BaseDeCalcul!D68:Z68,"C")</f>
        <v>8</v>
      </c>
      <c r="AC68" s="139" t="n">
        <f aca="false">COUNTIF(BaseDeCalcul!D68:Z68,"NC")</f>
        <v>1</v>
      </c>
      <c r="AD68" s="139" t="n">
        <f aca="false">COUNTIF(BaseDeCalcul!D68:Z68,"NA")</f>
        <v>0</v>
      </c>
      <c r="AE68" s="140" t="str">
        <f aca="false">IF(COUNTIF(D68:W68,"NC")&gt;0,"NC",IF(COUNTIF(D68:W68,"C")&gt;0,"C",IF(COUNTIF(D68:W68,"NA")&gt;0,"NA","NT")))</f>
        <v>NC</v>
      </c>
      <c r="AF68" s="139"/>
      <c r="AG68" s="151" t="s">
        <v>255</v>
      </c>
      <c r="AH68" s="151"/>
      <c r="AI68" s="155" t="n">
        <f aca="false">IF(AK53&gt;0,AI53/AK53,0)</f>
        <v>0.6</v>
      </c>
      <c r="AJ68" s="155" t="n">
        <f aca="false">IF(AK53&gt;0,AJ53/AK53,0)</f>
        <v>0.4</v>
      </c>
      <c r="AK68" s="155" t="n">
        <v>1</v>
      </c>
      <c r="AL68" s="138"/>
    </row>
    <row r="69" customFormat="false" ht="15" hidden="false" customHeight="false" outlineLevel="0" collapsed="false">
      <c r="A69" s="138" t="str">
        <f aca="false">Criteres!B63</f>
        <v>Éléments obligatoires</v>
      </c>
      <c r="B69" s="138" t="str">
        <f aca="false">Criteres!C63</f>
        <v>8.7</v>
      </c>
      <c r="C69" s="138" t="str">
        <f aca="false">Criteres!D63</f>
        <v>AA</v>
      </c>
      <c r="D69" s="138" t="str">
        <f aca="false">P01!E63</f>
        <v>NC</v>
      </c>
      <c r="E69" s="138" t="str">
        <f aca="false">P02!E63</f>
        <v>NA</v>
      </c>
      <c r="F69" s="138" t="str">
        <f aca="false">P03!E63</f>
        <v>NT</v>
      </c>
      <c r="G69" s="138" t="str">
        <f aca="false">P04!E63</f>
        <v>NT</v>
      </c>
      <c r="H69" s="138" t="str">
        <f aca="false">P05!E63</f>
        <v>NA</v>
      </c>
      <c r="I69" s="138" t="str">
        <f aca="false">P06!E63</f>
        <v>NA</v>
      </c>
      <c r="J69" s="138" t="str">
        <f aca="false">P07!E63</f>
        <v>NT</v>
      </c>
      <c r="K69" s="138" t="str">
        <f aca="false">P08!E63</f>
        <v>NT</v>
      </c>
      <c r="L69" s="138" t="str">
        <f aca="false">P09!E63</f>
        <v>NT</v>
      </c>
      <c r="M69" s="138" t="str">
        <f aca="false">P10!E63</f>
        <v>NT</v>
      </c>
      <c r="N69" s="138" t="str">
        <f aca="false">P11!E63</f>
        <v>NT</v>
      </c>
      <c r="O69" s="138" t="str">
        <f aca="false">P12!E63</f>
        <v>NA</v>
      </c>
      <c r="P69" s="138" t="str">
        <f aca="false">P13!E63</f>
        <v>NA</v>
      </c>
      <c r="Q69" s="138" t="str">
        <f aca="false">P14!E63</f>
        <v>NA</v>
      </c>
      <c r="R69" s="138" t="str">
        <f aca="false">P15!E63</f>
        <v>NA</v>
      </c>
      <c r="S69" s="138" t="str">
        <f aca="false">P16!E63</f>
        <v>NA</v>
      </c>
      <c r="T69" s="138" t="str">
        <f aca="false">P17!E63</f>
        <v>NT</v>
      </c>
      <c r="U69" s="138" t="str">
        <f aca="false">P18!E63</f>
        <v>NT</v>
      </c>
      <c r="V69" s="138" t="str">
        <f aca="false">P19!E63</f>
        <v>NT</v>
      </c>
      <c r="W69" s="138" t="str">
        <f aca="false">P20!E63</f>
        <v>NT</v>
      </c>
      <c r="X69" s="138"/>
      <c r="Y69" s="138"/>
      <c r="Z69" s="138"/>
      <c r="AA69" s="138" t="n">
        <v>60</v>
      </c>
      <c r="AB69" s="139" t="n">
        <f aca="false">COUNTIF(BaseDeCalcul!D69:Z69,"C")</f>
        <v>0</v>
      </c>
      <c r="AC69" s="139" t="n">
        <f aca="false">COUNTIF(BaseDeCalcul!D69:Z69,"NC")</f>
        <v>1</v>
      </c>
      <c r="AD69" s="139" t="n">
        <f aca="false">COUNTIF(BaseDeCalcul!D69:Z69,"NA")</f>
        <v>8</v>
      </c>
      <c r="AE69" s="140" t="str">
        <f aca="false">IF(COUNTIF(D69:W69,"NC")&gt;0,"NC",IF(COUNTIF(D69:W69,"C")&gt;0,"C",IF(COUNTIF(D69:W69,"NA")&gt;0,"NA","NT")))</f>
        <v>NC</v>
      </c>
      <c r="AF69" s="139"/>
      <c r="AG69" s="151" t="s">
        <v>288</v>
      </c>
      <c r="AH69" s="151"/>
      <c r="AI69" s="155" t="n">
        <f aca="false">IF(AK54&gt;0,AI54/AK54,0)</f>
        <v>0.6</v>
      </c>
      <c r="AJ69" s="155" t="n">
        <f aca="false">IF(AK54&gt;0,AJ54/AK54,0)</f>
        <v>0.4</v>
      </c>
      <c r="AK69" s="155" t="n">
        <v>1</v>
      </c>
      <c r="AL69" s="138"/>
    </row>
    <row r="70" customFormat="false" ht="15" hidden="false" customHeight="false" outlineLevel="0" collapsed="false">
      <c r="A70" s="138" t="str">
        <f aca="false">Criteres!B64</f>
        <v>Éléments obligatoires</v>
      </c>
      <c r="B70" s="138" t="str">
        <f aca="false">Criteres!C64</f>
        <v>8.8</v>
      </c>
      <c r="C70" s="138" t="str">
        <f aca="false">Criteres!D64</f>
        <v>AA</v>
      </c>
      <c r="D70" s="138" t="str">
        <f aca="false">P01!E64</f>
        <v>NA</v>
      </c>
      <c r="E70" s="138" t="str">
        <f aca="false">P02!E64</f>
        <v>NA</v>
      </c>
      <c r="F70" s="138" t="str">
        <f aca="false">P03!E64</f>
        <v>NT</v>
      </c>
      <c r="G70" s="138" t="str">
        <f aca="false">P04!E64</f>
        <v>NT</v>
      </c>
      <c r="H70" s="138" t="str">
        <f aca="false">P05!E64</f>
        <v>NA</v>
      </c>
      <c r="I70" s="138" t="str">
        <f aca="false">P06!E64</f>
        <v>NA</v>
      </c>
      <c r="J70" s="138" t="str">
        <f aca="false">P07!E64</f>
        <v>NT</v>
      </c>
      <c r="K70" s="138" t="str">
        <f aca="false">P08!E64</f>
        <v>NT</v>
      </c>
      <c r="L70" s="138" t="str">
        <f aca="false">P09!E64</f>
        <v>NT</v>
      </c>
      <c r="M70" s="138" t="str">
        <f aca="false">P10!E64</f>
        <v>NT</v>
      </c>
      <c r="N70" s="138" t="str">
        <f aca="false">P11!E64</f>
        <v>NT</v>
      </c>
      <c r="O70" s="138" t="str">
        <f aca="false">P12!E64</f>
        <v>NA</v>
      </c>
      <c r="P70" s="138" t="str">
        <f aca="false">P13!E64</f>
        <v>NA</v>
      </c>
      <c r="Q70" s="138" t="str">
        <f aca="false">P14!E64</f>
        <v>NA</v>
      </c>
      <c r="R70" s="138" t="str">
        <f aca="false">P15!E64</f>
        <v>NA</v>
      </c>
      <c r="S70" s="138" t="str">
        <f aca="false">P16!E64</f>
        <v>NA</v>
      </c>
      <c r="T70" s="138" t="str">
        <f aca="false">P17!E64</f>
        <v>NT</v>
      </c>
      <c r="U70" s="138" t="str">
        <f aca="false">P18!E64</f>
        <v>NT</v>
      </c>
      <c r="V70" s="138" t="str">
        <f aca="false">P19!E64</f>
        <v>NT</v>
      </c>
      <c r="W70" s="138" t="str">
        <f aca="false">P20!E64</f>
        <v>NT</v>
      </c>
      <c r="X70" s="138"/>
      <c r="Y70" s="138"/>
      <c r="Z70" s="138"/>
      <c r="AA70" s="138" t="n">
        <v>61</v>
      </c>
      <c r="AB70" s="139" t="n">
        <f aca="false">COUNTIF(BaseDeCalcul!D70:Z70,"C")</f>
        <v>0</v>
      </c>
      <c r="AC70" s="139" t="n">
        <f aca="false">COUNTIF(BaseDeCalcul!D70:Z70,"NC")</f>
        <v>0</v>
      </c>
      <c r="AD70" s="139" t="n">
        <f aca="false">COUNTIF(BaseDeCalcul!D70:Z70,"NA")</f>
        <v>9</v>
      </c>
      <c r="AE70" s="140" t="str">
        <f aca="false">IF(COUNTIF(D70:W70,"NC")&gt;0,"NC",IF(COUNTIF(D70:W70,"C")&gt;0,"C",IF(COUNTIF(D70:W70,"NA")&gt;0,"NA","NT")))</f>
        <v>NA</v>
      </c>
      <c r="AF70" s="139"/>
      <c r="AG70" s="151" t="s">
        <v>317</v>
      </c>
      <c r="AH70" s="151"/>
      <c r="AI70" s="155" t="n">
        <f aca="false">IF(AK55&gt;0,AI55/AK55,0)</f>
        <v>1</v>
      </c>
      <c r="AJ70" s="155" t="n">
        <f aca="false">IF(AK55&gt;0,AJ55/AK55,0)</f>
        <v>0</v>
      </c>
      <c r="AK70" s="155" t="n">
        <v>1</v>
      </c>
      <c r="AL70" s="138"/>
    </row>
    <row r="71" customFormat="false" ht="15" hidden="false" customHeight="false" outlineLevel="0" collapsed="false">
      <c r="A71" s="138" t="str">
        <f aca="false">Criteres!B65</f>
        <v>Éléments obligatoires</v>
      </c>
      <c r="B71" s="138" t="str">
        <f aca="false">Criteres!C65</f>
        <v>8.9</v>
      </c>
      <c r="C71" s="138" t="str">
        <f aca="false">Criteres!D65</f>
        <v>A</v>
      </c>
      <c r="D71" s="138" t="str">
        <f aca="false">P01!E65</f>
        <v>C</v>
      </c>
      <c r="E71" s="138" t="str">
        <f aca="false">P02!E65</f>
        <v>NC</v>
      </c>
      <c r="F71" s="138" t="str">
        <f aca="false">P03!E65</f>
        <v>NT</v>
      </c>
      <c r="G71" s="138" t="str">
        <f aca="false">P04!E65</f>
        <v>NT</v>
      </c>
      <c r="H71" s="138" t="str">
        <f aca="false">P05!E65</f>
        <v>NC</v>
      </c>
      <c r="I71" s="138" t="str">
        <f aca="false">P06!E65</f>
        <v>C</v>
      </c>
      <c r="J71" s="138" t="str">
        <f aca="false">P07!E65</f>
        <v>NT</v>
      </c>
      <c r="K71" s="138" t="str">
        <f aca="false">P08!E65</f>
        <v>NT</v>
      </c>
      <c r="L71" s="138" t="str">
        <f aca="false">P09!E65</f>
        <v>NT</v>
      </c>
      <c r="M71" s="138" t="str">
        <f aca="false">P10!E65</f>
        <v>NT</v>
      </c>
      <c r="N71" s="138" t="str">
        <f aca="false">P11!E65</f>
        <v>NT</v>
      </c>
      <c r="O71" s="138" t="str">
        <f aca="false">P12!E65</f>
        <v>C</v>
      </c>
      <c r="P71" s="138" t="str">
        <f aca="false">P13!E65</f>
        <v>NC</v>
      </c>
      <c r="Q71" s="138" t="str">
        <f aca="false">P14!E65</f>
        <v>NC</v>
      </c>
      <c r="R71" s="138" t="str">
        <f aca="false">P15!E65</f>
        <v>NC</v>
      </c>
      <c r="S71" s="138" t="str">
        <f aca="false">P16!E65</f>
        <v>C</v>
      </c>
      <c r="T71" s="138" t="str">
        <f aca="false">P17!E65</f>
        <v>NT</v>
      </c>
      <c r="U71" s="138" t="str">
        <f aca="false">P18!E65</f>
        <v>NT</v>
      </c>
      <c r="V71" s="138" t="str">
        <f aca="false">P19!E65</f>
        <v>NT</v>
      </c>
      <c r="W71" s="138" t="str">
        <f aca="false">P20!E65</f>
        <v>NT</v>
      </c>
      <c r="X71" s="138"/>
      <c r="Y71" s="138"/>
      <c r="Z71" s="138"/>
      <c r="AA71" s="138" t="n">
        <v>62</v>
      </c>
      <c r="AB71" s="139" t="n">
        <f aca="false">COUNTIF(BaseDeCalcul!D71:Z71,"C")</f>
        <v>4</v>
      </c>
      <c r="AC71" s="139" t="n">
        <f aca="false">COUNTIF(BaseDeCalcul!D71:Z71,"NC")</f>
        <v>5</v>
      </c>
      <c r="AD71" s="139" t="n">
        <f aca="false">COUNTIF(BaseDeCalcul!D71:Z71,"NA")</f>
        <v>0</v>
      </c>
      <c r="AE71" s="140" t="str">
        <f aca="false">IF(COUNTIF(D71:W71,"NC")&gt;0,"NC",IF(COUNTIF(D71:W71,"C")&gt;0,"C",IF(COUNTIF(D71:W71,"NA")&gt;0,"NA","NT")))</f>
        <v>NC</v>
      </c>
      <c r="AF71" s="139"/>
      <c r="AG71" s="139"/>
      <c r="AH71" s="139"/>
      <c r="AI71" s="139"/>
      <c r="AJ71" s="139"/>
      <c r="AK71" s="138"/>
      <c r="AL71" s="138"/>
    </row>
    <row r="72" customFormat="false" ht="15" hidden="false" customHeight="false" outlineLevel="0" collapsed="false">
      <c r="A72" s="138" t="str">
        <f aca="false">Criteres!B66</f>
        <v>Éléments obligatoires</v>
      </c>
      <c r="B72" s="138" t="str">
        <f aca="false">Criteres!C66</f>
        <v>8.10</v>
      </c>
      <c r="C72" s="138" t="str">
        <f aca="false">Criteres!D66</f>
        <v>A</v>
      </c>
      <c r="D72" s="138" t="str">
        <f aca="false">P01!E66</f>
        <v>NA</v>
      </c>
      <c r="E72" s="138" t="str">
        <f aca="false">P02!E66</f>
        <v>NA</v>
      </c>
      <c r="F72" s="138" t="str">
        <f aca="false">P03!E66</f>
        <v>NT</v>
      </c>
      <c r="G72" s="138" t="str">
        <f aca="false">P04!E66</f>
        <v>NT</v>
      </c>
      <c r="H72" s="138" t="str">
        <f aca="false">P05!E66</f>
        <v>NA</v>
      </c>
      <c r="I72" s="138" t="str">
        <f aca="false">P06!E66</f>
        <v>NA</v>
      </c>
      <c r="J72" s="138" t="str">
        <f aca="false">P07!E66</f>
        <v>NT</v>
      </c>
      <c r="K72" s="138" t="str">
        <f aca="false">P08!E66</f>
        <v>NT</v>
      </c>
      <c r="L72" s="138" t="str">
        <f aca="false">P09!E66</f>
        <v>NT</v>
      </c>
      <c r="M72" s="138" t="str">
        <f aca="false">P10!E66</f>
        <v>NT</v>
      </c>
      <c r="N72" s="138" t="str">
        <f aca="false">P11!E66</f>
        <v>NT</v>
      </c>
      <c r="O72" s="138" t="str">
        <f aca="false">P12!E66</f>
        <v>NA</v>
      </c>
      <c r="P72" s="138" t="str">
        <f aca="false">P13!E66</f>
        <v>NA</v>
      </c>
      <c r="Q72" s="138" t="str">
        <f aca="false">P14!E66</f>
        <v>NA</v>
      </c>
      <c r="R72" s="138" t="str">
        <f aca="false">P15!E66</f>
        <v>NA</v>
      </c>
      <c r="S72" s="138" t="str">
        <f aca="false">P16!E66</f>
        <v>NA</v>
      </c>
      <c r="T72" s="138" t="str">
        <f aca="false">P17!E66</f>
        <v>NT</v>
      </c>
      <c r="U72" s="138" t="str">
        <f aca="false">P18!E66</f>
        <v>NT</v>
      </c>
      <c r="V72" s="138" t="str">
        <f aca="false">P19!E66</f>
        <v>NT</v>
      </c>
      <c r="W72" s="138" t="str">
        <f aca="false">P20!E66</f>
        <v>NT</v>
      </c>
      <c r="X72" s="138"/>
      <c r="Y72" s="138"/>
      <c r="Z72" s="138"/>
      <c r="AA72" s="138" t="n">
        <v>63</v>
      </c>
      <c r="AB72" s="139" t="n">
        <f aca="false">COUNTIF(BaseDeCalcul!D72:Z72,"C")</f>
        <v>0</v>
      </c>
      <c r="AC72" s="139" t="n">
        <f aca="false">COUNTIF(BaseDeCalcul!D72:Z72,"NC")</f>
        <v>0</v>
      </c>
      <c r="AD72" s="139" t="n">
        <f aca="false">COUNTIF(BaseDeCalcul!D72:Z72,"NA")</f>
        <v>9</v>
      </c>
      <c r="AE72" s="140" t="str">
        <f aca="false">IF(COUNTIF(D72:W72,"NC")&gt;0,"NC",IF(COUNTIF(D72:W72,"C")&gt;0,"C",IF(COUNTIF(D72:W72,"NA")&gt;0,"NA","NT")))</f>
        <v>NA</v>
      </c>
      <c r="AF72" s="139"/>
      <c r="AG72" s="139"/>
      <c r="AH72" s="139"/>
      <c r="AI72" s="139"/>
      <c r="AJ72" s="139"/>
      <c r="AK72" s="138"/>
      <c r="AL72" s="138"/>
    </row>
    <row r="73" customFormat="false" ht="15" hidden="false" customHeight="false" outlineLevel="0" collapsed="false">
      <c r="A73" s="138" t="str">
        <f aca="false">Criteres!B67</f>
        <v>Structuration</v>
      </c>
      <c r="B73" s="138" t="str">
        <f aca="false">Criteres!C67</f>
        <v>9.1</v>
      </c>
      <c r="C73" s="138" t="str">
        <f aca="false">Criteres!D67</f>
        <v>A</v>
      </c>
      <c r="D73" s="138" t="str">
        <f aca="false">P01!E67</f>
        <v>C</v>
      </c>
      <c r="E73" s="138" t="str">
        <f aca="false">P02!E67</f>
        <v>C</v>
      </c>
      <c r="F73" s="138" t="str">
        <f aca="false">P03!E67</f>
        <v>NT</v>
      </c>
      <c r="G73" s="138" t="str">
        <f aca="false">P04!E67</f>
        <v>NT</v>
      </c>
      <c r="H73" s="138" t="str">
        <f aca="false">P05!E67</f>
        <v>NC</v>
      </c>
      <c r="I73" s="138" t="str">
        <f aca="false">P06!E67</f>
        <v>C</v>
      </c>
      <c r="J73" s="138" t="str">
        <f aca="false">P07!E67</f>
        <v>NT</v>
      </c>
      <c r="K73" s="138" t="str">
        <f aca="false">P08!E67</f>
        <v>NT</v>
      </c>
      <c r="L73" s="138" t="str">
        <f aca="false">P09!E67</f>
        <v>NT</v>
      </c>
      <c r="M73" s="138" t="str">
        <f aca="false">P10!E67</f>
        <v>NT</v>
      </c>
      <c r="N73" s="138" t="str">
        <f aca="false">P11!E67</f>
        <v>NT</v>
      </c>
      <c r="O73" s="138" t="str">
        <f aca="false">P12!E67</f>
        <v>C</v>
      </c>
      <c r="P73" s="138" t="str">
        <f aca="false">P13!E67</f>
        <v>C</v>
      </c>
      <c r="Q73" s="138" t="str">
        <f aca="false">P14!E67</f>
        <v>C</v>
      </c>
      <c r="R73" s="138" t="str">
        <f aca="false">P15!E67</f>
        <v>NC</v>
      </c>
      <c r="S73" s="138" t="str">
        <f aca="false">P16!E67</f>
        <v>C</v>
      </c>
      <c r="T73" s="138" t="str">
        <f aca="false">P17!E67</f>
        <v>NT</v>
      </c>
      <c r="U73" s="138" t="str">
        <f aca="false">P18!E67</f>
        <v>NT</v>
      </c>
      <c r="V73" s="138" t="str">
        <f aca="false">P19!E67</f>
        <v>NT</v>
      </c>
      <c r="W73" s="138" t="str">
        <f aca="false">P20!E67</f>
        <v>NT</v>
      </c>
      <c r="X73" s="138"/>
      <c r="Y73" s="138"/>
      <c r="Z73" s="138"/>
      <c r="AA73" s="138" t="n">
        <v>64</v>
      </c>
      <c r="AB73" s="139" t="n">
        <f aca="false">COUNTIF(BaseDeCalcul!D73:Z73,"C")</f>
        <v>7</v>
      </c>
      <c r="AC73" s="139" t="n">
        <f aca="false">COUNTIF(BaseDeCalcul!D73:Z73,"NC")</f>
        <v>2</v>
      </c>
      <c r="AD73" s="139" t="n">
        <f aca="false">COUNTIF(BaseDeCalcul!D73:Z73,"NA")</f>
        <v>0</v>
      </c>
      <c r="AE73" s="140" t="str">
        <f aca="false">IF(COUNTIF(D73:W73,"NC")&gt;0,"NC",IF(COUNTIF(D73:W73,"C")&gt;0,"C",IF(COUNTIF(D73:W73,"NA")&gt;0,"NA","NT")))</f>
        <v>NC</v>
      </c>
      <c r="AF73" s="139"/>
      <c r="AG73" s="139"/>
      <c r="AH73" s="139"/>
      <c r="AI73" s="139"/>
      <c r="AJ73" s="139"/>
      <c r="AK73" s="138"/>
      <c r="AL73" s="138"/>
    </row>
    <row r="74" customFormat="false" ht="15" hidden="false" customHeight="false" outlineLevel="0" collapsed="false">
      <c r="A74" s="138" t="str">
        <f aca="false">Criteres!B68</f>
        <v>Structuration</v>
      </c>
      <c r="B74" s="138" t="str">
        <f aca="false">Criteres!C68</f>
        <v>9.2</v>
      </c>
      <c r="C74" s="138" t="str">
        <f aca="false">Criteres!D68</f>
        <v>A</v>
      </c>
      <c r="D74" s="138" t="str">
        <f aca="false">P01!E68</f>
        <v>C</v>
      </c>
      <c r="E74" s="138" t="str">
        <f aca="false">P02!E68</f>
        <v>C</v>
      </c>
      <c r="F74" s="138" t="str">
        <f aca="false">P03!E68</f>
        <v>NT</v>
      </c>
      <c r="G74" s="138" t="str">
        <f aca="false">P04!E68</f>
        <v>NT</v>
      </c>
      <c r="H74" s="138" t="str">
        <f aca="false">P05!E68</f>
        <v>C</v>
      </c>
      <c r="I74" s="138" t="str">
        <f aca="false">P06!E68</f>
        <v>NA</v>
      </c>
      <c r="J74" s="138" t="str">
        <f aca="false">P07!E68</f>
        <v>NT</v>
      </c>
      <c r="K74" s="138" t="str">
        <f aca="false">P08!E68</f>
        <v>NT</v>
      </c>
      <c r="L74" s="138" t="str">
        <f aca="false">P09!E68</f>
        <v>NT</v>
      </c>
      <c r="M74" s="138" t="str">
        <f aca="false">P10!E68</f>
        <v>NT</v>
      </c>
      <c r="N74" s="138" t="str">
        <f aca="false">P11!E68</f>
        <v>NT</v>
      </c>
      <c r="O74" s="138" t="str">
        <f aca="false">P12!E68</f>
        <v>C</v>
      </c>
      <c r="P74" s="138" t="str">
        <f aca="false">P13!E68</f>
        <v>C</v>
      </c>
      <c r="Q74" s="138" t="str">
        <f aca="false">P14!E68</f>
        <v>C</v>
      </c>
      <c r="R74" s="138" t="str">
        <f aca="false">P15!E68</f>
        <v>C</v>
      </c>
      <c r="S74" s="138" t="str">
        <f aca="false">P16!E68</f>
        <v>C</v>
      </c>
      <c r="T74" s="138" t="str">
        <f aca="false">P17!E68</f>
        <v>NT</v>
      </c>
      <c r="U74" s="138" t="str">
        <f aca="false">P18!E68</f>
        <v>NT</v>
      </c>
      <c r="V74" s="138" t="str">
        <f aca="false">P19!E68</f>
        <v>NT</v>
      </c>
      <c r="W74" s="138" t="str">
        <f aca="false">P20!E68</f>
        <v>NT</v>
      </c>
      <c r="X74" s="138"/>
      <c r="Y74" s="138"/>
      <c r="Z74" s="138"/>
      <c r="AA74" s="138" t="n">
        <v>65</v>
      </c>
      <c r="AB74" s="139" t="n">
        <f aca="false">COUNTIF(BaseDeCalcul!D74:Z74,"C")</f>
        <v>8</v>
      </c>
      <c r="AC74" s="139" t="n">
        <f aca="false">COUNTIF(BaseDeCalcul!D74:Z74,"NC")</f>
        <v>0</v>
      </c>
      <c r="AD74" s="139" t="n">
        <f aca="false">COUNTIF(BaseDeCalcul!D74:Z74,"NA")</f>
        <v>1</v>
      </c>
      <c r="AE74" s="140" t="str">
        <f aca="false">IF(COUNTIF(D74:W74,"NC")&gt;0,"NC",IF(COUNTIF(D74:W74,"C")&gt;0,"C",IF(COUNTIF(D74:W74,"NA")&gt;0,"NA","NT")))</f>
        <v>C</v>
      </c>
      <c r="AF74" s="139"/>
      <c r="AG74" s="139"/>
      <c r="AH74" s="139"/>
      <c r="AI74" s="139"/>
      <c r="AJ74" s="139"/>
      <c r="AK74" s="138"/>
      <c r="AL74" s="138"/>
    </row>
    <row r="75" customFormat="false" ht="15" hidden="false" customHeight="false" outlineLevel="0" collapsed="false">
      <c r="A75" s="138" t="str">
        <f aca="false">Criteres!B69</f>
        <v>Structuration</v>
      </c>
      <c r="B75" s="138" t="str">
        <f aca="false">Criteres!C69</f>
        <v>9.3</v>
      </c>
      <c r="C75" s="138" t="str">
        <f aca="false">Criteres!D69</f>
        <v>A</v>
      </c>
      <c r="D75" s="138" t="str">
        <f aca="false">P01!E69</f>
        <v>C</v>
      </c>
      <c r="E75" s="138" t="str">
        <f aca="false">P02!E69</f>
        <v>NC</v>
      </c>
      <c r="F75" s="138" t="str">
        <f aca="false">P03!E69</f>
        <v>NT</v>
      </c>
      <c r="G75" s="138" t="str">
        <f aca="false">P04!E69</f>
        <v>NT</v>
      </c>
      <c r="H75" s="138" t="str">
        <f aca="false">P05!E69</f>
        <v>C</v>
      </c>
      <c r="I75" s="138" t="str">
        <f aca="false">P06!E69</f>
        <v>C</v>
      </c>
      <c r="J75" s="138" t="str">
        <f aca="false">P07!E69</f>
        <v>NT</v>
      </c>
      <c r="K75" s="138" t="str">
        <f aca="false">P08!E69</f>
        <v>NT</v>
      </c>
      <c r="L75" s="138" t="str">
        <f aca="false">P09!E69</f>
        <v>NT</v>
      </c>
      <c r="M75" s="138" t="str">
        <f aca="false">P10!E69</f>
        <v>NT</v>
      </c>
      <c r="N75" s="138" t="str">
        <f aca="false">P11!E69</f>
        <v>NT</v>
      </c>
      <c r="O75" s="138" t="str">
        <f aca="false">P12!E69</f>
        <v>NC</v>
      </c>
      <c r="P75" s="138" t="str">
        <f aca="false">P13!E69</f>
        <v>NC</v>
      </c>
      <c r="Q75" s="138" t="str">
        <f aca="false">P14!E69</f>
        <v>C</v>
      </c>
      <c r="R75" s="138" t="str">
        <f aca="false">P15!E69</f>
        <v>C</v>
      </c>
      <c r="S75" s="138" t="str">
        <f aca="false">P16!E69</f>
        <v>C</v>
      </c>
      <c r="T75" s="138" t="str">
        <f aca="false">P17!E69</f>
        <v>NT</v>
      </c>
      <c r="U75" s="138" t="str">
        <f aca="false">P18!E69</f>
        <v>NT</v>
      </c>
      <c r="V75" s="138" t="str">
        <f aca="false">P19!E69</f>
        <v>NT</v>
      </c>
      <c r="W75" s="138" t="str">
        <f aca="false">P20!E69</f>
        <v>NT</v>
      </c>
      <c r="X75" s="138"/>
      <c r="Y75" s="138"/>
      <c r="Z75" s="138"/>
      <c r="AA75" s="138" t="n">
        <v>66</v>
      </c>
      <c r="AB75" s="139" t="n">
        <f aca="false">COUNTIF(BaseDeCalcul!D75:Z75,"C")</f>
        <v>6</v>
      </c>
      <c r="AC75" s="139" t="n">
        <f aca="false">COUNTIF(BaseDeCalcul!D75:Z75,"NC")</f>
        <v>3</v>
      </c>
      <c r="AD75" s="139" t="n">
        <f aca="false">COUNTIF(BaseDeCalcul!D75:Z75,"NA")</f>
        <v>0</v>
      </c>
      <c r="AE75" s="140" t="str">
        <f aca="false">IF(COUNTIF(D75:W75,"NC")&gt;0,"NC",IF(COUNTIF(D75:W75,"C")&gt;0,"C",IF(COUNTIF(D75:W75,"NA")&gt;0,"NA","NT")))</f>
        <v>NC</v>
      </c>
      <c r="AF75" s="139"/>
      <c r="AG75" s="139"/>
      <c r="AH75" s="139"/>
      <c r="AI75" s="139"/>
      <c r="AJ75" s="139"/>
      <c r="AK75" s="138"/>
      <c r="AL75" s="138"/>
    </row>
    <row r="76" customFormat="false" ht="15" hidden="false" customHeight="false" outlineLevel="0" collapsed="false">
      <c r="A76" s="138" t="str">
        <f aca="false">Criteres!B70</f>
        <v>Structuration</v>
      </c>
      <c r="B76" s="138" t="str">
        <f aca="false">Criteres!C70</f>
        <v>9.4</v>
      </c>
      <c r="C76" s="138" t="str">
        <f aca="false">Criteres!D70</f>
        <v>A</v>
      </c>
      <c r="D76" s="138" t="str">
        <f aca="false">P01!E70</f>
        <v>NA</v>
      </c>
      <c r="E76" s="138" t="str">
        <f aca="false">P02!E70</f>
        <v>NA</v>
      </c>
      <c r="F76" s="138" t="str">
        <f aca="false">P03!E70</f>
        <v>NT</v>
      </c>
      <c r="G76" s="138" t="str">
        <f aca="false">P04!E70</f>
        <v>NT</v>
      </c>
      <c r="H76" s="138" t="str">
        <f aca="false">P05!E70</f>
        <v>NA</v>
      </c>
      <c r="I76" s="138" t="str">
        <f aca="false">P06!E70</f>
        <v>NA</v>
      </c>
      <c r="J76" s="138" t="str">
        <f aca="false">P07!E70</f>
        <v>NT</v>
      </c>
      <c r="K76" s="138" t="str">
        <f aca="false">P08!E70</f>
        <v>NT</v>
      </c>
      <c r="L76" s="138" t="str">
        <f aca="false">P09!E70</f>
        <v>NT</v>
      </c>
      <c r="M76" s="138" t="str">
        <f aca="false">P10!E70</f>
        <v>NT</v>
      </c>
      <c r="N76" s="138" t="str">
        <f aca="false">P11!E70</f>
        <v>NT</v>
      </c>
      <c r="O76" s="138" t="str">
        <f aca="false">P12!E70</f>
        <v>NA</v>
      </c>
      <c r="P76" s="138" t="str">
        <f aca="false">P13!E70</f>
        <v>NA</v>
      </c>
      <c r="Q76" s="138" t="str">
        <f aca="false">P14!E70</f>
        <v>NA</v>
      </c>
      <c r="R76" s="138" t="str">
        <f aca="false">P15!E70</f>
        <v>NA</v>
      </c>
      <c r="S76" s="138" t="str">
        <f aca="false">P16!E70</f>
        <v>NA</v>
      </c>
      <c r="T76" s="138" t="str">
        <f aca="false">P17!E70</f>
        <v>NT</v>
      </c>
      <c r="U76" s="138" t="str">
        <f aca="false">P18!E70</f>
        <v>NT</v>
      </c>
      <c r="V76" s="138" t="str">
        <f aca="false">P19!E70</f>
        <v>NT</v>
      </c>
      <c r="W76" s="138" t="str">
        <f aca="false">P20!E70</f>
        <v>NT</v>
      </c>
      <c r="X76" s="138"/>
      <c r="Y76" s="138"/>
      <c r="Z76" s="138"/>
      <c r="AA76" s="138" t="n">
        <v>67</v>
      </c>
      <c r="AB76" s="139" t="n">
        <f aca="false">COUNTIF(BaseDeCalcul!D76:Z76,"C")</f>
        <v>0</v>
      </c>
      <c r="AC76" s="139" t="n">
        <f aca="false">COUNTIF(BaseDeCalcul!D76:Z76,"NC")</f>
        <v>0</v>
      </c>
      <c r="AD76" s="139" t="n">
        <f aca="false">COUNTIF(BaseDeCalcul!D76:Z76,"NA")</f>
        <v>9</v>
      </c>
      <c r="AE76" s="140" t="str">
        <f aca="false">IF(COUNTIF(D76:W76,"NC")&gt;0,"NC",IF(COUNTIF(D76:W76,"C")&gt;0,"C",IF(COUNTIF(D76:W76,"NA")&gt;0,"NA","NT")))</f>
        <v>NA</v>
      </c>
      <c r="AF76" s="139"/>
      <c r="AG76" s="139"/>
      <c r="AH76" s="139"/>
      <c r="AI76" s="139"/>
      <c r="AJ76" s="139"/>
      <c r="AK76" s="138"/>
      <c r="AL76" s="138"/>
    </row>
    <row r="77" customFormat="false" ht="15" hidden="false" customHeight="false" outlineLevel="0" collapsed="false">
      <c r="A77" s="138" t="str">
        <f aca="false">Criteres!B71</f>
        <v>Structuration</v>
      </c>
      <c r="B77" s="138" t="str">
        <f aca="false">Criteres!C71</f>
        <v>9.5</v>
      </c>
      <c r="C77" s="138" t="str">
        <f aca="false">Criteres!D71</f>
        <v>AAA</v>
      </c>
      <c r="D77" s="138" t="str">
        <f aca="false">P01!E71</f>
        <v>NT</v>
      </c>
      <c r="E77" s="138" t="str">
        <f aca="false">P02!E71</f>
        <v>NT</v>
      </c>
      <c r="F77" s="138" t="str">
        <f aca="false">P03!E71</f>
        <v>NT</v>
      </c>
      <c r="G77" s="138" t="str">
        <f aca="false">P04!E71</f>
        <v>NT</v>
      </c>
      <c r="H77" s="138" t="str">
        <f aca="false">P05!E71</f>
        <v>NT</v>
      </c>
      <c r="I77" s="138" t="str">
        <f aca="false">P06!E71</f>
        <v>NT</v>
      </c>
      <c r="J77" s="138" t="str">
        <f aca="false">P07!E71</f>
        <v>NT</v>
      </c>
      <c r="K77" s="138" t="str">
        <f aca="false">P08!E71</f>
        <v>NT</v>
      </c>
      <c r="L77" s="138" t="str">
        <f aca="false">P09!E71</f>
        <v>NT</v>
      </c>
      <c r="M77" s="138" t="str">
        <f aca="false">P10!E71</f>
        <v>NT</v>
      </c>
      <c r="N77" s="138" t="str">
        <f aca="false">P11!E71</f>
        <v>NT</v>
      </c>
      <c r="O77" s="138" t="str">
        <f aca="false">P12!E71</f>
        <v>NT</v>
      </c>
      <c r="P77" s="138" t="str">
        <f aca="false">P13!E71</f>
        <v>NT</v>
      </c>
      <c r="Q77" s="138" t="str">
        <f aca="false">P14!E71</f>
        <v>NT</v>
      </c>
      <c r="R77" s="138" t="str">
        <f aca="false">P15!E71</f>
        <v>NT</v>
      </c>
      <c r="S77" s="138" t="str">
        <f aca="false">P16!E71</f>
        <v>NT</v>
      </c>
      <c r="T77" s="138" t="str">
        <f aca="false">P17!E71</f>
        <v>NT</v>
      </c>
      <c r="U77" s="138" t="str">
        <f aca="false">P18!E71</f>
        <v>NT</v>
      </c>
      <c r="V77" s="138" t="str">
        <f aca="false">P19!E71</f>
        <v>NT</v>
      </c>
      <c r="W77" s="138" t="str">
        <f aca="false">P20!E71</f>
        <v>NT</v>
      </c>
      <c r="X77" s="138"/>
      <c r="Y77" s="138"/>
      <c r="Z77" s="138"/>
      <c r="AA77" s="138" t="n">
        <v>68</v>
      </c>
      <c r="AB77" s="139" t="n">
        <f aca="false">COUNTIF(BaseDeCalcul!D77:Z77,"C")</f>
        <v>0</v>
      </c>
      <c r="AC77" s="139" t="n">
        <f aca="false">COUNTIF(BaseDeCalcul!D77:Z77,"NC")</f>
        <v>0</v>
      </c>
      <c r="AD77" s="139" t="n">
        <f aca="false">COUNTIF(BaseDeCalcul!D77:Z77,"NA")</f>
        <v>0</v>
      </c>
      <c r="AE77" s="140" t="str">
        <f aca="false">IF(COUNTIF(D77:W77,"NC")&gt;0,"NC",IF(COUNTIF(D77:W77,"C")&gt;0,"C",IF(COUNTIF(D77:W77,"NA")&gt;0,"NA","NT")))</f>
        <v>NT</v>
      </c>
      <c r="AF77" s="139"/>
      <c r="AG77" s="139"/>
      <c r="AH77" s="139"/>
      <c r="AI77" s="139"/>
      <c r="AJ77" s="139"/>
      <c r="AK77" s="138"/>
      <c r="AL77" s="138"/>
    </row>
    <row r="78" customFormat="false" ht="15" hidden="false" customHeight="false" outlineLevel="0" collapsed="false">
      <c r="A78" s="138" t="str">
        <f aca="false">Criteres!B72</f>
        <v>Structuration</v>
      </c>
      <c r="B78" s="138" t="str">
        <f aca="false">Criteres!C72</f>
        <v>9.6</v>
      </c>
      <c r="C78" s="138" t="str">
        <f aca="false">Criteres!D72</f>
        <v>AAA</v>
      </c>
      <c r="D78" s="138" t="str">
        <f aca="false">P01!E72</f>
        <v>NT</v>
      </c>
      <c r="E78" s="138" t="str">
        <f aca="false">P02!E72</f>
        <v>NT</v>
      </c>
      <c r="F78" s="138" t="str">
        <f aca="false">P03!E72</f>
        <v>NT</v>
      </c>
      <c r="G78" s="138" t="str">
        <f aca="false">P04!E72</f>
        <v>NT</v>
      </c>
      <c r="H78" s="138" t="str">
        <f aca="false">P05!E72</f>
        <v>NT</v>
      </c>
      <c r="I78" s="138" t="str">
        <f aca="false">P06!E72</f>
        <v>NT</v>
      </c>
      <c r="J78" s="138" t="str">
        <f aca="false">P07!E72</f>
        <v>NT</v>
      </c>
      <c r="K78" s="138" t="str">
        <f aca="false">P08!E72</f>
        <v>NT</v>
      </c>
      <c r="L78" s="138" t="str">
        <f aca="false">P09!E72</f>
        <v>NT</v>
      </c>
      <c r="M78" s="138" t="str">
        <f aca="false">P10!E72</f>
        <v>NT</v>
      </c>
      <c r="N78" s="138" t="str">
        <f aca="false">P11!E72</f>
        <v>NT</v>
      </c>
      <c r="O78" s="138" t="str">
        <f aca="false">P12!E72</f>
        <v>NT</v>
      </c>
      <c r="P78" s="138" t="str">
        <f aca="false">P13!E72</f>
        <v>NT</v>
      </c>
      <c r="Q78" s="138" t="str">
        <f aca="false">P14!E72</f>
        <v>NT</v>
      </c>
      <c r="R78" s="138" t="str">
        <f aca="false">P15!E72</f>
        <v>NT</v>
      </c>
      <c r="S78" s="138" t="str">
        <f aca="false">P16!E72</f>
        <v>NT</v>
      </c>
      <c r="T78" s="138" t="str">
        <f aca="false">P17!E72</f>
        <v>NT</v>
      </c>
      <c r="U78" s="138" t="str">
        <f aca="false">P18!E72</f>
        <v>NT</v>
      </c>
      <c r="V78" s="138" t="str">
        <f aca="false">P19!E72</f>
        <v>NT</v>
      </c>
      <c r="W78" s="138" t="str">
        <f aca="false">P20!E72</f>
        <v>NT</v>
      </c>
      <c r="X78" s="138"/>
      <c r="Y78" s="138"/>
      <c r="Z78" s="138"/>
      <c r="AA78" s="138" t="n">
        <v>69</v>
      </c>
      <c r="AB78" s="139" t="n">
        <f aca="false">COUNTIF(BaseDeCalcul!D78:Z78,"C")</f>
        <v>0</v>
      </c>
      <c r="AC78" s="139" t="n">
        <f aca="false">COUNTIF(BaseDeCalcul!D78:Z78,"NC")</f>
        <v>0</v>
      </c>
      <c r="AD78" s="139" t="n">
        <f aca="false">COUNTIF(BaseDeCalcul!D78:Z78,"NA")</f>
        <v>0</v>
      </c>
      <c r="AE78" s="140" t="str">
        <f aca="false">IF(COUNTIF(D78:W78,"NC")&gt;0,"NC",IF(COUNTIF(D78:W78,"C")&gt;0,"C",IF(COUNTIF(D78:W78,"NA")&gt;0,"NA","NT")))</f>
        <v>NT</v>
      </c>
      <c r="AF78" s="139"/>
      <c r="AG78" s="139"/>
      <c r="AH78" s="139"/>
      <c r="AI78" s="139"/>
      <c r="AJ78" s="139"/>
      <c r="AK78" s="138"/>
      <c r="AL78" s="138"/>
    </row>
    <row r="79" customFormat="false" ht="15" hidden="false" customHeight="false" outlineLevel="0" collapsed="false">
      <c r="A79" s="138" t="str">
        <f aca="false">Criteres!B73</f>
        <v>Présentation</v>
      </c>
      <c r="B79" s="138" t="str">
        <f aca="false">Criteres!C73</f>
        <v>10.1</v>
      </c>
      <c r="C79" s="138" t="str">
        <f aca="false">Criteres!D73</f>
        <v>A</v>
      </c>
      <c r="D79" s="138" t="str">
        <f aca="false">P01!E73</f>
        <v>C</v>
      </c>
      <c r="E79" s="138" t="str">
        <f aca="false">P02!E73</f>
        <v>C</v>
      </c>
      <c r="F79" s="138" t="str">
        <f aca="false">P03!E73</f>
        <v>NT</v>
      </c>
      <c r="G79" s="138" t="str">
        <f aca="false">P04!E73</f>
        <v>NT</v>
      </c>
      <c r="H79" s="138" t="str">
        <f aca="false">P05!E73</f>
        <v>C</v>
      </c>
      <c r="I79" s="138" t="str">
        <f aca="false">P06!E73</f>
        <v>C</v>
      </c>
      <c r="J79" s="138" t="str">
        <f aca="false">P07!E73</f>
        <v>NT</v>
      </c>
      <c r="K79" s="138" t="str">
        <f aca="false">P08!E73</f>
        <v>NT</v>
      </c>
      <c r="L79" s="138" t="str">
        <f aca="false">P09!E73</f>
        <v>NT</v>
      </c>
      <c r="M79" s="138" t="str">
        <f aca="false">P10!E73</f>
        <v>NT</v>
      </c>
      <c r="N79" s="138" t="str">
        <f aca="false">P11!E73</f>
        <v>NT</v>
      </c>
      <c r="O79" s="138" t="str">
        <f aca="false">P12!E73</f>
        <v>C</v>
      </c>
      <c r="P79" s="138" t="str">
        <f aca="false">P13!E73</f>
        <v>C</v>
      </c>
      <c r="Q79" s="138" t="str">
        <f aca="false">P14!E73</f>
        <v>C</v>
      </c>
      <c r="R79" s="138" t="str">
        <f aca="false">P15!E73</f>
        <v>C</v>
      </c>
      <c r="S79" s="138" t="str">
        <f aca="false">P16!E73</f>
        <v>C</v>
      </c>
      <c r="T79" s="138" t="str">
        <f aca="false">P17!E73</f>
        <v>NT</v>
      </c>
      <c r="U79" s="138" t="str">
        <f aca="false">P18!E73</f>
        <v>NT</v>
      </c>
      <c r="V79" s="138" t="str">
        <f aca="false">P19!E73</f>
        <v>NT</v>
      </c>
      <c r="W79" s="138" t="str">
        <f aca="false">P20!E73</f>
        <v>NT</v>
      </c>
      <c r="X79" s="138"/>
      <c r="Y79" s="138"/>
      <c r="Z79" s="138"/>
      <c r="AA79" s="138" t="n">
        <v>70</v>
      </c>
      <c r="AB79" s="139" t="n">
        <f aca="false">COUNTIF(BaseDeCalcul!D79:Z79,"C")</f>
        <v>9</v>
      </c>
      <c r="AC79" s="139" t="n">
        <f aca="false">COUNTIF(BaseDeCalcul!D79:Z79,"NC")</f>
        <v>0</v>
      </c>
      <c r="AD79" s="139" t="n">
        <f aca="false">COUNTIF(BaseDeCalcul!D79:Z79,"NA")</f>
        <v>0</v>
      </c>
      <c r="AE79" s="140" t="str">
        <f aca="false">IF(COUNTIF(D79:W79,"NC")&gt;0,"NC",IF(COUNTIF(D79:W79,"C")&gt;0,"C",IF(COUNTIF(D79:W79,"NA")&gt;0,"NA","NT")))</f>
        <v>C</v>
      </c>
      <c r="AF79" s="139"/>
      <c r="AG79" s="139"/>
      <c r="AH79" s="139"/>
      <c r="AI79" s="139"/>
      <c r="AJ79" s="139"/>
      <c r="AK79" s="138"/>
      <c r="AL79" s="138"/>
    </row>
    <row r="80" customFormat="false" ht="15" hidden="false" customHeight="false" outlineLevel="0" collapsed="false">
      <c r="A80" s="138" t="str">
        <f aca="false">Criteres!B74</f>
        <v>Présentation</v>
      </c>
      <c r="B80" s="138" t="str">
        <f aca="false">Criteres!C74</f>
        <v>10.2</v>
      </c>
      <c r="C80" s="138" t="str">
        <f aca="false">Criteres!D74</f>
        <v>A</v>
      </c>
      <c r="D80" s="138" t="str">
        <f aca="false">P01!E74</f>
        <v>C</v>
      </c>
      <c r="E80" s="138" t="str">
        <f aca="false">P02!E74</f>
        <v>C</v>
      </c>
      <c r="F80" s="138" t="str">
        <f aca="false">P03!E74</f>
        <v>NT</v>
      </c>
      <c r="G80" s="138" t="str">
        <f aca="false">P04!E74</f>
        <v>NT</v>
      </c>
      <c r="H80" s="138" t="str">
        <f aca="false">P05!E74</f>
        <v>C</v>
      </c>
      <c r="I80" s="138" t="str">
        <f aca="false">P06!E74</f>
        <v>C</v>
      </c>
      <c r="J80" s="138" t="str">
        <f aca="false">P07!E74</f>
        <v>NT</v>
      </c>
      <c r="K80" s="138" t="str">
        <f aca="false">P08!E74</f>
        <v>NT</v>
      </c>
      <c r="L80" s="138" t="str">
        <f aca="false">P09!E74</f>
        <v>NT</v>
      </c>
      <c r="M80" s="138" t="str">
        <f aca="false">P10!E74</f>
        <v>NT</v>
      </c>
      <c r="N80" s="138" t="str">
        <f aca="false">P11!E74</f>
        <v>NT</v>
      </c>
      <c r="O80" s="138" t="str">
        <f aca="false">P12!E74</f>
        <v>C</v>
      </c>
      <c r="P80" s="138" t="str">
        <f aca="false">P13!E74</f>
        <v>C</v>
      </c>
      <c r="Q80" s="138" t="str">
        <f aca="false">P14!E74</f>
        <v>C</v>
      </c>
      <c r="R80" s="138" t="str">
        <f aca="false">P15!E74</f>
        <v>C</v>
      </c>
      <c r="S80" s="138" t="str">
        <f aca="false">P16!E74</f>
        <v>C</v>
      </c>
      <c r="T80" s="138" t="str">
        <f aca="false">P17!E74</f>
        <v>NT</v>
      </c>
      <c r="U80" s="138" t="str">
        <f aca="false">P18!E74</f>
        <v>NT</v>
      </c>
      <c r="V80" s="138" t="str">
        <f aca="false">P19!E74</f>
        <v>NT</v>
      </c>
      <c r="W80" s="138" t="str">
        <f aca="false">P20!E74</f>
        <v>NT</v>
      </c>
      <c r="X80" s="138"/>
      <c r="Y80" s="138"/>
      <c r="Z80" s="138"/>
      <c r="AA80" s="138" t="n">
        <v>71</v>
      </c>
      <c r="AB80" s="139" t="n">
        <f aca="false">COUNTIF(BaseDeCalcul!D80:Z80,"C")</f>
        <v>9</v>
      </c>
      <c r="AC80" s="139" t="n">
        <f aca="false">COUNTIF(BaseDeCalcul!D80:Z80,"NC")</f>
        <v>0</v>
      </c>
      <c r="AD80" s="139" t="n">
        <f aca="false">COUNTIF(BaseDeCalcul!D80:Z80,"NA")</f>
        <v>0</v>
      </c>
      <c r="AE80" s="140" t="str">
        <f aca="false">IF(COUNTIF(D80:W80,"NC")&gt;0,"NC",IF(COUNTIF(D80:W80,"C")&gt;0,"C",IF(COUNTIF(D80:W80,"NA")&gt;0,"NA","NT")))</f>
        <v>C</v>
      </c>
      <c r="AF80" s="139"/>
      <c r="AG80" s="139"/>
      <c r="AH80" s="139"/>
      <c r="AI80" s="139"/>
      <c r="AJ80" s="139"/>
      <c r="AK80" s="138"/>
      <c r="AL80" s="138"/>
    </row>
    <row r="81" customFormat="false" ht="15" hidden="false" customHeight="false" outlineLevel="0" collapsed="false">
      <c r="A81" s="138" t="str">
        <f aca="false">Criteres!B75</f>
        <v>Présentation</v>
      </c>
      <c r="B81" s="138" t="str">
        <f aca="false">Criteres!C75</f>
        <v>10.3</v>
      </c>
      <c r="C81" s="138" t="str">
        <f aca="false">Criteres!D75</f>
        <v>A</v>
      </c>
      <c r="D81" s="138" t="str">
        <f aca="false">P01!E75</f>
        <v>C</v>
      </c>
      <c r="E81" s="138" t="str">
        <f aca="false">P02!E75</f>
        <v>C</v>
      </c>
      <c r="F81" s="138" t="str">
        <f aca="false">P03!E75</f>
        <v>NT</v>
      </c>
      <c r="G81" s="138" t="str">
        <f aca="false">P04!E75</f>
        <v>NT</v>
      </c>
      <c r="H81" s="138" t="str">
        <f aca="false">P05!E75</f>
        <v>C</v>
      </c>
      <c r="I81" s="138" t="str">
        <f aca="false">P06!E75</f>
        <v>C</v>
      </c>
      <c r="J81" s="138" t="str">
        <f aca="false">P07!E75</f>
        <v>NT</v>
      </c>
      <c r="K81" s="138" t="str">
        <f aca="false">P08!E75</f>
        <v>NT</v>
      </c>
      <c r="L81" s="138" t="str">
        <f aca="false">P09!E75</f>
        <v>NT</v>
      </c>
      <c r="M81" s="138" t="str">
        <f aca="false">P10!E75</f>
        <v>NT</v>
      </c>
      <c r="N81" s="138" t="str">
        <f aca="false">P11!E75</f>
        <v>NT</v>
      </c>
      <c r="O81" s="138" t="str">
        <f aca="false">P12!E75</f>
        <v>C</v>
      </c>
      <c r="P81" s="138" t="str">
        <f aca="false">P13!E75</f>
        <v>C</v>
      </c>
      <c r="Q81" s="138" t="str">
        <f aca="false">P14!E75</f>
        <v>C</v>
      </c>
      <c r="R81" s="138" t="str">
        <f aca="false">P15!E75</f>
        <v>C</v>
      </c>
      <c r="S81" s="138" t="str">
        <f aca="false">P16!E75</f>
        <v>C</v>
      </c>
      <c r="T81" s="138" t="str">
        <f aca="false">P17!E75</f>
        <v>NT</v>
      </c>
      <c r="U81" s="138" t="str">
        <f aca="false">P18!E75</f>
        <v>NT</v>
      </c>
      <c r="V81" s="138" t="str">
        <f aca="false">P19!E75</f>
        <v>NT</v>
      </c>
      <c r="W81" s="138" t="str">
        <f aca="false">P20!E75</f>
        <v>NT</v>
      </c>
      <c r="X81" s="138"/>
      <c r="Y81" s="138"/>
      <c r="Z81" s="138"/>
      <c r="AA81" s="138" t="n">
        <v>72</v>
      </c>
      <c r="AB81" s="139" t="n">
        <f aca="false">COUNTIF(BaseDeCalcul!D81:Z81,"C")</f>
        <v>9</v>
      </c>
      <c r="AC81" s="139" t="n">
        <f aca="false">COUNTIF(BaseDeCalcul!D81:Z81,"NC")</f>
        <v>0</v>
      </c>
      <c r="AD81" s="139" t="n">
        <f aca="false">COUNTIF(BaseDeCalcul!D81:Z81,"NA")</f>
        <v>0</v>
      </c>
      <c r="AE81" s="140" t="str">
        <f aca="false">IF(COUNTIF(D81:W81,"NC")&gt;0,"NC",IF(COUNTIF(D81:W81,"C")&gt;0,"C",IF(COUNTIF(D81:W81,"NA")&gt;0,"NA","NT")))</f>
        <v>C</v>
      </c>
      <c r="AF81" s="139"/>
      <c r="AG81" s="139"/>
      <c r="AH81" s="139"/>
      <c r="AI81" s="139"/>
      <c r="AJ81" s="139"/>
      <c r="AK81" s="138"/>
      <c r="AL81" s="138"/>
    </row>
    <row r="82" customFormat="false" ht="15" hidden="false" customHeight="false" outlineLevel="0" collapsed="false">
      <c r="A82" s="138" t="str">
        <f aca="false">Criteres!B76</f>
        <v>Présentation</v>
      </c>
      <c r="B82" s="138" t="str">
        <f aca="false">Criteres!C76</f>
        <v>10.4</v>
      </c>
      <c r="C82" s="138" t="str">
        <f aca="false">Criteres!D76</f>
        <v>AA</v>
      </c>
      <c r="D82" s="138" t="str">
        <f aca="false">P01!E76</f>
        <v>C</v>
      </c>
      <c r="E82" s="138" t="str">
        <f aca="false">P02!E76</f>
        <v>C</v>
      </c>
      <c r="F82" s="138" t="str">
        <f aca="false">P03!E76</f>
        <v>NT</v>
      </c>
      <c r="G82" s="138" t="str">
        <f aca="false">P04!E76</f>
        <v>NT</v>
      </c>
      <c r="H82" s="138" t="str">
        <f aca="false">P05!E76</f>
        <v>C</v>
      </c>
      <c r="I82" s="138" t="str">
        <f aca="false">P06!E76</f>
        <v>C</v>
      </c>
      <c r="J82" s="138" t="str">
        <f aca="false">P07!E76</f>
        <v>NT</v>
      </c>
      <c r="K82" s="138" t="str">
        <f aca="false">P08!E76</f>
        <v>NT</v>
      </c>
      <c r="L82" s="138" t="str">
        <f aca="false">P09!E76</f>
        <v>NT</v>
      </c>
      <c r="M82" s="138" t="str">
        <f aca="false">P10!E76</f>
        <v>NT</v>
      </c>
      <c r="N82" s="138" t="str">
        <f aca="false">P11!E76</f>
        <v>NT</v>
      </c>
      <c r="O82" s="138" t="str">
        <f aca="false">P12!E76</f>
        <v>C</v>
      </c>
      <c r="P82" s="138" t="str">
        <f aca="false">P13!E76</f>
        <v>C</v>
      </c>
      <c r="Q82" s="138" t="str">
        <f aca="false">P14!E76</f>
        <v>C</v>
      </c>
      <c r="R82" s="138" t="str">
        <f aca="false">P15!E76</f>
        <v>C</v>
      </c>
      <c r="S82" s="138" t="str">
        <f aca="false">P16!E76</f>
        <v>C</v>
      </c>
      <c r="T82" s="138" t="str">
        <f aca="false">P17!E76</f>
        <v>NT</v>
      </c>
      <c r="U82" s="138" t="str">
        <f aca="false">P18!E76</f>
        <v>NT</v>
      </c>
      <c r="V82" s="138" t="str">
        <f aca="false">P19!E76</f>
        <v>NT</v>
      </c>
      <c r="W82" s="138" t="str">
        <f aca="false">P20!E76</f>
        <v>NT</v>
      </c>
      <c r="X82" s="138"/>
      <c r="Y82" s="138"/>
      <c r="Z82" s="138"/>
      <c r="AA82" s="138" t="n">
        <v>73</v>
      </c>
      <c r="AB82" s="139" t="n">
        <f aca="false">COUNTIF(BaseDeCalcul!D82:Z82,"C")</f>
        <v>9</v>
      </c>
      <c r="AC82" s="139" t="n">
        <f aca="false">COUNTIF(BaseDeCalcul!D82:Z82,"NC")</f>
        <v>0</v>
      </c>
      <c r="AD82" s="139" t="n">
        <f aca="false">COUNTIF(BaseDeCalcul!D82:Z82,"NA")</f>
        <v>0</v>
      </c>
      <c r="AE82" s="140" t="str">
        <f aca="false">IF(COUNTIF(D82:W82,"NC")&gt;0,"NC",IF(COUNTIF(D82:W82,"C")&gt;0,"C",IF(COUNTIF(D82:W82,"NA")&gt;0,"NA","NT")))</f>
        <v>C</v>
      </c>
      <c r="AF82" s="139"/>
      <c r="AG82" s="139"/>
      <c r="AH82" s="139"/>
      <c r="AI82" s="139"/>
      <c r="AJ82" s="139"/>
      <c r="AK82" s="138"/>
      <c r="AL82" s="138"/>
    </row>
    <row r="83" customFormat="false" ht="15" hidden="false" customHeight="false" outlineLevel="0" collapsed="false">
      <c r="A83" s="138" t="str">
        <f aca="false">Criteres!B77</f>
        <v>Présentation</v>
      </c>
      <c r="B83" s="138" t="str">
        <f aca="false">Criteres!C77</f>
        <v>10.5</v>
      </c>
      <c r="C83" s="138" t="str">
        <f aca="false">Criteres!D77</f>
        <v>AA</v>
      </c>
      <c r="D83" s="138" t="str">
        <f aca="false">P01!E77</f>
        <v>C</v>
      </c>
      <c r="E83" s="138" t="str">
        <f aca="false">P02!E77</f>
        <v>C</v>
      </c>
      <c r="F83" s="138" t="str">
        <f aca="false">P03!E77</f>
        <v>NT</v>
      </c>
      <c r="G83" s="138" t="str">
        <f aca="false">P04!E77</f>
        <v>NT</v>
      </c>
      <c r="H83" s="138" t="str">
        <f aca="false">P05!E77</f>
        <v>C</v>
      </c>
      <c r="I83" s="138" t="str">
        <f aca="false">P06!E77</f>
        <v>C</v>
      </c>
      <c r="J83" s="138" t="str">
        <f aca="false">P07!E77</f>
        <v>NT</v>
      </c>
      <c r="K83" s="138" t="str">
        <f aca="false">P08!E77</f>
        <v>NT</v>
      </c>
      <c r="L83" s="138" t="str">
        <f aca="false">P09!E77</f>
        <v>NT</v>
      </c>
      <c r="M83" s="138" t="str">
        <f aca="false">P10!E77</f>
        <v>NT</v>
      </c>
      <c r="N83" s="138" t="str">
        <f aca="false">P11!E77</f>
        <v>NT</v>
      </c>
      <c r="O83" s="138" t="str">
        <f aca="false">P12!E77</f>
        <v>C</v>
      </c>
      <c r="P83" s="138" t="str">
        <f aca="false">P13!E77</f>
        <v>C</v>
      </c>
      <c r="Q83" s="138" t="str">
        <f aca="false">P14!E77</f>
        <v>C</v>
      </c>
      <c r="R83" s="138" t="str">
        <f aca="false">P15!E77</f>
        <v>C</v>
      </c>
      <c r="S83" s="138" t="str">
        <f aca="false">P16!E77</f>
        <v>C</v>
      </c>
      <c r="T83" s="138" t="str">
        <f aca="false">P17!E77</f>
        <v>NT</v>
      </c>
      <c r="U83" s="138" t="str">
        <f aca="false">P18!E77</f>
        <v>NT</v>
      </c>
      <c r="V83" s="138" t="str">
        <f aca="false">P19!E77</f>
        <v>NT</v>
      </c>
      <c r="W83" s="138" t="str">
        <f aca="false">P20!E77</f>
        <v>NT</v>
      </c>
      <c r="X83" s="138"/>
      <c r="Y83" s="138"/>
      <c r="Z83" s="138"/>
      <c r="AA83" s="138" t="n">
        <v>74</v>
      </c>
      <c r="AB83" s="139" t="n">
        <f aca="false">COUNTIF(BaseDeCalcul!D83:Z83,"C")</f>
        <v>9</v>
      </c>
      <c r="AC83" s="139" t="n">
        <f aca="false">COUNTIF(BaseDeCalcul!D83:Z83,"NC")</f>
        <v>0</v>
      </c>
      <c r="AD83" s="139" t="n">
        <f aca="false">COUNTIF(BaseDeCalcul!D83:Z83,"NA")</f>
        <v>0</v>
      </c>
      <c r="AE83" s="140" t="str">
        <f aca="false">IF(COUNTIF(D83:W83,"NC")&gt;0,"NC",IF(COUNTIF(D83:W83,"C")&gt;0,"C",IF(COUNTIF(D83:W83,"NA")&gt;0,"NA","NT")))</f>
        <v>C</v>
      </c>
      <c r="AF83" s="139"/>
      <c r="AG83" s="139"/>
      <c r="AH83" s="139"/>
      <c r="AI83" s="139"/>
      <c r="AJ83" s="139"/>
      <c r="AK83" s="138"/>
      <c r="AL83" s="138"/>
    </row>
    <row r="84" customFormat="false" ht="15" hidden="false" customHeight="false" outlineLevel="0" collapsed="false">
      <c r="A84" s="138" t="str">
        <f aca="false">Criteres!B78</f>
        <v>Présentation</v>
      </c>
      <c r="B84" s="138" t="str">
        <f aca="false">Criteres!C78</f>
        <v>10.6</v>
      </c>
      <c r="C84" s="138" t="str">
        <f aca="false">Criteres!D78</f>
        <v>A</v>
      </c>
      <c r="D84" s="138" t="str">
        <f aca="false">P01!E78</f>
        <v>NC</v>
      </c>
      <c r="E84" s="138" t="str">
        <f aca="false">P02!E78</f>
        <v>NA</v>
      </c>
      <c r="F84" s="138" t="str">
        <f aca="false">P03!E78</f>
        <v>NT</v>
      </c>
      <c r="G84" s="138" t="str">
        <f aca="false">P04!E78</f>
        <v>NT</v>
      </c>
      <c r="H84" s="138" t="str">
        <f aca="false">P05!E78</f>
        <v>NA</v>
      </c>
      <c r="I84" s="138" t="str">
        <f aca="false">P06!E78</f>
        <v>NA</v>
      </c>
      <c r="J84" s="138" t="str">
        <f aca="false">P07!E78</f>
        <v>NT</v>
      </c>
      <c r="K84" s="138" t="str">
        <f aca="false">P08!E78</f>
        <v>NT</v>
      </c>
      <c r="L84" s="138" t="str">
        <f aca="false">P09!E78</f>
        <v>NT</v>
      </c>
      <c r="M84" s="138" t="str">
        <f aca="false">P10!E78</f>
        <v>NT</v>
      </c>
      <c r="N84" s="138" t="str">
        <f aca="false">P11!E78</f>
        <v>NT</v>
      </c>
      <c r="O84" s="138" t="str">
        <f aca="false">P12!E78</f>
        <v>NC</v>
      </c>
      <c r="P84" s="138" t="str">
        <f aca="false">P13!E78</f>
        <v>NA</v>
      </c>
      <c r="Q84" s="138" t="str">
        <f aca="false">P14!E78</f>
        <v>NC</v>
      </c>
      <c r="R84" s="138" t="str">
        <f aca="false">P15!E78</f>
        <v>NA</v>
      </c>
      <c r="S84" s="138" t="str">
        <f aca="false">P16!E78</f>
        <v>NA</v>
      </c>
      <c r="T84" s="138" t="str">
        <f aca="false">P17!E78</f>
        <v>NT</v>
      </c>
      <c r="U84" s="138" t="str">
        <f aca="false">P18!E78</f>
        <v>NT</v>
      </c>
      <c r="V84" s="138" t="str">
        <f aca="false">P19!E78</f>
        <v>NT</v>
      </c>
      <c r="W84" s="138" t="str">
        <f aca="false">P20!E78</f>
        <v>NT</v>
      </c>
      <c r="X84" s="138"/>
      <c r="Y84" s="138"/>
      <c r="Z84" s="138"/>
      <c r="AA84" s="138" t="n">
        <v>75</v>
      </c>
      <c r="AB84" s="139" t="n">
        <f aca="false">COUNTIF(BaseDeCalcul!D84:Z84,"C")</f>
        <v>0</v>
      </c>
      <c r="AC84" s="139" t="n">
        <f aca="false">COUNTIF(BaseDeCalcul!D84:Z84,"NC")</f>
        <v>3</v>
      </c>
      <c r="AD84" s="139" t="n">
        <f aca="false">COUNTIF(BaseDeCalcul!D84:Z84,"NA")</f>
        <v>6</v>
      </c>
      <c r="AE84" s="140" t="str">
        <f aca="false">IF(COUNTIF(D84:W84,"NC")&gt;0,"NC",IF(COUNTIF(D84:W84,"C")&gt;0,"C",IF(COUNTIF(D84:W84,"NA")&gt;0,"NA","NT")))</f>
        <v>NC</v>
      </c>
      <c r="AF84" s="139"/>
      <c r="AG84" s="139"/>
      <c r="AH84" s="139"/>
      <c r="AI84" s="139"/>
      <c r="AJ84" s="139"/>
      <c r="AK84" s="138"/>
      <c r="AL84" s="138"/>
    </row>
    <row r="85" customFormat="false" ht="15" hidden="false" customHeight="false" outlineLevel="0" collapsed="false">
      <c r="A85" s="138" t="str">
        <f aca="false">Criteres!B79</f>
        <v>Présentation</v>
      </c>
      <c r="B85" s="138" t="str">
        <f aca="false">Criteres!C79</f>
        <v>10.7</v>
      </c>
      <c r="C85" s="138" t="str">
        <f aca="false">Criteres!D79</f>
        <v>A</v>
      </c>
      <c r="D85" s="138" t="str">
        <f aca="false">P01!E79</f>
        <v>NC</v>
      </c>
      <c r="E85" s="138" t="str">
        <f aca="false">P02!E79</f>
        <v>NA</v>
      </c>
      <c r="F85" s="138" t="str">
        <f aca="false">P03!E79</f>
        <v>NT</v>
      </c>
      <c r="G85" s="138" t="str">
        <f aca="false">P04!E79</f>
        <v>NT</v>
      </c>
      <c r="H85" s="138" t="str">
        <f aca="false">P05!E79</f>
        <v>NA</v>
      </c>
      <c r="I85" s="138" t="str">
        <f aca="false">P06!E79</f>
        <v>NA</v>
      </c>
      <c r="J85" s="138" t="str">
        <f aca="false">P07!E79</f>
        <v>NT</v>
      </c>
      <c r="K85" s="138" t="str">
        <f aca="false">P08!E79</f>
        <v>NT</v>
      </c>
      <c r="L85" s="138" t="str">
        <f aca="false">P09!E79</f>
        <v>NT</v>
      </c>
      <c r="M85" s="138" t="str">
        <f aca="false">P10!E79</f>
        <v>NT</v>
      </c>
      <c r="N85" s="138" t="str">
        <f aca="false">P11!E79</f>
        <v>NT</v>
      </c>
      <c r="O85" s="138" t="str">
        <f aca="false">P12!E79</f>
        <v>NA</v>
      </c>
      <c r="P85" s="138" t="str">
        <f aca="false">P13!E79</f>
        <v>NA</v>
      </c>
      <c r="Q85" s="138" t="str">
        <f aca="false">P14!E79</f>
        <v>NA</v>
      </c>
      <c r="R85" s="138" t="str">
        <f aca="false">P15!E79</f>
        <v>NA</v>
      </c>
      <c r="S85" s="138" t="str">
        <f aca="false">P16!E79</f>
        <v>NA</v>
      </c>
      <c r="T85" s="138" t="str">
        <f aca="false">P17!E79</f>
        <v>NT</v>
      </c>
      <c r="U85" s="138" t="str">
        <f aca="false">P18!E79</f>
        <v>NT</v>
      </c>
      <c r="V85" s="138" t="str">
        <f aca="false">P19!E79</f>
        <v>NT</v>
      </c>
      <c r="W85" s="138" t="str">
        <f aca="false">P20!E79</f>
        <v>NT</v>
      </c>
      <c r="X85" s="138"/>
      <c r="Y85" s="138"/>
      <c r="Z85" s="138"/>
      <c r="AA85" s="138" t="n">
        <v>76</v>
      </c>
      <c r="AB85" s="139" t="n">
        <f aca="false">COUNTIF(BaseDeCalcul!D85:Z85,"C")</f>
        <v>0</v>
      </c>
      <c r="AC85" s="139" t="n">
        <f aca="false">COUNTIF(BaseDeCalcul!D85:Z85,"NC")</f>
        <v>1</v>
      </c>
      <c r="AD85" s="139" t="n">
        <f aca="false">COUNTIF(BaseDeCalcul!D85:Z85,"NA")</f>
        <v>8</v>
      </c>
      <c r="AE85" s="140" t="str">
        <f aca="false">IF(COUNTIF(D85:W85,"NC")&gt;0,"NC",IF(COUNTIF(D85:W85,"C")&gt;0,"C",IF(COUNTIF(D85:W85,"NA")&gt;0,"NA","NT")))</f>
        <v>NC</v>
      </c>
      <c r="AF85" s="139"/>
      <c r="AG85" s="139"/>
      <c r="AH85" s="139"/>
      <c r="AI85" s="139"/>
      <c r="AJ85" s="139"/>
      <c r="AK85" s="138"/>
      <c r="AL85" s="138"/>
    </row>
    <row r="86" customFormat="false" ht="15" hidden="false" customHeight="false" outlineLevel="0" collapsed="false">
      <c r="A86" s="138" t="str">
        <f aca="false">Criteres!B80</f>
        <v>Présentation</v>
      </c>
      <c r="B86" s="138" t="str">
        <f aca="false">Criteres!C80</f>
        <v>10.8</v>
      </c>
      <c r="C86" s="138" t="str">
        <f aca="false">Criteres!D80</f>
        <v>A</v>
      </c>
      <c r="D86" s="138" t="str">
        <f aca="false">P01!E80</f>
        <v>NA</v>
      </c>
      <c r="E86" s="138" t="str">
        <f aca="false">P02!E80</f>
        <v>NA</v>
      </c>
      <c r="F86" s="138" t="str">
        <f aca="false">P03!E80</f>
        <v>NT</v>
      </c>
      <c r="G86" s="138" t="str">
        <f aca="false">P04!E80</f>
        <v>NT</v>
      </c>
      <c r="H86" s="138" t="str">
        <f aca="false">P05!E80</f>
        <v>NA</v>
      </c>
      <c r="I86" s="138" t="str">
        <f aca="false">P06!E80</f>
        <v>NA</v>
      </c>
      <c r="J86" s="138" t="str">
        <f aca="false">P07!E80</f>
        <v>NT</v>
      </c>
      <c r="K86" s="138" t="str">
        <f aca="false">P08!E80</f>
        <v>NT</v>
      </c>
      <c r="L86" s="138" t="str">
        <f aca="false">P09!E80</f>
        <v>NT</v>
      </c>
      <c r="M86" s="138" t="str">
        <f aca="false">P10!E80</f>
        <v>NT</v>
      </c>
      <c r="N86" s="138" t="str">
        <f aca="false">P11!E80</f>
        <v>NT</v>
      </c>
      <c r="O86" s="138" t="str">
        <f aca="false">P12!E80</f>
        <v>NA</v>
      </c>
      <c r="P86" s="138" t="str">
        <f aca="false">P13!E80</f>
        <v>NA</v>
      </c>
      <c r="Q86" s="138" t="str">
        <f aca="false">P14!E80</f>
        <v>NA</v>
      </c>
      <c r="R86" s="138" t="str">
        <f aca="false">P15!E80</f>
        <v>NA</v>
      </c>
      <c r="S86" s="138" t="str">
        <f aca="false">P16!E80</f>
        <v>NA</v>
      </c>
      <c r="T86" s="138" t="str">
        <f aca="false">P17!E80</f>
        <v>NT</v>
      </c>
      <c r="U86" s="138" t="str">
        <f aca="false">P18!E80</f>
        <v>NT</v>
      </c>
      <c r="V86" s="138" t="str">
        <f aca="false">P19!E80</f>
        <v>NT</v>
      </c>
      <c r="W86" s="138" t="str">
        <f aca="false">P20!E80</f>
        <v>NT</v>
      </c>
      <c r="X86" s="138"/>
      <c r="Y86" s="138"/>
      <c r="Z86" s="138"/>
      <c r="AA86" s="138" t="n">
        <v>77</v>
      </c>
      <c r="AB86" s="139" t="n">
        <f aca="false">COUNTIF(BaseDeCalcul!D86:Z86,"C")</f>
        <v>0</v>
      </c>
      <c r="AC86" s="139" t="n">
        <f aca="false">COUNTIF(BaseDeCalcul!D86:Z86,"NC")</f>
        <v>0</v>
      </c>
      <c r="AD86" s="139" t="n">
        <f aca="false">COUNTIF(BaseDeCalcul!D86:Z86,"NA")</f>
        <v>9</v>
      </c>
      <c r="AE86" s="140" t="str">
        <f aca="false">IF(COUNTIF(D86:W86,"NC")&gt;0,"NC",IF(COUNTIF(D86:W86,"C")&gt;0,"C",IF(COUNTIF(D86:W86,"NA")&gt;0,"NA","NT")))</f>
        <v>NA</v>
      </c>
      <c r="AF86" s="139"/>
      <c r="AG86" s="139"/>
      <c r="AH86" s="139"/>
      <c r="AI86" s="139"/>
      <c r="AJ86" s="139"/>
      <c r="AK86" s="138"/>
      <c r="AL86" s="138"/>
    </row>
    <row r="87" customFormat="false" ht="15" hidden="false" customHeight="false" outlineLevel="0" collapsed="false">
      <c r="A87" s="138" t="str">
        <f aca="false">Criteres!B81</f>
        <v>Présentation</v>
      </c>
      <c r="B87" s="138" t="str">
        <f aca="false">Criteres!C81</f>
        <v>10.9</v>
      </c>
      <c r="C87" s="138" t="str">
        <f aca="false">Criteres!D81</f>
        <v>A</v>
      </c>
      <c r="D87" s="138" t="str">
        <f aca="false">P01!E81</f>
        <v>NA</v>
      </c>
      <c r="E87" s="138" t="str">
        <f aca="false">P02!E81</f>
        <v>NA</v>
      </c>
      <c r="F87" s="138" t="str">
        <f aca="false">P03!E81</f>
        <v>NT</v>
      </c>
      <c r="G87" s="138" t="str">
        <f aca="false">P04!E81</f>
        <v>NT</v>
      </c>
      <c r="H87" s="138" t="str">
        <f aca="false">P05!E81</f>
        <v>NA</v>
      </c>
      <c r="I87" s="138" t="str">
        <f aca="false">P06!E81</f>
        <v>NA</v>
      </c>
      <c r="J87" s="138" t="str">
        <f aca="false">P07!E81</f>
        <v>NT</v>
      </c>
      <c r="K87" s="138" t="str">
        <f aca="false">P08!E81</f>
        <v>NT</v>
      </c>
      <c r="L87" s="138" t="str">
        <f aca="false">P09!E81</f>
        <v>NT</v>
      </c>
      <c r="M87" s="138" t="str">
        <f aca="false">P10!E81</f>
        <v>NT</v>
      </c>
      <c r="N87" s="138" t="str">
        <f aca="false">P11!E81</f>
        <v>NT</v>
      </c>
      <c r="O87" s="138" t="str">
        <f aca="false">P12!E81</f>
        <v>NA</v>
      </c>
      <c r="P87" s="138" t="str">
        <f aca="false">P13!E81</f>
        <v>NA</v>
      </c>
      <c r="Q87" s="138" t="str">
        <f aca="false">P14!E81</f>
        <v>NA</v>
      </c>
      <c r="R87" s="138" t="str">
        <f aca="false">P15!E81</f>
        <v>NA</v>
      </c>
      <c r="S87" s="138" t="str">
        <f aca="false">P16!E81</f>
        <v>NA</v>
      </c>
      <c r="T87" s="138" t="str">
        <f aca="false">P17!E81</f>
        <v>NT</v>
      </c>
      <c r="U87" s="138" t="str">
        <f aca="false">P18!E81</f>
        <v>NT</v>
      </c>
      <c r="V87" s="138" t="str">
        <f aca="false">P19!E81</f>
        <v>NT</v>
      </c>
      <c r="W87" s="138" t="str">
        <f aca="false">P20!E81</f>
        <v>NT</v>
      </c>
      <c r="X87" s="138"/>
      <c r="Y87" s="138"/>
      <c r="Z87" s="138"/>
      <c r="AA87" s="138" t="n">
        <v>78</v>
      </c>
      <c r="AB87" s="139" t="n">
        <f aca="false">COUNTIF(BaseDeCalcul!D87:Z87,"C")</f>
        <v>0</v>
      </c>
      <c r="AC87" s="139" t="n">
        <f aca="false">COUNTIF(BaseDeCalcul!D87:Z87,"NC")</f>
        <v>0</v>
      </c>
      <c r="AD87" s="139" t="n">
        <f aca="false">COUNTIF(BaseDeCalcul!D87:Z87,"NA")</f>
        <v>9</v>
      </c>
      <c r="AE87" s="140" t="str">
        <f aca="false">IF(COUNTIF(D87:W87,"NC")&gt;0,"NC",IF(COUNTIF(D87:W87,"C")&gt;0,"C",IF(COUNTIF(D87:W87,"NA")&gt;0,"NA","NT")))</f>
        <v>NA</v>
      </c>
      <c r="AF87" s="139"/>
      <c r="AG87" s="139"/>
      <c r="AH87" s="139"/>
      <c r="AI87" s="139"/>
      <c r="AJ87" s="139"/>
      <c r="AK87" s="138"/>
      <c r="AL87" s="138"/>
    </row>
    <row r="88" customFormat="false" ht="15" hidden="false" customHeight="false" outlineLevel="0" collapsed="false">
      <c r="A88" s="138" t="str">
        <f aca="false">Criteres!B82</f>
        <v>Présentation</v>
      </c>
      <c r="B88" s="138" t="str">
        <f aca="false">Criteres!C82</f>
        <v>10.10</v>
      </c>
      <c r="C88" s="138" t="str">
        <f aca="false">Criteres!D82</f>
        <v>A</v>
      </c>
      <c r="D88" s="138" t="str">
        <f aca="false">P01!E82</f>
        <v>NA</v>
      </c>
      <c r="E88" s="138" t="str">
        <f aca="false">P02!E82</f>
        <v>NA</v>
      </c>
      <c r="F88" s="138" t="str">
        <f aca="false">P03!E82</f>
        <v>NT</v>
      </c>
      <c r="G88" s="138" t="str">
        <f aca="false">P04!E82</f>
        <v>NT</v>
      </c>
      <c r="H88" s="138" t="str">
        <f aca="false">P05!E82</f>
        <v>NA</v>
      </c>
      <c r="I88" s="138" t="str">
        <f aca="false">P06!E82</f>
        <v>NA</v>
      </c>
      <c r="J88" s="138" t="str">
        <f aca="false">P07!E82</f>
        <v>NT</v>
      </c>
      <c r="K88" s="138" t="str">
        <f aca="false">P08!E82</f>
        <v>NT</v>
      </c>
      <c r="L88" s="138" t="str">
        <f aca="false">P09!E82</f>
        <v>NT</v>
      </c>
      <c r="M88" s="138" t="str">
        <f aca="false">P10!E82</f>
        <v>NT</v>
      </c>
      <c r="N88" s="138" t="str">
        <f aca="false">P11!E82</f>
        <v>NT</v>
      </c>
      <c r="O88" s="138" t="str">
        <f aca="false">P12!E82</f>
        <v>NA</v>
      </c>
      <c r="P88" s="138" t="str">
        <f aca="false">P13!E82</f>
        <v>NA</v>
      </c>
      <c r="Q88" s="138" t="str">
        <f aca="false">P14!E82</f>
        <v>NA</v>
      </c>
      <c r="R88" s="138" t="str">
        <f aca="false">P15!E82</f>
        <v>NA</v>
      </c>
      <c r="S88" s="138" t="str">
        <f aca="false">P16!E82</f>
        <v>NA</v>
      </c>
      <c r="T88" s="138" t="str">
        <f aca="false">P17!E82</f>
        <v>NT</v>
      </c>
      <c r="U88" s="138" t="str">
        <f aca="false">P18!E82</f>
        <v>NT</v>
      </c>
      <c r="V88" s="138" t="str">
        <f aca="false">P19!E82</f>
        <v>NT</v>
      </c>
      <c r="W88" s="138" t="str">
        <f aca="false">P20!E82</f>
        <v>NT</v>
      </c>
      <c r="X88" s="138"/>
      <c r="Y88" s="138"/>
      <c r="Z88" s="138"/>
      <c r="AA88" s="138" t="n">
        <v>79</v>
      </c>
      <c r="AB88" s="139" t="n">
        <f aca="false">COUNTIF(BaseDeCalcul!D88:Z88,"C")</f>
        <v>0</v>
      </c>
      <c r="AC88" s="139" t="n">
        <f aca="false">COUNTIF(BaseDeCalcul!D88:Z88,"NC")</f>
        <v>0</v>
      </c>
      <c r="AD88" s="139" t="n">
        <f aca="false">COUNTIF(BaseDeCalcul!D88:Z88,"NA")</f>
        <v>9</v>
      </c>
      <c r="AE88" s="140" t="str">
        <f aca="false">IF(COUNTIF(D88:W88,"NC")&gt;0,"NC",IF(COUNTIF(D88:W88,"C")&gt;0,"C",IF(COUNTIF(D88:W88,"NA")&gt;0,"NA","NT")))</f>
        <v>NA</v>
      </c>
      <c r="AF88" s="139"/>
      <c r="AG88" s="139"/>
      <c r="AH88" s="139"/>
      <c r="AI88" s="139"/>
      <c r="AJ88" s="139"/>
      <c r="AK88" s="138"/>
      <c r="AL88" s="138"/>
    </row>
    <row r="89" customFormat="false" ht="15" hidden="false" customHeight="false" outlineLevel="0" collapsed="false">
      <c r="A89" s="138" t="str">
        <f aca="false">Criteres!B83</f>
        <v>Présentation</v>
      </c>
      <c r="B89" s="138" t="str">
        <f aca="false">Criteres!C83</f>
        <v>10.11</v>
      </c>
      <c r="C89" s="138" t="str">
        <f aca="false">Criteres!D83</f>
        <v>AA</v>
      </c>
      <c r="D89" s="138" t="str">
        <f aca="false">P01!E83</f>
        <v>C</v>
      </c>
      <c r="E89" s="138" t="str">
        <f aca="false">P02!E83</f>
        <v>C</v>
      </c>
      <c r="F89" s="138" t="str">
        <f aca="false">P03!E83</f>
        <v>NT</v>
      </c>
      <c r="G89" s="138" t="str">
        <f aca="false">P04!E83</f>
        <v>NT</v>
      </c>
      <c r="H89" s="138" t="str">
        <f aca="false">P05!E83</f>
        <v>C</v>
      </c>
      <c r="I89" s="138" t="str">
        <f aca="false">P06!E83</f>
        <v>NC</v>
      </c>
      <c r="J89" s="138" t="str">
        <f aca="false">P07!E83</f>
        <v>NT</v>
      </c>
      <c r="K89" s="138" t="str">
        <f aca="false">P08!E83</f>
        <v>NT</v>
      </c>
      <c r="L89" s="138" t="str">
        <f aca="false">P09!E83</f>
        <v>NT</v>
      </c>
      <c r="M89" s="138" t="str">
        <f aca="false">P10!E83</f>
        <v>NT</v>
      </c>
      <c r="N89" s="138" t="str">
        <f aca="false">P11!E83</f>
        <v>NT</v>
      </c>
      <c r="O89" s="138" t="str">
        <f aca="false">P12!E83</f>
        <v>NC</v>
      </c>
      <c r="P89" s="138" t="str">
        <f aca="false">P13!E83</f>
        <v>NC</v>
      </c>
      <c r="Q89" s="138" t="str">
        <f aca="false">P14!E83</f>
        <v>C</v>
      </c>
      <c r="R89" s="138" t="str">
        <f aca="false">P15!E83</f>
        <v>C</v>
      </c>
      <c r="S89" s="138" t="str">
        <f aca="false">P16!E83</f>
        <v>C</v>
      </c>
      <c r="T89" s="138" t="str">
        <f aca="false">P17!E83</f>
        <v>NT</v>
      </c>
      <c r="U89" s="138" t="str">
        <f aca="false">P18!E83</f>
        <v>NT</v>
      </c>
      <c r="V89" s="138" t="str">
        <f aca="false">P19!E83</f>
        <v>NT</v>
      </c>
      <c r="W89" s="138" t="str">
        <f aca="false">P20!E83</f>
        <v>NT</v>
      </c>
      <c r="X89" s="138"/>
      <c r="Y89" s="138"/>
      <c r="Z89" s="138"/>
      <c r="AA89" s="138" t="n">
        <v>80</v>
      </c>
      <c r="AB89" s="139" t="n">
        <f aca="false">COUNTIF(BaseDeCalcul!D89:Z89,"C")</f>
        <v>6</v>
      </c>
      <c r="AC89" s="139" t="n">
        <f aca="false">COUNTIF(BaseDeCalcul!D89:Z89,"NC")</f>
        <v>3</v>
      </c>
      <c r="AD89" s="139" t="n">
        <f aca="false">COUNTIF(BaseDeCalcul!D89:Z89,"NA")</f>
        <v>0</v>
      </c>
      <c r="AE89" s="140" t="str">
        <f aca="false">IF(COUNTIF(D89:W89,"NC")&gt;0,"NC",IF(COUNTIF(D89:W89,"C")&gt;0,"C",IF(COUNTIF(D89:W89,"NA")&gt;0,"NA","NT")))</f>
        <v>NC</v>
      </c>
      <c r="AF89" s="139"/>
      <c r="AG89" s="139"/>
      <c r="AH89" s="139"/>
      <c r="AI89" s="139"/>
      <c r="AJ89" s="139"/>
      <c r="AK89" s="138"/>
      <c r="AL89" s="138"/>
    </row>
    <row r="90" customFormat="false" ht="15" hidden="false" customHeight="false" outlineLevel="0" collapsed="false">
      <c r="A90" s="138" t="str">
        <f aca="false">Criteres!B84</f>
        <v>Présentation</v>
      </c>
      <c r="B90" s="138" t="str">
        <f aca="false">Criteres!C84</f>
        <v>10.12</v>
      </c>
      <c r="C90" s="138" t="str">
        <f aca="false">Criteres!D84</f>
        <v>AA</v>
      </c>
      <c r="D90" s="138" t="str">
        <f aca="false">P01!E84</f>
        <v>C</v>
      </c>
      <c r="E90" s="138" t="str">
        <f aca="false">P02!E84</f>
        <v>C</v>
      </c>
      <c r="F90" s="138" t="str">
        <f aca="false">P03!E84</f>
        <v>NT</v>
      </c>
      <c r="G90" s="138" t="str">
        <f aca="false">P04!E84</f>
        <v>NT</v>
      </c>
      <c r="H90" s="138" t="str">
        <f aca="false">P05!E84</f>
        <v>C</v>
      </c>
      <c r="I90" s="138" t="str">
        <f aca="false">P06!E84</f>
        <v>C</v>
      </c>
      <c r="J90" s="138" t="str">
        <f aca="false">P07!E84</f>
        <v>NT</v>
      </c>
      <c r="K90" s="138" t="str">
        <f aca="false">P08!E84</f>
        <v>NT</v>
      </c>
      <c r="L90" s="138" t="str">
        <f aca="false">P09!E84</f>
        <v>NT</v>
      </c>
      <c r="M90" s="138" t="str">
        <f aca="false">P10!E84</f>
        <v>NT</v>
      </c>
      <c r="N90" s="138" t="str">
        <f aca="false">P11!E84</f>
        <v>NT</v>
      </c>
      <c r="O90" s="138" t="str">
        <f aca="false">P12!E84</f>
        <v>C</v>
      </c>
      <c r="P90" s="138" t="str">
        <f aca="false">P13!E84</f>
        <v>C</v>
      </c>
      <c r="Q90" s="138" t="str">
        <f aca="false">P14!E84</f>
        <v>C</v>
      </c>
      <c r="R90" s="138" t="str">
        <f aca="false">P15!E84</f>
        <v>C</v>
      </c>
      <c r="S90" s="138" t="str">
        <f aca="false">P16!E84</f>
        <v>C</v>
      </c>
      <c r="T90" s="138" t="str">
        <f aca="false">P17!E84</f>
        <v>NT</v>
      </c>
      <c r="U90" s="138" t="str">
        <f aca="false">P18!E84</f>
        <v>NT</v>
      </c>
      <c r="V90" s="138" t="str">
        <f aca="false">P19!E84</f>
        <v>NT</v>
      </c>
      <c r="W90" s="138" t="str">
        <f aca="false">P20!E84</f>
        <v>NT</v>
      </c>
      <c r="X90" s="138"/>
      <c r="Y90" s="138"/>
      <c r="Z90" s="138"/>
      <c r="AA90" s="138" t="n">
        <v>81</v>
      </c>
      <c r="AB90" s="139" t="n">
        <f aca="false">COUNTIF(BaseDeCalcul!D90:Z90,"C")</f>
        <v>9</v>
      </c>
      <c r="AC90" s="139" t="n">
        <f aca="false">COUNTIF(BaseDeCalcul!D90:Z90,"NC")</f>
        <v>0</v>
      </c>
      <c r="AD90" s="139" t="n">
        <f aca="false">COUNTIF(BaseDeCalcul!D90:Z90,"NA")</f>
        <v>0</v>
      </c>
      <c r="AE90" s="140" t="str">
        <f aca="false">IF(COUNTIF(D90:W90,"NC")&gt;0,"NC",IF(COUNTIF(D90:W90,"C")&gt;0,"C",IF(COUNTIF(D90:W90,"NA")&gt;0,"NA","NT")))</f>
        <v>C</v>
      </c>
      <c r="AF90" s="139"/>
      <c r="AG90" s="139"/>
      <c r="AH90" s="139"/>
      <c r="AI90" s="139"/>
      <c r="AJ90" s="139"/>
      <c r="AK90" s="138"/>
      <c r="AL90" s="138"/>
    </row>
    <row r="91" customFormat="false" ht="15" hidden="false" customHeight="false" outlineLevel="0" collapsed="false">
      <c r="A91" s="138" t="str">
        <f aca="false">Criteres!B85</f>
        <v>Présentation</v>
      </c>
      <c r="B91" s="138" t="str">
        <f aca="false">Criteres!C85</f>
        <v>10.13</v>
      </c>
      <c r="C91" s="138" t="str">
        <f aca="false">Criteres!D85</f>
        <v>AA</v>
      </c>
      <c r="D91" s="138" t="str">
        <f aca="false">P01!E85</f>
        <v>NA</v>
      </c>
      <c r="E91" s="138" t="str">
        <f aca="false">P02!E85</f>
        <v>NA</v>
      </c>
      <c r="F91" s="138" t="str">
        <f aca="false">P03!E85</f>
        <v>NT</v>
      </c>
      <c r="G91" s="138" t="str">
        <f aca="false">P04!E85</f>
        <v>NT</v>
      </c>
      <c r="H91" s="138" t="str">
        <f aca="false">P05!E85</f>
        <v>NA</v>
      </c>
      <c r="I91" s="138" t="str">
        <f aca="false">P06!E85</f>
        <v>NA</v>
      </c>
      <c r="J91" s="138" t="str">
        <f aca="false">P07!E85</f>
        <v>NT</v>
      </c>
      <c r="K91" s="138" t="str">
        <f aca="false">P08!E85</f>
        <v>NT</v>
      </c>
      <c r="L91" s="138" t="str">
        <f aca="false">P09!E85</f>
        <v>NT</v>
      </c>
      <c r="M91" s="138" t="str">
        <f aca="false">P10!E85</f>
        <v>NT</v>
      </c>
      <c r="N91" s="138" t="str">
        <f aca="false">P11!E85</f>
        <v>NT</v>
      </c>
      <c r="O91" s="138" t="str">
        <f aca="false">P12!E85</f>
        <v>NA</v>
      </c>
      <c r="P91" s="138" t="str">
        <f aca="false">P13!E85</f>
        <v>NA</v>
      </c>
      <c r="Q91" s="138" t="str">
        <f aca="false">P14!E85</f>
        <v>NA</v>
      </c>
      <c r="R91" s="138" t="str">
        <f aca="false">P15!E85</f>
        <v>NA</v>
      </c>
      <c r="S91" s="138" t="str">
        <f aca="false">P16!E85</f>
        <v>NA</v>
      </c>
      <c r="T91" s="138" t="str">
        <f aca="false">P17!E85</f>
        <v>NT</v>
      </c>
      <c r="U91" s="138" t="str">
        <f aca="false">P18!E85</f>
        <v>NT</v>
      </c>
      <c r="V91" s="138" t="str">
        <f aca="false">P19!E85</f>
        <v>NT</v>
      </c>
      <c r="W91" s="138" t="str">
        <f aca="false">P20!E85</f>
        <v>NT</v>
      </c>
      <c r="X91" s="138"/>
      <c r="Y91" s="138"/>
      <c r="Z91" s="138"/>
      <c r="AA91" s="138" t="n">
        <v>82</v>
      </c>
      <c r="AB91" s="139" t="n">
        <f aca="false">COUNTIF(BaseDeCalcul!D91:Z91,"C")</f>
        <v>0</v>
      </c>
      <c r="AC91" s="139" t="n">
        <f aca="false">COUNTIF(BaseDeCalcul!D91:Z91,"NC")</f>
        <v>0</v>
      </c>
      <c r="AD91" s="139" t="n">
        <f aca="false">COUNTIF(BaseDeCalcul!D91:Z91,"NA")</f>
        <v>9</v>
      </c>
      <c r="AE91" s="140" t="str">
        <f aca="false">IF(COUNTIF(D91:W91,"NC")&gt;0,"NC",IF(COUNTIF(D91:W91,"C")&gt;0,"C",IF(COUNTIF(D91:W91,"NA")&gt;0,"NA","NT")))</f>
        <v>NA</v>
      </c>
      <c r="AF91" s="139"/>
      <c r="AG91" s="139"/>
      <c r="AH91" s="139"/>
      <c r="AI91" s="139"/>
      <c r="AJ91" s="139"/>
      <c r="AK91" s="138"/>
      <c r="AL91" s="138"/>
    </row>
    <row r="92" customFormat="false" ht="15" hidden="false" customHeight="false" outlineLevel="0" collapsed="false">
      <c r="A92" s="138" t="str">
        <f aca="false">Criteres!B86</f>
        <v>Présentation</v>
      </c>
      <c r="B92" s="138" t="str">
        <f aca="false">Criteres!C86</f>
        <v>10.14</v>
      </c>
      <c r="C92" s="138" t="str">
        <f aca="false">Criteres!D86</f>
        <v>A</v>
      </c>
      <c r="D92" s="138" t="str">
        <f aca="false">P01!E86</f>
        <v>NA</v>
      </c>
      <c r="E92" s="138" t="str">
        <f aca="false">P02!E86</f>
        <v>NA</v>
      </c>
      <c r="F92" s="138" t="str">
        <f aca="false">P03!E86</f>
        <v>NT</v>
      </c>
      <c r="G92" s="138" t="str">
        <f aca="false">P04!E86</f>
        <v>NT</v>
      </c>
      <c r="H92" s="138" t="str">
        <f aca="false">P05!E86</f>
        <v>NA</v>
      </c>
      <c r="I92" s="138" t="str">
        <f aca="false">P06!E86</f>
        <v>NA</v>
      </c>
      <c r="J92" s="138" t="str">
        <f aca="false">P07!E86</f>
        <v>NT</v>
      </c>
      <c r="K92" s="138" t="str">
        <f aca="false">P08!E86</f>
        <v>NT</v>
      </c>
      <c r="L92" s="138" t="str">
        <f aca="false">P09!E86</f>
        <v>NT</v>
      </c>
      <c r="M92" s="138" t="str">
        <f aca="false">P10!E86</f>
        <v>NT</v>
      </c>
      <c r="N92" s="138" t="str">
        <f aca="false">P11!E86</f>
        <v>NT</v>
      </c>
      <c r="O92" s="138" t="str">
        <f aca="false">P12!E86</f>
        <v>NA</v>
      </c>
      <c r="P92" s="138" t="str">
        <f aca="false">P13!E86</f>
        <v>NA</v>
      </c>
      <c r="Q92" s="138" t="str">
        <f aca="false">P14!E86</f>
        <v>NA</v>
      </c>
      <c r="R92" s="138" t="str">
        <f aca="false">P15!E86</f>
        <v>NC</v>
      </c>
      <c r="S92" s="138" t="str">
        <f aca="false">P16!E86</f>
        <v>NA</v>
      </c>
      <c r="T92" s="138" t="str">
        <f aca="false">P17!E86</f>
        <v>NT</v>
      </c>
      <c r="U92" s="138" t="str">
        <f aca="false">P18!E86</f>
        <v>NT</v>
      </c>
      <c r="V92" s="138" t="str">
        <f aca="false">P19!E86</f>
        <v>NT</v>
      </c>
      <c r="W92" s="138" t="str">
        <f aca="false">P20!E86</f>
        <v>NT</v>
      </c>
      <c r="X92" s="138"/>
      <c r="Y92" s="138"/>
      <c r="Z92" s="138"/>
      <c r="AA92" s="138" t="n">
        <v>83</v>
      </c>
      <c r="AB92" s="139" t="n">
        <f aca="false">COUNTIF(BaseDeCalcul!D92:Z92,"C")</f>
        <v>0</v>
      </c>
      <c r="AC92" s="139" t="n">
        <f aca="false">COUNTIF(BaseDeCalcul!D92:Z92,"NC")</f>
        <v>1</v>
      </c>
      <c r="AD92" s="139" t="n">
        <f aca="false">COUNTIF(BaseDeCalcul!D92:Z92,"NA")</f>
        <v>8</v>
      </c>
      <c r="AE92" s="140" t="str">
        <f aca="false">IF(COUNTIF(D92:W92,"NC")&gt;0,"NC",IF(COUNTIF(D92:W92,"C")&gt;0,"C",IF(COUNTIF(D92:W92,"NA")&gt;0,"NA","NT")))</f>
        <v>NC</v>
      </c>
      <c r="AF92" s="139"/>
      <c r="AG92" s="139"/>
      <c r="AH92" s="139"/>
      <c r="AI92" s="139"/>
      <c r="AJ92" s="139"/>
      <c r="AK92" s="138"/>
      <c r="AL92" s="138"/>
    </row>
    <row r="93" customFormat="false" ht="15" hidden="false" customHeight="false" outlineLevel="0" collapsed="false">
      <c r="A93" s="138" t="str">
        <f aca="false">Criteres!B87</f>
        <v>Présentation</v>
      </c>
      <c r="B93" s="138" t="str">
        <f aca="false">Criteres!C87</f>
        <v>10.15</v>
      </c>
      <c r="C93" s="138" t="str">
        <f aca="false">Criteres!D87</f>
        <v>AAA</v>
      </c>
      <c r="D93" s="138" t="str">
        <f aca="false">P01!E87</f>
        <v>NT</v>
      </c>
      <c r="E93" s="138" t="str">
        <f aca="false">P02!E87</f>
        <v>NT</v>
      </c>
      <c r="F93" s="138" t="str">
        <f aca="false">P03!E87</f>
        <v>NT</v>
      </c>
      <c r="G93" s="138" t="str">
        <f aca="false">P04!E87</f>
        <v>NT</v>
      </c>
      <c r="H93" s="138" t="str">
        <f aca="false">P05!E87</f>
        <v>NT</v>
      </c>
      <c r="I93" s="138" t="str">
        <f aca="false">P06!E87</f>
        <v>NT</v>
      </c>
      <c r="J93" s="138" t="str">
        <f aca="false">P07!E87</f>
        <v>NT</v>
      </c>
      <c r="K93" s="138" t="str">
        <f aca="false">P08!E87</f>
        <v>NT</v>
      </c>
      <c r="L93" s="138" t="str">
        <f aca="false">P09!E87</f>
        <v>NT</v>
      </c>
      <c r="M93" s="138" t="str">
        <f aca="false">P10!E87</f>
        <v>NT</v>
      </c>
      <c r="N93" s="138" t="str">
        <f aca="false">P11!E87</f>
        <v>NT</v>
      </c>
      <c r="O93" s="138" t="str">
        <f aca="false">P12!E87</f>
        <v>NT</v>
      </c>
      <c r="P93" s="138" t="str">
        <f aca="false">P13!E87</f>
        <v>NT</v>
      </c>
      <c r="Q93" s="138" t="str">
        <f aca="false">P14!E87</f>
        <v>NT</v>
      </c>
      <c r="R93" s="138" t="str">
        <f aca="false">P15!E87</f>
        <v>NT</v>
      </c>
      <c r="S93" s="138" t="str">
        <f aca="false">P16!E87</f>
        <v>NT</v>
      </c>
      <c r="T93" s="138" t="str">
        <f aca="false">P17!E87</f>
        <v>NT</v>
      </c>
      <c r="U93" s="138" t="str">
        <f aca="false">P18!E87</f>
        <v>NT</v>
      </c>
      <c r="V93" s="138" t="str">
        <f aca="false">P19!E87</f>
        <v>NT</v>
      </c>
      <c r="W93" s="138" t="str">
        <f aca="false">P20!E87</f>
        <v>NT</v>
      </c>
      <c r="X93" s="138"/>
      <c r="Y93" s="138"/>
      <c r="Z93" s="138"/>
      <c r="AA93" s="138" t="n">
        <v>84</v>
      </c>
      <c r="AB93" s="139" t="n">
        <f aca="false">COUNTIF(BaseDeCalcul!D93:Z93,"C")</f>
        <v>0</v>
      </c>
      <c r="AC93" s="139" t="n">
        <f aca="false">COUNTIF(BaseDeCalcul!D93:Z93,"NC")</f>
        <v>0</v>
      </c>
      <c r="AD93" s="139" t="n">
        <f aca="false">COUNTIF(BaseDeCalcul!D93:Z93,"NA")</f>
        <v>0</v>
      </c>
      <c r="AE93" s="140" t="str">
        <f aca="false">IF(COUNTIF(D93:W93,"NC")&gt;0,"NC",IF(COUNTIF(D93:W93,"C")&gt;0,"C",IF(COUNTIF(D93:W93,"NA")&gt;0,"NA","NT")))</f>
        <v>NT</v>
      </c>
      <c r="AF93" s="139"/>
      <c r="AG93" s="139"/>
      <c r="AH93" s="139"/>
      <c r="AI93" s="139"/>
      <c r="AJ93" s="139"/>
      <c r="AK93" s="138"/>
      <c r="AL93" s="138"/>
    </row>
    <row r="94" customFormat="false" ht="15" hidden="false" customHeight="false" outlineLevel="0" collapsed="false">
      <c r="A94" s="138" t="str">
        <f aca="false">Criteres!B88</f>
        <v>Présentation</v>
      </c>
      <c r="B94" s="138" t="str">
        <f aca="false">Criteres!C88</f>
        <v>10.16</v>
      </c>
      <c r="C94" s="138" t="str">
        <f aca="false">Criteres!D88</f>
        <v>AAA</v>
      </c>
      <c r="D94" s="138" t="str">
        <f aca="false">P01!E88</f>
        <v>NT</v>
      </c>
      <c r="E94" s="138" t="str">
        <f aca="false">P02!E88</f>
        <v>NT</v>
      </c>
      <c r="F94" s="138" t="str">
        <f aca="false">P03!E88</f>
        <v>NT</v>
      </c>
      <c r="G94" s="138" t="str">
        <f aca="false">P04!E88</f>
        <v>NT</v>
      </c>
      <c r="H94" s="138" t="str">
        <f aca="false">P05!E88</f>
        <v>NT</v>
      </c>
      <c r="I94" s="138" t="str">
        <f aca="false">P06!E88</f>
        <v>NT</v>
      </c>
      <c r="J94" s="138" t="str">
        <f aca="false">P07!E88</f>
        <v>NT</v>
      </c>
      <c r="K94" s="138" t="str">
        <f aca="false">P08!E88</f>
        <v>NT</v>
      </c>
      <c r="L94" s="138" t="str">
        <f aca="false">P09!E88</f>
        <v>NT</v>
      </c>
      <c r="M94" s="138" t="str">
        <f aca="false">P10!E88</f>
        <v>NT</v>
      </c>
      <c r="N94" s="138" t="str">
        <f aca="false">P11!E88</f>
        <v>NT</v>
      </c>
      <c r="O94" s="138" t="str">
        <f aca="false">P12!E88</f>
        <v>NT</v>
      </c>
      <c r="P94" s="138" t="str">
        <f aca="false">P13!E88</f>
        <v>NT</v>
      </c>
      <c r="Q94" s="138" t="str">
        <f aca="false">P14!E88</f>
        <v>NT</v>
      </c>
      <c r="R94" s="138" t="str">
        <f aca="false">P15!E88</f>
        <v>NT</v>
      </c>
      <c r="S94" s="138" t="str">
        <f aca="false">P16!E88</f>
        <v>NT</v>
      </c>
      <c r="T94" s="138" t="str">
        <f aca="false">P17!E88</f>
        <v>NT</v>
      </c>
      <c r="U94" s="138" t="str">
        <f aca="false">P18!E88</f>
        <v>NT</v>
      </c>
      <c r="V94" s="138" t="str">
        <f aca="false">P19!E88</f>
        <v>NT</v>
      </c>
      <c r="W94" s="138" t="str">
        <f aca="false">P20!E88</f>
        <v>NT</v>
      </c>
      <c r="X94" s="138"/>
      <c r="Y94" s="138"/>
      <c r="Z94" s="138"/>
      <c r="AA94" s="138" t="n">
        <v>85</v>
      </c>
      <c r="AB94" s="139" t="n">
        <f aca="false">COUNTIF(BaseDeCalcul!D94:Z94,"C")</f>
        <v>0</v>
      </c>
      <c r="AC94" s="139" t="n">
        <f aca="false">COUNTIF(BaseDeCalcul!D94:Z94,"NC")</f>
        <v>0</v>
      </c>
      <c r="AD94" s="139" t="n">
        <f aca="false">COUNTIF(BaseDeCalcul!D94:Z94,"NA")</f>
        <v>0</v>
      </c>
      <c r="AE94" s="140" t="str">
        <f aca="false">IF(COUNTIF(D94:W94,"NC")&gt;0,"NC",IF(COUNTIF(D94:W94,"C")&gt;0,"C",IF(COUNTIF(D94:W94,"NA")&gt;0,"NA","NT")))</f>
        <v>NT</v>
      </c>
      <c r="AF94" s="139"/>
      <c r="AG94" s="139"/>
      <c r="AH94" s="139"/>
      <c r="AI94" s="139"/>
      <c r="AJ94" s="139"/>
      <c r="AK94" s="138"/>
      <c r="AL94" s="138"/>
    </row>
    <row r="95" customFormat="false" ht="15" hidden="false" customHeight="false" outlineLevel="0" collapsed="false">
      <c r="A95" s="138" t="str">
        <f aca="false">Criteres!B89</f>
        <v>Présentation</v>
      </c>
      <c r="B95" s="138" t="str">
        <f aca="false">Criteres!C89</f>
        <v>10.17</v>
      </c>
      <c r="C95" s="138" t="str">
        <f aca="false">Criteres!D89</f>
        <v>AAA</v>
      </c>
      <c r="D95" s="138" t="str">
        <f aca="false">P01!E89</f>
        <v>NT</v>
      </c>
      <c r="E95" s="138" t="str">
        <f aca="false">P02!E89</f>
        <v>NT</v>
      </c>
      <c r="F95" s="138" t="str">
        <f aca="false">P03!E89</f>
        <v>NT</v>
      </c>
      <c r="G95" s="138" t="str">
        <f aca="false">P04!E89</f>
        <v>NT</v>
      </c>
      <c r="H95" s="138" t="str">
        <f aca="false">P05!E89</f>
        <v>NT</v>
      </c>
      <c r="I95" s="138" t="str">
        <f aca="false">P06!E89</f>
        <v>NT</v>
      </c>
      <c r="J95" s="138" t="str">
        <f aca="false">P07!E89</f>
        <v>NT</v>
      </c>
      <c r="K95" s="138" t="str">
        <f aca="false">P08!E89</f>
        <v>NT</v>
      </c>
      <c r="L95" s="138" t="str">
        <f aca="false">P09!E89</f>
        <v>NT</v>
      </c>
      <c r="M95" s="138" t="str">
        <f aca="false">P10!E89</f>
        <v>NT</v>
      </c>
      <c r="N95" s="138" t="str">
        <f aca="false">P11!E89</f>
        <v>NT</v>
      </c>
      <c r="O95" s="138" t="str">
        <f aca="false">P12!E89</f>
        <v>NT</v>
      </c>
      <c r="P95" s="138" t="str">
        <f aca="false">P13!E89</f>
        <v>NT</v>
      </c>
      <c r="Q95" s="138" t="str">
        <f aca="false">P14!E89</f>
        <v>NT</v>
      </c>
      <c r="R95" s="138" t="str">
        <f aca="false">P15!E89</f>
        <v>NT</v>
      </c>
      <c r="S95" s="138" t="str">
        <f aca="false">P16!E89</f>
        <v>NT</v>
      </c>
      <c r="T95" s="138" t="str">
        <f aca="false">P17!E89</f>
        <v>NT</v>
      </c>
      <c r="U95" s="138" t="str">
        <f aca="false">P18!E89</f>
        <v>NT</v>
      </c>
      <c r="V95" s="138" t="str">
        <f aca="false">P19!E89</f>
        <v>NT</v>
      </c>
      <c r="W95" s="138" t="str">
        <f aca="false">P20!E89</f>
        <v>NT</v>
      </c>
      <c r="X95" s="138"/>
      <c r="Y95" s="138"/>
      <c r="Z95" s="138"/>
      <c r="AA95" s="138" t="n">
        <v>86</v>
      </c>
      <c r="AB95" s="139" t="n">
        <f aca="false">COUNTIF(BaseDeCalcul!D95:Z95,"C")</f>
        <v>0</v>
      </c>
      <c r="AC95" s="139" t="n">
        <f aca="false">COUNTIF(BaseDeCalcul!D95:Z95,"NC")</f>
        <v>0</v>
      </c>
      <c r="AD95" s="139" t="n">
        <f aca="false">COUNTIF(BaseDeCalcul!D95:Z95,"NA")</f>
        <v>0</v>
      </c>
      <c r="AE95" s="140" t="str">
        <f aca="false">IF(COUNTIF(D95:W95,"NC")&gt;0,"NC",IF(COUNTIF(D95:W95,"C")&gt;0,"C",IF(COUNTIF(D95:W95,"NA")&gt;0,"NA","NT")))</f>
        <v>NT</v>
      </c>
      <c r="AF95" s="139"/>
      <c r="AG95" s="139"/>
      <c r="AH95" s="139"/>
      <c r="AI95" s="139"/>
      <c r="AJ95" s="139"/>
      <c r="AK95" s="138"/>
      <c r="AL95" s="138"/>
    </row>
    <row r="96" customFormat="false" ht="15" hidden="false" customHeight="false" outlineLevel="0" collapsed="false">
      <c r="A96" s="138" t="str">
        <f aca="false">Criteres!B90</f>
        <v>Présentation</v>
      </c>
      <c r="B96" s="138" t="str">
        <f aca="false">Criteres!C90</f>
        <v>10.18</v>
      </c>
      <c r="C96" s="138" t="str">
        <f aca="false">Criteres!D90</f>
        <v>AAA</v>
      </c>
      <c r="D96" s="138" t="str">
        <f aca="false">P01!E90</f>
        <v>NT</v>
      </c>
      <c r="E96" s="138" t="str">
        <f aca="false">P02!E90</f>
        <v>NT</v>
      </c>
      <c r="F96" s="138" t="str">
        <f aca="false">P03!E90</f>
        <v>NT</v>
      </c>
      <c r="G96" s="138" t="str">
        <f aca="false">P04!E90</f>
        <v>NT</v>
      </c>
      <c r="H96" s="138" t="str">
        <f aca="false">P05!E90</f>
        <v>NT</v>
      </c>
      <c r="I96" s="138" t="str">
        <f aca="false">P06!E90</f>
        <v>NT</v>
      </c>
      <c r="J96" s="138" t="str">
        <f aca="false">P07!E90</f>
        <v>NT</v>
      </c>
      <c r="K96" s="138" t="str">
        <f aca="false">P08!E90</f>
        <v>NT</v>
      </c>
      <c r="L96" s="138" t="str">
        <f aca="false">P09!E90</f>
        <v>NT</v>
      </c>
      <c r="M96" s="138" t="str">
        <f aca="false">P10!E90</f>
        <v>NT</v>
      </c>
      <c r="N96" s="138" t="str">
        <f aca="false">P11!E90</f>
        <v>NT</v>
      </c>
      <c r="O96" s="138" t="str">
        <f aca="false">P12!E90</f>
        <v>NT</v>
      </c>
      <c r="P96" s="138" t="str">
        <f aca="false">P13!E90</f>
        <v>NT</v>
      </c>
      <c r="Q96" s="138" t="str">
        <f aca="false">P14!E90</f>
        <v>NT</v>
      </c>
      <c r="R96" s="138" t="str">
        <f aca="false">P15!E90</f>
        <v>NT</v>
      </c>
      <c r="S96" s="138" t="str">
        <f aca="false">P16!E90</f>
        <v>NT</v>
      </c>
      <c r="T96" s="138" t="str">
        <f aca="false">P17!E90</f>
        <v>NT</v>
      </c>
      <c r="U96" s="138" t="str">
        <f aca="false">P18!E90</f>
        <v>NT</v>
      </c>
      <c r="V96" s="138" t="str">
        <f aca="false">P19!E90</f>
        <v>NT</v>
      </c>
      <c r="W96" s="138" t="str">
        <f aca="false">P20!E90</f>
        <v>NT</v>
      </c>
      <c r="X96" s="138"/>
      <c r="Y96" s="138"/>
      <c r="Z96" s="138"/>
      <c r="AA96" s="138" t="n">
        <v>87</v>
      </c>
      <c r="AB96" s="139" t="n">
        <f aca="false">COUNTIF(BaseDeCalcul!D96:Z96,"C")</f>
        <v>0</v>
      </c>
      <c r="AC96" s="139" t="n">
        <f aca="false">COUNTIF(BaseDeCalcul!D96:Z96,"NC")</f>
        <v>0</v>
      </c>
      <c r="AD96" s="139" t="n">
        <f aca="false">COUNTIF(BaseDeCalcul!D96:Z96,"NA")</f>
        <v>0</v>
      </c>
      <c r="AE96" s="140" t="str">
        <f aca="false">IF(COUNTIF(D96:W96,"NC")&gt;0,"NC",IF(COUNTIF(D96:W96,"C")&gt;0,"C",IF(COUNTIF(D96:W96,"NA")&gt;0,"NA","NT")))</f>
        <v>NT</v>
      </c>
      <c r="AF96" s="139"/>
      <c r="AG96" s="139"/>
      <c r="AH96" s="139"/>
      <c r="AI96" s="139"/>
      <c r="AJ96" s="139"/>
      <c r="AK96" s="138"/>
      <c r="AL96" s="138"/>
    </row>
    <row r="97" customFormat="false" ht="15" hidden="false" customHeight="false" outlineLevel="0" collapsed="false">
      <c r="A97" s="138" t="str">
        <f aca="false">Criteres!B91</f>
        <v>Présentation</v>
      </c>
      <c r="B97" s="138" t="str">
        <f aca="false">Criteres!C91</f>
        <v>10.19</v>
      </c>
      <c r="C97" s="138" t="str">
        <f aca="false">Criteres!D91</f>
        <v>AAA</v>
      </c>
      <c r="D97" s="138" t="str">
        <f aca="false">P01!E91</f>
        <v>NT</v>
      </c>
      <c r="E97" s="138" t="str">
        <f aca="false">P02!E91</f>
        <v>NT</v>
      </c>
      <c r="F97" s="138" t="str">
        <f aca="false">P03!E91</f>
        <v>NT</v>
      </c>
      <c r="G97" s="138" t="str">
        <f aca="false">P04!E91</f>
        <v>NT</v>
      </c>
      <c r="H97" s="138" t="str">
        <f aca="false">P05!E91</f>
        <v>NT</v>
      </c>
      <c r="I97" s="138" t="str">
        <f aca="false">P06!E91</f>
        <v>NT</v>
      </c>
      <c r="J97" s="138" t="str">
        <f aca="false">P07!E91</f>
        <v>NT</v>
      </c>
      <c r="K97" s="138" t="str">
        <f aca="false">P08!E91</f>
        <v>NT</v>
      </c>
      <c r="L97" s="138" t="str">
        <f aca="false">P09!E91</f>
        <v>NT</v>
      </c>
      <c r="M97" s="138" t="str">
        <f aca="false">P10!E91</f>
        <v>NT</v>
      </c>
      <c r="N97" s="138" t="str">
        <f aca="false">P11!E91</f>
        <v>NT</v>
      </c>
      <c r="O97" s="138" t="str">
        <f aca="false">P12!E91</f>
        <v>NT</v>
      </c>
      <c r="P97" s="138" t="str">
        <f aca="false">P13!E91</f>
        <v>NT</v>
      </c>
      <c r="Q97" s="138" t="str">
        <f aca="false">P14!E91</f>
        <v>NT</v>
      </c>
      <c r="R97" s="138" t="str">
        <f aca="false">P15!E91</f>
        <v>NT</v>
      </c>
      <c r="S97" s="138" t="str">
        <f aca="false">P16!E91</f>
        <v>NT</v>
      </c>
      <c r="T97" s="138" t="str">
        <f aca="false">P17!E91</f>
        <v>NT</v>
      </c>
      <c r="U97" s="138" t="str">
        <f aca="false">P18!E91</f>
        <v>NT</v>
      </c>
      <c r="V97" s="138" t="str">
        <f aca="false">P19!E91</f>
        <v>NT</v>
      </c>
      <c r="W97" s="138" t="str">
        <f aca="false">P20!E91</f>
        <v>NT</v>
      </c>
      <c r="X97" s="138"/>
      <c r="Y97" s="138"/>
      <c r="Z97" s="138"/>
      <c r="AA97" s="138" t="n">
        <v>88</v>
      </c>
      <c r="AB97" s="139" t="n">
        <f aca="false">COUNTIF(BaseDeCalcul!D97:Z97,"C")</f>
        <v>0</v>
      </c>
      <c r="AC97" s="139" t="n">
        <f aca="false">COUNTIF(BaseDeCalcul!D97:Z97,"NC")</f>
        <v>0</v>
      </c>
      <c r="AD97" s="139" t="n">
        <f aca="false">COUNTIF(BaseDeCalcul!D97:Z97,"NA")</f>
        <v>0</v>
      </c>
      <c r="AE97" s="140" t="str">
        <f aca="false">IF(COUNTIF(D97:W97,"NC")&gt;0,"NC",IF(COUNTIF(D97:W97,"C")&gt;0,"C",IF(COUNTIF(D97:W97,"NA")&gt;0,"NA","NT")))</f>
        <v>NT</v>
      </c>
      <c r="AF97" s="139"/>
      <c r="AG97" s="139"/>
      <c r="AH97" s="139"/>
      <c r="AI97" s="139"/>
      <c r="AJ97" s="139"/>
      <c r="AK97" s="138"/>
      <c r="AL97" s="138"/>
    </row>
    <row r="98" customFormat="false" ht="15" hidden="false" customHeight="false" outlineLevel="0" collapsed="false">
      <c r="A98" s="138" t="str">
        <f aca="false">Criteres!B92</f>
        <v>Formulaires</v>
      </c>
      <c r="B98" s="138" t="str">
        <f aca="false">Criteres!C92</f>
        <v>11.1</v>
      </c>
      <c r="C98" s="138" t="str">
        <f aca="false">Criteres!D92</f>
        <v>A</v>
      </c>
      <c r="D98" s="138" t="str">
        <f aca="false">P01!E92</f>
        <v>NA</v>
      </c>
      <c r="E98" s="138" t="str">
        <f aca="false">P02!E92</f>
        <v>C</v>
      </c>
      <c r="F98" s="138" t="str">
        <f aca="false">P03!E92</f>
        <v>NT</v>
      </c>
      <c r="G98" s="138" t="str">
        <f aca="false">P04!E92</f>
        <v>NT</v>
      </c>
      <c r="H98" s="138" t="str">
        <f aca="false">P05!E92</f>
        <v>C</v>
      </c>
      <c r="I98" s="138" t="str">
        <f aca="false">P06!E92</f>
        <v>NA</v>
      </c>
      <c r="J98" s="138" t="str">
        <f aca="false">P07!E92</f>
        <v>NT</v>
      </c>
      <c r="K98" s="138" t="str">
        <f aca="false">P08!E92</f>
        <v>NT</v>
      </c>
      <c r="L98" s="138" t="str">
        <f aca="false">P09!E92</f>
        <v>NT</v>
      </c>
      <c r="M98" s="138" t="str">
        <f aca="false">P10!E92</f>
        <v>NT</v>
      </c>
      <c r="N98" s="138" t="str">
        <f aca="false">P11!E92</f>
        <v>NT</v>
      </c>
      <c r="O98" s="138" t="str">
        <f aca="false">P12!E92</f>
        <v>C</v>
      </c>
      <c r="P98" s="138" t="str">
        <f aca="false">P13!E92</f>
        <v>C</v>
      </c>
      <c r="Q98" s="138" t="str">
        <f aca="false">P14!E92</f>
        <v>C</v>
      </c>
      <c r="R98" s="138" t="str">
        <f aca="false">P15!E92</f>
        <v>NA</v>
      </c>
      <c r="S98" s="138" t="str">
        <f aca="false">P16!E92</f>
        <v>C</v>
      </c>
      <c r="T98" s="138" t="str">
        <f aca="false">P17!E92</f>
        <v>NT</v>
      </c>
      <c r="U98" s="138" t="str">
        <f aca="false">P18!E92</f>
        <v>NT</v>
      </c>
      <c r="V98" s="138" t="str">
        <f aca="false">P19!E92</f>
        <v>NT</v>
      </c>
      <c r="W98" s="138" t="str">
        <f aca="false">P20!E92</f>
        <v>NT</v>
      </c>
      <c r="X98" s="138"/>
      <c r="Y98" s="138"/>
      <c r="Z98" s="138"/>
      <c r="AA98" s="138" t="n">
        <v>89</v>
      </c>
      <c r="AB98" s="139" t="n">
        <f aca="false">COUNTIF(BaseDeCalcul!D98:Z98,"C")</f>
        <v>6</v>
      </c>
      <c r="AC98" s="139" t="n">
        <f aca="false">COUNTIF(BaseDeCalcul!D98:Z98,"NC")</f>
        <v>0</v>
      </c>
      <c r="AD98" s="139" t="n">
        <f aca="false">COUNTIF(BaseDeCalcul!D98:Z98,"NA")</f>
        <v>3</v>
      </c>
      <c r="AE98" s="140" t="str">
        <f aca="false">IF(COUNTIF(D98:W98,"NC")&gt;0,"NC",IF(COUNTIF(D98:W98,"C")&gt;0,"C",IF(COUNTIF(D98:W98,"NA")&gt;0,"NA","NT")))</f>
        <v>C</v>
      </c>
      <c r="AF98" s="139"/>
      <c r="AG98" s="139"/>
      <c r="AH98" s="139"/>
      <c r="AI98" s="139"/>
      <c r="AJ98" s="139"/>
      <c r="AK98" s="138"/>
      <c r="AL98" s="138"/>
    </row>
    <row r="99" customFormat="false" ht="15" hidden="false" customHeight="false" outlineLevel="0" collapsed="false">
      <c r="A99" s="138" t="str">
        <f aca="false">Criteres!B93</f>
        <v>Formulaires</v>
      </c>
      <c r="B99" s="138" t="str">
        <f aca="false">Criteres!C93</f>
        <v>11.2</v>
      </c>
      <c r="C99" s="138" t="str">
        <f aca="false">Criteres!D93</f>
        <v>A</v>
      </c>
      <c r="D99" s="138" t="str">
        <f aca="false">P01!E93</f>
        <v>NA</v>
      </c>
      <c r="E99" s="138" t="str">
        <f aca="false">P02!E93</f>
        <v>C</v>
      </c>
      <c r="F99" s="138" t="str">
        <f aca="false">P03!E93</f>
        <v>NT</v>
      </c>
      <c r="G99" s="138" t="str">
        <f aca="false">P04!E93</f>
        <v>NT</v>
      </c>
      <c r="H99" s="138" t="str">
        <f aca="false">P05!E93</f>
        <v>C</v>
      </c>
      <c r="I99" s="138" t="str">
        <f aca="false">P06!E93</f>
        <v>NA</v>
      </c>
      <c r="J99" s="138" t="str">
        <f aca="false">P07!E93</f>
        <v>NT</v>
      </c>
      <c r="K99" s="138" t="str">
        <f aca="false">P08!E93</f>
        <v>NT</v>
      </c>
      <c r="L99" s="138" t="str">
        <f aca="false">P09!E93</f>
        <v>NT</v>
      </c>
      <c r="M99" s="138" t="str">
        <f aca="false">P10!E93</f>
        <v>NT</v>
      </c>
      <c r="N99" s="138" t="str">
        <f aca="false">P11!E93</f>
        <v>NT</v>
      </c>
      <c r="O99" s="138" t="str">
        <f aca="false">P12!E93</f>
        <v>C</v>
      </c>
      <c r="P99" s="138" t="str">
        <f aca="false">P13!E93</f>
        <v>C</v>
      </c>
      <c r="Q99" s="138" t="str">
        <f aca="false">P14!E93</f>
        <v>NA</v>
      </c>
      <c r="R99" s="138" t="str">
        <f aca="false">P15!E93</f>
        <v>NA</v>
      </c>
      <c r="S99" s="138" t="str">
        <f aca="false">P16!E93</f>
        <v>NA</v>
      </c>
      <c r="T99" s="138" t="str">
        <f aca="false">P17!E93</f>
        <v>NT</v>
      </c>
      <c r="U99" s="138" t="str">
        <f aca="false">P18!E93</f>
        <v>NT</v>
      </c>
      <c r="V99" s="138" t="str">
        <f aca="false">P19!E93</f>
        <v>NT</v>
      </c>
      <c r="W99" s="138" t="str">
        <f aca="false">P20!E93</f>
        <v>NT</v>
      </c>
      <c r="X99" s="138"/>
      <c r="Y99" s="138"/>
      <c r="Z99" s="138"/>
      <c r="AA99" s="138" t="n">
        <v>90</v>
      </c>
      <c r="AB99" s="139" t="n">
        <f aca="false">COUNTIF(BaseDeCalcul!D99:Z99,"C")</f>
        <v>4</v>
      </c>
      <c r="AC99" s="139" t="n">
        <f aca="false">COUNTIF(BaseDeCalcul!D99:Z99,"NC")</f>
        <v>0</v>
      </c>
      <c r="AD99" s="139" t="n">
        <f aca="false">COUNTIF(BaseDeCalcul!D99:Z99,"NA")</f>
        <v>5</v>
      </c>
      <c r="AE99" s="140" t="str">
        <f aca="false">IF(COUNTIF(D99:W99,"NC")&gt;0,"NC",IF(COUNTIF(D99:W99,"C")&gt;0,"C",IF(COUNTIF(D99:W99,"NA")&gt;0,"NA","NT")))</f>
        <v>C</v>
      </c>
      <c r="AF99" s="139"/>
      <c r="AG99" s="139"/>
      <c r="AH99" s="139"/>
      <c r="AI99" s="139"/>
      <c r="AJ99" s="139"/>
      <c r="AK99" s="138"/>
      <c r="AL99" s="138"/>
    </row>
    <row r="100" customFormat="false" ht="15" hidden="false" customHeight="false" outlineLevel="0" collapsed="false">
      <c r="A100" s="138" t="str">
        <f aca="false">Criteres!B94</f>
        <v>Formulaires</v>
      </c>
      <c r="B100" s="138" t="str">
        <f aca="false">Criteres!C94</f>
        <v>11.3</v>
      </c>
      <c r="C100" s="138" t="str">
        <f aca="false">Criteres!D94</f>
        <v>AA</v>
      </c>
      <c r="D100" s="138" t="str">
        <f aca="false">P01!E94</f>
        <v>NA</v>
      </c>
      <c r="E100" s="138" t="str">
        <f aca="false">P02!E94</f>
        <v>NA</v>
      </c>
      <c r="F100" s="138" t="str">
        <f aca="false">P03!E94</f>
        <v>NT</v>
      </c>
      <c r="G100" s="138" t="str">
        <f aca="false">P04!E94</f>
        <v>NT</v>
      </c>
      <c r="H100" s="138" t="str">
        <f aca="false">P05!E94</f>
        <v>NA</v>
      </c>
      <c r="I100" s="138" t="str">
        <f aca="false">P06!E94</f>
        <v>NA</v>
      </c>
      <c r="J100" s="138" t="str">
        <f aca="false">P07!E94</f>
        <v>NT</v>
      </c>
      <c r="K100" s="138" t="str">
        <f aca="false">P08!E94</f>
        <v>NT</v>
      </c>
      <c r="L100" s="138" t="str">
        <f aca="false">P09!E94</f>
        <v>NT</v>
      </c>
      <c r="M100" s="138" t="str">
        <f aca="false">P10!E94</f>
        <v>NT</v>
      </c>
      <c r="N100" s="138" t="str">
        <f aca="false">P11!E94</f>
        <v>NT</v>
      </c>
      <c r="O100" s="138" t="str">
        <f aca="false">P12!E94</f>
        <v>NA</v>
      </c>
      <c r="P100" s="138" t="str">
        <f aca="false">P13!E94</f>
        <v>NA</v>
      </c>
      <c r="Q100" s="138" t="str">
        <f aca="false">P14!E94</f>
        <v>NA</v>
      </c>
      <c r="R100" s="138" t="str">
        <f aca="false">P15!E94</f>
        <v>NA</v>
      </c>
      <c r="S100" s="138" t="str">
        <f aca="false">P16!E94</f>
        <v>NA</v>
      </c>
      <c r="T100" s="138" t="str">
        <f aca="false">P17!E94</f>
        <v>NT</v>
      </c>
      <c r="U100" s="138" t="str">
        <f aca="false">P18!E94</f>
        <v>NT</v>
      </c>
      <c r="V100" s="138" t="str">
        <f aca="false">P19!E94</f>
        <v>NT</v>
      </c>
      <c r="W100" s="138" t="str">
        <f aca="false">P20!E94</f>
        <v>NT</v>
      </c>
      <c r="X100" s="138"/>
      <c r="Y100" s="138"/>
      <c r="Z100" s="138"/>
      <c r="AA100" s="138" t="n">
        <v>91</v>
      </c>
      <c r="AB100" s="139" t="n">
        <f aca="false">COUNTIF(BaseDeCalcul!D100:Z100,"C")</f>
        <v>0</v>
      </c>
      <c r="AC100" s="139" t="n">
        <f aca="false">COUNTIF(BaseDeCalcul!D100:Z100,"NC")</f>
        <v>0</v>
      </c>
      <c r="AD100" s="139" t="n">
        <f aca="false">COUNTIF(BaseDeCalcul!D100:Z100,"NA")</f>
        <v>9</v>
      </c>
      <c r="AE100" s="140" t="str">
        <f aca="false">IF(COUNTIF(D100:W100,"NC")&gt;0,"NC",IF(COUNTIF(D100:W100,"C")&gt;0,"C",IF(COUNTIF(D100:W100,"NA")&gt;0,"NA","NT")))</f>
        <v>NA</v>
      </c>
      <c r="AF100" s="139"/>
      <c r="AG100" s="139"/>
      <c r="AH100" s="139"/>
      <c r="AI100" s="139"/>
      <c r="AJ100" s="139"/>
      <c r="AK100" s="138"/>
      <c r="AL100" s="138"/>
    </row>
    <row r="101" customFormat="false" ht="15" hidden="false" customHeight="false" outlineLevel="0" collapsed="false">
      <c r="A101" s="138" t="str">
        <f aca="false">Criteres!B95</f>
        <v>Formulaires</v>
      </c>
      <c r="B101" s="138" t="str">
        <f aca="false">Criteres!C95</f>
        <v>11.4</v>
      </c>
      <c r="C101" s="138" t="str">
        <f aca="false">Criteres!D95</f>
        <v>A</v>
      </c>
      <c r="D101" s="138" t="str">
        <f aca="false">P01!E95</f>
        <v>NA</v>
      </c>
      <c r="E101" s="138" t="str">
        <f aca="false">P02!E95</f>
        <v>C</v>
      </c>
      <c r="F101" s="138" t="str">
        <f aca="false">P03!E95</f>
        <v>NT</v>
      </c>
      <c r="G101" s="138" t="str">
        <f aca="false">P04!E95</f>
        <v>NT</v>
      </c>
      <c r="H101" s="138" t="str">
        <f aca="false">P05!E95</f>
        <v>C</v>
      </c>
      <c r="I101" s="138" t="str">
        <f aca="false">P06!E95</f>
        <v>NA</v>
      </c>
      <c r="J101" s="138" t="str">
        <f aca="false">P07!E95</f>
        <v>NT</v>
      </c>
      <c r="K101" s="138" t="str">
        <f aca="false">P08!E95</f>
        <v>NT</v>
      </c>
      <c r="L101" s="138" t="str">
        <f aca="false">P09!E95</f>
        <v>NT</v>
      </c>
      <c r="M101" s="138" t="str">
        <f aca="false">P10!E95</f>
        <v>NT</v>
      </c>
      <c r="N101" s="138" t="str">
        <f aca="false">P11!E95</f>
        <v>NT</v>
      </c>
      <c r="O101" s="138" t="str">
        <f aca="false">P12!E95</f>
        <v>C</v>
      </c>
      <c r="P101" s="138" t="str">
        <f aca="false">P13!E95</f>
        <v>C</v>
      </c>
      <c r="Q101" s="138" t="str">
        <f aca="false">P14!E95</f>
        <v>NA</v>
      </c>
      <c r="R101" s="138" t="str">
        <f aca="false">P15!E95</f>
        <v>NA</v>
      </c>
      <c r="S101" s="138" t="str">
        <f aca="false">P16!E95</f>
        <v>NA</v>
      </c>
      <c r="T101" s="138" t="str">
        <f aca="false">P17!E95</f>
        <v>NT</v>
      </c>
      <c r="U101" s="138" t="str">
        <f aca="false">P18!E95</f>
        <v>NT</v>
      </c>
      <c r="V101" s="138" t="str">
        <f aca="false">P19!E95</f>
        <v>NT</v>
      </c>
      <c r="W101" s="138" t="str">
        <f aca="false">P20!E95</f>
        <v>NT</v>
      </c>
      <c r="X101" s="138"/>
      <c r="Y101" s="138"/>
      <c r="Z101" s="138"/>
      <c r="AA101" s="138" t="n">
        <v>92</v>
      </c>
      <c r="AB101" s="139" t="n">
        <f aca="false">COUNTIF(BaseDeCalcul!D101:Z101,"C")</f>
        <v>4</v>
      </c>
      <c r="AC101" s="139" t="n">
        <f aca="false">COUNTIF(BaseDeCalcul!D101:Z101,"NC")</f>
        <v>0</v>
      </c>
      <c r="AD101" s="139" t="n">
        <f aca="false">COUNTIF(BaseDeCalcul!D101:Z101,"NA")</f>
        <v>5</v>
      </c>
      <c r="AE101" s="140" t="str">
        <f aca="false">IF(COUNTIF(D101:W101,"NC")&gt;0,"NC",IF(COUNTIF(D101:W101,"C")&gt;0,"C",IF(COUNTIF(D101:W101,"NA")&gt;0,"NA","NT")))</f>
        <v>C</v>
      </c>
      <c r="AF101" s="139"/>
      <c r="AG101" s="139"/>
      <c r="AH101" s="139"/>
      <c r="AI101" s="139"/>
      <c r="AJ101" s="139"/>
      <c r="AK101" s="138"/>
      <c r="AL101" s="138"/>
    </row>
    <row r="102" customFormat="false" ht="15" hidden="false" customHeight="false" outlineLevel="0" collapsed="false">
      <c r="A102" s="138" t="str">
        <f aca="false">Criteres!B96</f>
        <v>Formulaires</v>
      </c>
      <c r="B102" s="138" t="str">
        <f aca="false">Criteres!C96</f>
        <v>11.5</v>
      </c>
      <c r="C102" s="138" t="str">
        <f aca="false">Criteres!D96</f>
        <v>A</v>
      </c>
      <c r="D102" s="138" t="str">
        <f aca="false">P01!E96</f>
        <v>NA</v>
      </c>
      <c r="E102" s="138" t="str">
        <f aca="false">P02!E96</f>
        <v>NC</v>
      </c>
      <c r="F102" s="138" t="str">
        <f aca="false">P03!E96</f>
        <v>NT</v>
      </c>
      <c r="G102" s="138" t="str">
        <f aca="false">P04!E96</f>
        <v>NT</v>
      </c>
      <c r="H102" s="138" t="str">
        <f aca="false">P05!E96</f>
        <v>NA</v>
      </c>
      <c r="I102" s="138" t="str">
        <f aca="false">P06!E96</f>
        <v>NA</v>
      </c>
      <c r="J102" s="138" t="str">
        <f aca="false">P07!E96</f>
        <v>NT</v>
      </c>
      <c r="K102" s="138" t="str">
        <f aca="false">P08!E96</f>
        <v>NT</v>
      </c>
      <c r="L102" s="138" t="str">
        <f aca="false">P09!E96</f>
        <v>NT</v>
      </c>
      <c r="M102" s="138" t="str">
        <f aca="false">P10!E96</f>
        <v>NT</v>
      </c>
      <c r="N102" s="138" t="str">
        <f aca="false">P11!E96</f>
        <v>NT</v>
      </c>
      <c r="O102" s="138" t="str">
        <f aca="false">P12!E96</f>
        <v>C</v>
      </c>
      <c r="P102" s="138" t="str">
        <f aca="false">P13!E96</f>
        <v>NC</v>
      </c>
      <c r="Q102" s="138" t="str">
        <f aca="false">P14!E96</f>
        <v>NA</v>
      </c>
      <c r="R102" s="138" t="str">
        <f aca="false">P15!E96</f>
        <v>NA</v>
      </c>
      <c r="S102" s="138" t="str">
        <f aca="false">P16!E96</f>
        <v>NA</v>
      </c>
      <c r="T102" s="138" t="str">
        <f aca="false">P17!E96</f>
        <v>NT</v>
      </c>
      <c r="U102" s="138" t="str">
        <f aca="false">P18!E96</f>
        <v>NT</v>
      </c>
      <c r="V102" s="138" t="str">
        <f aca="false">P19!E96</f>
        <v>NT</v>
      </c>
      <c r="W102" s="138" t="str">
        <f aca="false">P20!E96</f>
        <v>NT</v>
      </c>
      <c r="X102" s="138"/>
      <c r="Y102" s="138"/>
      <c r="Z102" s="138"/>
      <c r="AA102" s="138" t="n">
        <v>93</v>
      </c>
      <c r="AB102" s="139" t="n">
        <f aca="false">COUNTIF(BaseDeCalcul!D102:Z102,"C")</f>
        <v>1</v>
      </c>
      <c r="AC102" s="139" t="n">
        <f aca="false">COUNTIF(BaseDeCalcul!D102:Z102,"NC")</f>
        <v>2</v>
      </c>
      <c r="AD102" s="139" t="n">
        <f aca="false">COUNTIF(BaseDeCalcul!D102:Z102,"NA")</f>
        <v>6</v>
      </c>
      <c r="AE102" s="140" t="str">
        <f aca="false">IF(COUNTIF(D102:W102,"NC")&gt;0,"NC",IF(COUNTIF(D102:W102,"C")&gt;0,"C",IF(COUNTIF(D102:W102,"NA")&gt;0,"NA","NT")))</f>
        <v>NC</v>
      </c>
      <c r="AF102" s="139"/>
      <c r="AG102" s="139"/>
      <c r="AH102" s="139"/>
      <c r="AI102" s="139"/>
      <c r="AJ102" s="139"/>
      <c r="AK102" s="138"/>
      <c r="AL102" s="138"/>
    </row>
    <row r="103" customFormat="false" ht="15" hidden="false" customHeight="false" outlineLevel="0" collapsed="false">
      <c r="A103" s="138" t="str">
        <f aca="false">Criteres!B97</f>
        <v>Formulaires</v>
      </c>
      <c r="B103" s="138" t="str">
        <f aca="false">Criteres!C97</f>
        <v>11.6</v>
      </c>
      <c r="C103" s="138" t="str">
        <f aca="false">Criteres!D97</f>
        <v>A</v>
      </c>
      <c r="D103" s="138" t="str">
        <f aca="false">P01!E97</f>
        <v>NA</v>
      </c>
      <c r="E103" s="138" t="str">
        <f aca="false">P02!E97</f>
        <v>NA</v>
      </c>
      <c r="F103" s="138" t="str">
        <f aca="false">P03!E97</f>
        <v>NT</v>
      </c>
      <c r="G103" s="138" t="str">
        <f aca="false">P04!E97</f>
        <v>NT</v>
      </c>
      <c r="H103" s="138" t="str">
        <f aca="false">P05!E97</f>
        <v>NA</v>
      </c>
      <c r="I103" s="138" t="str">
        <f aca="false">P06!E97</f>
        <v>NA</v>
      </c>
      <c r="J103" s="138" t="str">
        <f aca="false">P07!E97</f>
        <v>NT</v>
      </c>
      <c r="K103" s="138" t="str">
        <f aca="false">P08!E97</f>
        <v>NT</v>
      </c>
      <c r="L103" s="138" t="str">
        <f aca="false">P09!E97</f>
        <v>NT</v>
      </c>
      <c r="M103" s="138" t="str">
        <f aca="false">P10!E97</f>
        <v>NT</v>
      </c>
      <c r="N103" s="138" t="str">
        <f aca="false">P11!E97</f>
        <v>NT</v>
      </c>
      <c r="O103" s="138" t="str">
        <f aca="false">P12!E97</f>
        <v>C</v>
      </c>
      <c r="P103" s="138" t="str">
        <f aca="false">P13!E97</f>
        <v>NA</v>
      </c>
      <c r="Q103" s="138" t="str">
        <f aca="false">P14!E97</f>
        <v>NA</v>
      </c>
      <c r="R103" s="138" t="str">
        <f aca="false">P15!E97</f>
        <v>NA</v>
      </c>
      <c r="S103" s="138" t="str">
        <f aca="false">P16!E97</f>
        <v>NA</v>
      </c>
      <c r="T103" s="138" t="str">
        <f aca="false">P17!E97</f>
        <v>NT</v>
      </c>
      <c r="U103" s="138" t="str">
        <f aca="false">P18!E97</f>
        <v>NT</v>
      </c>
      <c r="V103" s="138" t="str">
        <f aca="false">P19!E97</f>
        <v>NT</v>
      </c>
      <c r="W103" s="138" t="str">
        <f aca="false">P20!E97</f>
        <v>NT</v>
      </c>
      <c r="X103" s="138"/>
      <c r="Y103" s="138"/>
      <c r="Z103" s="138"/>
      <c r="AA103" s="138" t="n">
        <v>94</v>
      </c>
      <c r="AB103" s="139" t="n">
        <f aca="false">COUNTIF(BaseDeCalcul!D103:Z103,"C")</f>
        <v>1</v>
      </c>
      <c r="AC103" s="139" t="n">
        <f aca="false">COUNTIF(BaseDeCalcul!D103:Z103,"NC")</f>
        <v>0</v>
      </c>
      <c r="AD103" s="139" t="n">
        <f aca="false">COUNTIF(BaseDeCalcul!D103:Z103,"NA")</f>
        <v>8</v>
      </c>
      <c r="AE103" s="140" t="str">
        <f aca="false">IF(COUNTIF(D103:W103,"NC")&gt;0,"NC",IF(COUNTIF(D103:W103,"C")&gt;0,"C",IF(COUNTIF(D103:W103,"NA")&gt;0,"NA","NT")))</f>
        <v>C</v>
      </c>
      <c r="AF103" s="139"/>
      <c r="AG103" s="139"/>
      <c r="AH103" s="139"/>
      <c r="AI103" s="139"/>
      <c r="AJ103" s="139"/>
      <c r="AK103" s="138"/>
      <c r="AL103" s="138"/>
    </row>
    <row r="104" customFormat="false" ht="15" hidden="false" customHeight="false" outlineLevel="0" collapsed="false">
      <c r="A104" s="138" t="str">
        <f aca="false">Criteres!B98</f>
        <v>Formulaires</v>
      </c>
      <c r="B104" s="138" t="str">
        <f aca="false">Criteres!C98</f>
        <v>11.7</v>
      </c>
      <c r="C104" s="138" t="str">
        <f aca="false">Criteres!D98</f>
        <v>A</v>
      </c>
      <c r="D104" s="138" t="str">
        <f aca="false">P01!E98</f>
        <v>NA</v>
      </c>
      <c r="E104" s="138" t="str">
        <f aca="false">P02!E98</f>
        <v>NA</v>
      </c>
      <c r="F104" s="138" t="str">
        <f aca="false">P03!E98</f>
        <v>NT</v>
      </c>
      <c r="G104" s="138" t="str">
        <f aca="false">P04!E98</f>
        <v>NT</v>
      </c>
      <c r="H104" s="138" t="str">
        <f aca="false">P05!E98</f>
        <v>NA</v>
      </c>
      <c r="I104" s="138" t="str">
        <f aca="false">P06!E98</f>
        <v>NA</v>
      </c>
      <c r="J104" s="138" t="str">
        <f aca="false">P07!E98</f>
        <v>NT</v>
      </c>
      <c r="K104" s="138" t="str">
        <f aca="false">P08!E98</f>
        <v>NT</v>
      </c>
      <c r="L104" s="138" t="str">
        <f aca="false">P09!E98</f>
        <v>NT</v>
      </c>
      <c r="M104" s="138" t="str">
        <f aca="false">P10!E98</f>
        <v>NT</v>
      </c>
      <c r="N104" s="138" t="str">
        <f aca="false">P11!E98</f>
        <v>NT</v>
      </c>
      <c r="O104" s="138" t="str">
        <f aca="false">P12!E98</f>
        <v>C</v>
      </c>
      <c r="P104" s="138" t="str">
        <f aca="false">P13!E98</f>
        <v>NA</v>
      </c>
      <c r="Q104" s="138" t="str">
        <f aca="false">P14!E98</f>
        <v>NA</v>
      </c>
      <c r="R104" s="138" t="str">
        <f aca="false">P15!E98</f>
        <v>NA</v>
      </c>
      <c r="S104" s="138" t="str">
        <f aca="false">P16!E98</f>
        <v>NA</v>
      </c>
      <c r="T104" s="138" t="str">
        <f aca="false">P17!E98</f>
        <v>NT</v>
      </c>
      <c r="U104" s="138" t="str">
        <f aca="false">P18!E98</f>
        <v>NT</v>
      </c>
      <c r="V104" s="138" t="str">
        <f aca="false">P19!E98</f>
        <v>NT</v>
      </c>
      <c r="W104" s="138" t="str">
        <f aca="false">P20!E98</f>
        <v>NT</v>
      </c>
      <c r="X104" s="138"/>
      <c r="Y104" s="138"/>
      <c r="Z104" s="138"/>
      <c r="AA104" s="138" t="n">
        <v>95</v>
      </c>
      <c r="AB104" s="139" t="n">
        <f aca="false">COUNTIF(BaseDeCalcul!D104:Z104,"C")</f>
        <v>1</v>
      </c>
      <c r="AC104" s="139" t="n">
        <f aca="false">COUNTIF(BaseDeCalcul!D104:Z104,"NC")</f>
        <v>0</v>
      </c>
      <c r="AD104" s="139" t="n">
        <f aca="false">COUNTIF(BaseDeCalcul!D104:Z104,"NA")</f>
        <v>8</v>
      </c>
      <c r="AE104" s="140" t="str">
        <f aca="false">IF(COUNTIF(D104:W104,"NC")&gt;0,"NC",IF(COUNTIF(D104:W104,"C")&gt;0,"C",IF(COUNTIF(D104:W104,"NA")&gt;0,"NA","NT")))</f>
        <v>C</v>
      </c>
      <c r="AF104" s="139"/>
      <c r="AG104" s="139"/>
      <c r="AH104" s="139"/>
      <c r="AI104" s="139"/>
      <c r="AJ104" s="139"/>
      <c r="AK104" s="138"/>
      <c r="AL104" s="138"/>
    </row>
    <row r="105" customFormat="false" ht="15" hidden="false" customHeight="false" outlineLevel="0" collapsed="false">
      <c r="A105" s="138" t="str">
        <f aca="false">Criteres!B99</f>
        <v>Formulaires</v>
      </c>
      <c r="B105" s="138" t="str">
        <f aca="false">Criteres!C99</f>
        <v>11.8</v>
      </c>
      <c r="C105" s="138" t="str">
        <f aca="false">Criteres!D99</f>
        <v>A</v>
      </c>
      <c r="D105" s="138" t="str">
        <f aca="false">P01!E99</f>
        <v>NA</v>
      </c>
      <c r="E105" s="138" t="str">
        <f aca="false">P02!E99</f>
        <v>NA</v>
      </c>
      <c r="F105" s="138" t="str">
        <f aca="false">P03!E99</f>
        <v>NT</v>
      </c>
      <c r="G105" s="138" t="str">
        <f aca="false">P04!E99</f>
        <v>NT</v>
      </c>
      <c r="H105" s="138" t="str">
        <f aca="false">P05!E99</f>
        <v>NA</v>
      </c>
      <c r="I105" s="138" t="str">
        <f aca="false">P06!E99</f>
        <v>NA</v>
      </c>
      <c r="J105" s="138" t="str">
        <f aca="false">P07!E99</f>
        <v>NT</v>
      </c>
      <c r="K105" s="138" t="str">
        <f aca="false">P08!E99</f>
        <v>NT</v>
      </c>
      <c r="L105" s="138" t="str">
        <f aca="false">P09!E99</f>
        <v>NT</v>
      </c>
      <c r="M105" s="138" t="str">
        <f aca="false">P10!E99</f>
        <v>NT</v>
      </c>
      <c r="N105" s="138" t="str">
        <f aca="false">P11!E99</f>
        <v>NT</v>
      </c>
      <c r="O105" s="138" t="str">
        <f aca="false">P12!E99</f>
        <v>NA</v>
      </c>
      <c r="P105" s="138" t="str">
        <f aca="false">P13!E99</f>
        <v>NA</v>
      </c>
      <c r="Q105" s="138" t="str">
        <f aca="false">P14!E99</f>
        <v>NA</v>
      </c>
      <c r="R105" s="138" t="str">
        <f aca="false">P15!E99</f>
        <v>NA</v>
      </c>
      <c r="S105" s="138" t="str">
        <f aca="false">P16!E99</f>
        <v>NA</v>
      </c>
      <c r="T105" s="138" t="str">
        <f aca="false">P17!E99</f>
        <v>NT</v>
      </c>
      <c r="U105" s="138" t="str">
        <f aca="false">P18!E99</f>
        <v>NT</v>
      </c>
      <c r="V105" s="138" t="str">
        <f aca="false">P19!E99</f>
        <v>NT</v>
      </c>
      <c r="W105" s="138" t="str">
        <f aca="false">P20!E99</f>
        <v>NT</v>
      </c>
      <c r="X105" s="138"/>
      <c r="Y105" s="138"/>
      <c r="Z105" s="138"/>
      <c r="AA105" s="138" t="n">
        <v>96</v>
      </c>
      <c r="AB105" s="139" t="n">
        <f aca="false">COUNTIF(BaseDeCalcul!D105:Z105,"C")</f>
        <v>0</v>
      </c>
      <c r="AC105" s="139" t="n">
        <f aca="false">COUNTIF(BaseDeCalcul!D105:Z105,"NC")</f>
        <v>0</v>
      </c>
      <c r="AD105" s="139" t="n">
        <f aca="false">COUNTIF(BaseDeCalcul!D105:Z105,"NA")</f>
        <v>9</v>
      </c>
      <c r="AE105" s="140" t="str">
        <f aca="false">IF(COUNTIF(D105:W105,"NC")&gt;0,"NC",IF(COUNTIF(D105:W105,"C")&gt;0,"C",IF(COUNTIF(D105:W105,"NA")&gt;0,"NA","NT")))</f>
        <v>NA</v>
      </c>
      <c r="AF105" s="139"/>
      <c r="AG105" s="139"/>
      <c r="AH105" s="139"/>
      <c r="AI105" s="139"/>
      <c r="AJ105" s="139"/>
      <c r="AK105" s="138"/>
      <c r="AL105" s="138"/>
    </row>
    <row r="106" customFormat="false" ht="15" hidden="false" customHeight="false" outlineLevel="0" collapsed="false">
      <c r="A106" s="138" t="str">
        <f aca="false">Criteres!B100</f>
        <v>Formulaires</v>
      </c>
      <c r="B106" s="138" t="str">
        <f aca="false">Criteres!C100</f>
        <v>11.9</v>
      </c>
      <c r="C106" s="138" t="str">
        <f aca="false">Criteres!D100</f>
        <v>A</v>
      </c>
      <c r="D106" s="138" t="str">
        <f aca="false">P01!E100</f>
        <v>NA</v>
      </c>
      <c r="E106" s="138" t="str">
        <f aca="false">P02!E100</f>
        <v>C</v>
      </c>
      <c r="F106" s="138" t="str">
        <f aca="false">P03!E100</f>
        <v>NT</v>
      </c>
      <c r="G106" s="138" t="str">
        <f aca="false">P04!E100</f>
        <v>NT</v>
      </c>
      <c r="H106" s="138" t="str">
        <f aca="false">P05!E100</f>
        <v>C</v>
      </c>
      <c r="I106" s="138" t="str">
        <f aca="false">P06!E100</f>
        <v>NA</v>
      </c>
      <c r="J106" s="138" t="str">
        <f aca="false">P07!E100</f>
        <v>NT</v>
      </c>
      <c r="K106" s="138" t="str">
        <f aca="false">P08!E100</f>
        <v>NT</v>
      </c>
      <c r="L106" s="138" t="str">
        <f aca="false">P09!E100</f>
        <v>NT</v>
      </c>
      <c r="M106" s="138" t="str">
        <f aca="false">P10!E100</f>
        <v>NT</v>
      </c>
      <c r="N106" s="138" t="str">
        <f aca="false">P11!E100</f>
        <v>NT</v>
      </c>
      <c r="O106" s="138" t="str">
        <f aca="false">P12!E100</f>
        <v>C</v>
      </c>
      <c r="P106" s="138" t="str">
        <f aca="false">P13!E100</f>
        <v>C</v>
      </c>
      <c r="Q106" s="138" t="str">
        <f aca="false">P14!E100</f>
        <v>C</v>
      </c>
      <c r="R106" s="138" t="str">
        <f aca="false">P15!E100</f>
        <v>NA</v>
      </c>
      <c r="S106" s="138" t="str">
        <f aca="false">P16!E100</f>
        <v>C</v>
      </c>
      <c r="T106" s="138" t="str">
        <f aca="false">P17!E100</f>
        <v>NT</v>
      </c>
      <c r="U106" s="138" t="str">
        <f aca="false">P18!E100</f>
        <v>NT</v>
      </c>
      <c r="V106" s="138" t="str">
        <f aca="false">P19!E100</f>
        <v>NT</v>
      </c>
      <c r="W106" s="138" t="str">
        <f aca="false">P20!E100</f>
        <v>NT</v>
      </c>
      <c r="X106" s="138"/>
      <c r="Y106" s="138"/>
      <c r="Z106" s="138"/>
      <c r="AA106" s="138" t="n">
        <v>97</v>
      </c>
      <c r="AB106" s="139" t="n">
        <f aca="false">COUNTIF(BaseDeCalcul!D106:Z106,"C")</f>
        <v>6</v>
      </c>
      <c r="AC106" s="139" t="n">
        <f aca="false">COUNTIF(BaseDeCalcul!D106:Z106,"NC")</f>
        <v>0</v>
      </c>
      <c r="AD106" s="139" t="n">
        <f aca="false">COUNTIF(BaseDeCalcul!D106:Z106,"NA")</f>
        <v>3</v>
      </c>
      <c r="AE106" s="140" t="str">
        <f aca="false">IF(COUNTIF(D106:W106,"NC")&gt;0,"NC",IF(COUNTIF(D106:W106,"C")&gt;0,"C",IF(COUNTIF(D106:W106,"NA")&gt;0,"NA","NT")))</f>
        <v>C</v>
      </c>
      <c r="AF106" s="139"/>
      <c r="AG106" s="139"/>
      <c r="AH106" s="139"/>
      <c r="AI106" s="139"/>
      <c r="AJ106" s="139"/>
      <c r="AK106" s="138"/>
      <c r="AL106" s="138"/>
    </row>
    <row r="107" customFormat="false" ht="15" hidden="false" customHeight="false" outlineLevel="0" collapsed="false">
      <c r="A107" s="138" t="str">
        <f aca="false">Criteres!B101</f>
        <v>Formulaires</v>
      </c>
      <c r="B107" s="138" t="str">
        <f aca="false">Criteres!C101</f>
        <v>11.10</v>
      </c>
      <c r="C107" s="138" t="str">
        <f aca="false">Criteres!D101</f>
        <v>A</v>
      </c>
      <c r="D107" s="138" t="str">
        <f aca="false">P01!E101</f>
        <v>NA</v>
      </c>
      <c r="E107" s="138" t="str">
        <f aca="false">P02!E101</f>
        <v>NC</v>
      </c>
      <c r="F107" s="138" t="str">
        <f aca="false">P03!E101</f>
        <v>NT</v>
      </c>
      <c r="G107" s="138" t="str">
        <f aca="false">P04!E101</f>
        <v>NT</v>
      </c>
      <c r="H107" s="138" t="str">
        <f aca="false">P05!E101</f>
        <v>NC</v>
      </c>
      <c r="I107" s="138" t="str">
        <f aca="false">P06!E101</f>
        <v>NA</v>
      </c>
      <c r="J107" s="138" t="str">
        <f aca="false">P07!E101</f>
        <v>NT</v>
      </c>
      <c r="K107" s="138" t="str">
        <f aca="false">P08!E101</f>
        <v>NT</v>
      </c>
      <c r="L107" s="138" t="str">
        <f aca="false">P09!E101</f>
        <v>NT</v>
      </c>
      <c r="M107" s="138" t="str">
        <f aca="false">P10!E101</f>
        <v>NT</v>
      </c>
      <c r="N107" s="138" t="str">
        <f aca="false">P11!E101</f>
        <v>NT</v>
      </c>
      <c r="O107" s="138" t="str">
        <f aca="false">P12!E101</f>
        <v>NC</v>
      </c>
      <c r="P107" s="138" t="str">
        <f aca="false">P13!E101</f>
        <v>NC</v>
      </c>
      <c r="Q107" s="138" t="str">
        <f aca="false">P14!E101</f>
        <v>NA</v>
      </c>
      <c r="R107" s="138" t="str">
        <f aca="false">P15!E101</f>
        <v>NA</v>
      </c>
      <c r="S107" s="138" t="str">
        <f aca="false">P16!E101</f>
        <v>NA</v>
      </c>
      <c r="T107" s="138" t="str">
        <f aca="false">P17!E101</f>
        <v>NT</v>
      </c>
      <c r="U107" s="138" t="str">
        <f aca="false">P18!E101</f>
        <v>NT</v>
      </c>
      <c r="V107" s="138" t="str">
        <f aca="false">P19!E101</f>
        <v>NT</v>
      </c>
      <c r="W107" s="138" t="str">
        <f aca="false">P20!E101</f>
        <v>NT</v>
      </c>
      <c r="X107" s="138"/>
      <c r="Y107" s="138"/>
      <c r="Z107" s="138"/>
      <c r="AA107" s="138" t="n">
        <v>98</v>
      </c>
      <c r="AB107" s="139" t="n">
        <f aca="false">COUNTIF(BaseDeCalcul!D107:Z107,"C")</f>
        <v>0</v>
      </c>
      <c r="AC107" s="139" t="n">
        <f aca="false">COUNTIF(BaseDeCalcul!D107:Z107,"NC")</f>
        <v>4</v>
      </c>
      <c r="AD107" s="139" t="n">
        <f aca="false">COUNTIF(BaseDeCalcul!D107:Z107,"NA")</f>
        <v>5</v>
      </c>
      <c r="AE107" s="140" t="str">
        <f aca="false">IF(COUNTIF(D107:W107,"NC")&gt;0,"NC",IF(COUNTIF(D107:W107,"C")&gt;0,"C",IF(COUNTIF(D107:W107,"NA")&gt;0,"NA","NT")))</f>
        <v>NC</v>
      </c>
      <c r="AF107" s="139"/>
      <c r="AG107" s="139"/>
      <c r="AH107" s="139"/>
      <c r="AI107" s="139"/>
      <c r="AJ107" s="139"/>
      <c r="AK107" s="138"/>
      <c r="AL107" s="138"/>
    </row>
    <row r="108" customFormat="false" ht="15" hidden="false" customHeight="false" outlineLevel="0" collapsed="false">
      <c r="A108" s="138" t="str">
        <f aca="false">Criteres!B102</f>
        <v>Formulaires</v>
      </c>
      <c r="B108" s="138" t="str">
        <f aca="false">Criteres!C102</f>
        <v>11.11</v>
      </c>
      <c r="C108" s="138" t="str">
        <f aca="false">Criteres!D102</f>
        <v>AA</v>
      </c>
      <c r="D108" s="138" t="str">
        <f aca="false">P01!E102</f>
        <v>NA</v>
      </c>
      <c r="E108" s="138" t="str">
        <f aca="false">P02!E102</f>
        <v>NA</v>
      </c>
      <c r="F108" s="138" t="str">
        <f aca="false">P03!E102</f>
        <v>NT</v>
      </c>
      <c r="G108" s="138" t="str">
        <f aca="false">P04!E102</f>
        <v>NT</v>
      </c>
      <c r="H108" s="138" t="str">
        <f aca="false">P05!E102</f>
        <v>NC</v>
      </c>
      <c r="I108" s="138" t="str">
        <f aca="false">P06!E102</f>
        <v>NA</v>
      </c>
      <c r="J108" s="138" t="str">
        <f aca="false">P07!E102</f>
        <v>NT</v>
      </c>
      <c r="K108" s="138" t="str">
        <f aca="false">P08!E102</f>
        <v>NT</v>
      </c>
      <c r="L108" s="138" t="str">
        <f aca="false">P09!E102</f>
        <v>NT</v>
      </c>
      <c r="M108" s="138" t="str">
        <f aca="false">P10!E102</f>
        <v>NT</v>
      </c>
      <c r="N108" s="138" t="str">
        <f aca="false">P11!E102</f>
        <v>NT</v>
      </c>
      <c r="O108" s="138" t="str">
        <f aca="false">P12!E102</f>
        <v>NA</v>
      </c>
      <c r="P108" s="138" t="str">
        <f aca="false">P13!E102</f>
        <v>NA</v>
      </c>
      <c r="Q108" s="138" t="str">
        <f aca="false">P14!E102</f>
        <v>NA</v>
      </c>
      <c r="R108" s="138" t="str">
        <f aca="false">P15!E102</f>
        <v>NA</v>
      </c>
      <c r="S108" s="138" t="str">
        <f aca="false">P16!E102</f>
        <v>NA</v>
      </c>
      <c r="T108" s="138" t="str">
        <f aca="false">P17!E102</f>
        <v>NT</v>
      </c>
      <c r="U108" s="138" t="str">
        <f aca="false">P18!E102</f>
        <v>NT</v>
      </c>
      <c r="V108" s="138" t="str">
        <f aca="false">P19!E102</f>
        <v>NT</v>
      </c>
      <c r="W108" s="138" t="str">
        <f aca="false">P20!E102</f>
        <v>NT</v>
      </c>
      <c r="X108" s="138"/>
      <c r="Y108" s="138"/>
      <c r="Z108" s="138"/>
      <c r="AA108" s="138" t="n">
        <v>99</v>
      </c>
      <c r="AB108" s="139" t="n">
        <f aca="false">COUNTIF(BaseDeCalcul!D108:Z108,"C")</f>
        <v>0</v>
      </c>
      <c r="AC108" s="139" t="n">
        <f aca="false">COUNTIF(BaseDeCalcul!D108:Z108,"NC")</f>
        <v>1</v>
      </c>
      <c r="AD108" s="139" t="n">
        <f aca="false">COUNTIF(BaseDeCalcul!D108:Z108,"NA")</f>
        <v>8</v>
      </c>
      <c r="AE108" s="140" t="str">
        <f aca="false">IF(COUNTIF(D108:W108,"NC")&gt;0,"NC",IF(COUNTIF(D108:W108,"C")&gt;0,"C",IF(COUNTIF(D108:W108,"NA")&gt;0,"NA","NT")))</f>
        <v>NC</v>
      </c>
      <c r="AF108" s="139"/>
      <c r="AG108" s="139"/>
      <c r="AH108" s="139"/>
      <c r="AI108" s="139"/>
      <c r="AJ108" s="139"/>
      <c r="AK108" s="138"/>
      <c r="AL108" s="138"/>
    </row>
    <row r="109" customFormat="false" ht="15" hidden="false" customHeight="false" outlineLevel="0" collapsed="false">
      <c r="A109" s="138" t="str">
        <f aca="false">Criteres!B103</f>
        <v>Formulaires</v>
      </c>
      <c r="B109" s="138" t="str">
        <f aca="false">Criteres!C103</f>
        <v>11.12</v>
      </c>
      <c r="C109" s="138" t="str">
        <f aca="false">Criteres!D103</f>
        <v>AA</v>
      </c>
      <c r="D109" s="138" t="str">
        <f aca="false">P01!E103</f>
        <v>NA</v>
      </c>
      <c r="E109" s="138" t="str">
        <f aca="false">P02!E103</f>
        <v>NA</v>
      </c>
      <c r="F109" s="138" t="str">
        <f aca="false">P03!E103</f>
        <v>NT</v>
      </c>
      <c r="G109" s="138" t="str">
        <f aca="false">P04!E103</f>
        <v>NT</v>
      </c>
      <c r="H109" s="138" t="str">
        <f aca="false">P05!E103</f>
        <v>NA</v>
      </c>
      <c r="I109" s="138" t="str">
        <f aca="false">P06!E103</f>
        <v>NA</v>
      </c>
      <c r="J109" s="138" t="str">
        <f aca="false">P07!E103</f>
        <v>NT</v>
      </c>
      <c r="K109" s="138" t="str">
        <f aca="false">P08!E103</f>
        <v>NT</v>
      </c>
      <c r="L109" s="138" t="str">
        <f aca="false">P09!E103</f>
        <v>NT</v>
      </c>
      <c r="M109" s="138" t="str">
        <f aca="false">P10!E103</f>
        <v>NT</v>
      </c>
      <c r="N109" s="138" t="str">
        <f aca="false">P11!E103</f>
        <v>NT</v>
      </c>
      <c r="O109" s="138" t="str">
        <f aca="false">P12!E103</f>
        <v>NA</v>
      </c>
      <c r="P109" s="138" t="str">
        <f aca="false">P13!E103</f>
        <v>NA</v>
      </c>
      <c r="Q109" s="138" t="str">
        <f aca="false">P14!E103</f>
        <v>NA</v>
      </c>
      <c r="R109" s="138" t="str">
        <f aca="false">P15!E103</f>
        <v>NA</v>
      </c>
      <c r="S109" s="138" t="str">
        <f aca="false">P16!E103</f>
        <v>NA</v>
      </c>
      <c r="T109" s="138" t="str">
        <f aca="false">P17!E103</f>
        <v>NT</v>
      </c>
      <c r="U109" s="138" t="str">
        <f aca="false">P18!E103</f>
        <v>NT</v>
      </c>
      <c r="V109" s="138" t="str">
        <f aca="false">P19!E103</f>
        <v>NT</v>
      </c>
      <c r="W109" s="138" t="str">
        <f aca="false">P20!E103</f>
        <v>NT</v>
      </c>
      <c r="X109" s="138"/>
      <c r="Y109" s="138"/>
      <c r="Z109" s="138"/>
      <c r="AA109" s="138" t="n">
        <v>100</v>
      </c>
      <c r="AB109" s="139" t="n">
        <f aca="false">COUNTIF(BaseDeCalcul!D109:Z109,"C")</f>
        <v>0</v>
      </c>
      <c r="AC109" s="139" t="n">
        <f aca="false">COUNTIF(BaseDeCalcul!D109:Z109,"NC")</f>
        <v>0</v>
      </c>
      <c r="AD109" s="139" t="n">
        <f aca="false">COUNTIF(BaseDeCalcul!D109:Z109,"NA")</f>
        <v>9</v>
      </c>
      <c r="AE109" s="140" t="str">
        <f aca="false">IF(COUNTIF(D109:W109,"NC")&gt;0,"NC",IF(COUNTIF(D109:W109,"C")&gt;0,"C",IF(COUNTIF(D109:W109,"NA")&gt;0,"NA","NT")))</f>
        <v>NA</v>
      </c>
      <c r="AF109" s="139"/>
      <c r="AG109" s="139"/>
      <c r="AH109" s="139"/>
      <c r="AI109" s="139"/>
      <c r="AJ109" s="139"/>
      <c r="AK109" s="138"/>
      <c r="AL109" s="138"/>
    </row>
    <row r="110" customFormat="false" ht="15" hidden="false" customHeight="false" outlineLevel="0" collapsed="false">
      <c r="A110" s="138" t="str">
        <f aca="false">Criteres!B104</f>
        <v>Formulaires</v>
      </c>
      <c r="B110" s="138" t="str">
        <f aca="false">Criteres!C104</f>
        <v>11.13</v>
      </c>
      <c r="C110" s="138" t="str">
        <f aca="false">Criteres!D104</f>
        <v>AA</v>
      </c>
      <c r="D110" s="138" t="str">
        <f aca="false">P01!E104</f>
        <v>NA</v>
      </c>
      <c r="E110" s="138" t="str">
        <f aca="false">P02!E104</f>
        <v>NC</v>
      </c>
      <c r="F110" s="138" t="str">
        <f aca="false">P03!E104</f>
        <v>NT</v>
      </c>
      <c r="G110" s="138" t="str">
        <f aca="false">P04!E104</f>
        <v>NT</v>
      </c>
      <c r="H110" s="138" t="str">
        <f aca="false">P05!E104</f>
        <v>NC</v>
      </c>
      <c r="I110" s="138" t="str">
        <f aca="false">P06!E104</f>
        <v>NA</v>
      </c>
      <c r="J110" s="138" t="str">
        <f aca="false">P07!E104</f>
        <v>NT</v>
      </c>
      <c r="K110" s="138" t="str">
        <f aca="false">P08!E104</f>
        <v>NT</v>
      </c>
      <c r="L110" s="138" t="str">
        <f aca="false">P09!E104</f>
        <v>NT</v>
      </c>
      <c r="M110" s="138" t="str">
        <f aca="false">P10!E104</f>
        <v>NT</v>
      </c>
      <c r="N110" s="138" t="str">
        <f aca="false">P11!E104</f>
        <v>NT</v>
      </c>
      <c r="O110" s="138" t="str">
        <f aca="false">P12!E104</f>
        <v>C</v>
      </c>
      <c r="P110" s="138" t="str">
        <f aca="false">P13!E104</f>
        <v>NA</v>
      </c>
      <c r="Q110" s="138" t="str">
        <f aca="false">P14!E104</f>
        <v>NA</v>
      </c>
      <c r="R110" s="138" t="str">
        <f aca="false">P15!E104</f>
        <v>NA</v>
      </c>
      <c r="S110" s="138" t="str">
        <f aca="false">P16!E104</f>
        <v>NA</v>
      </c>
      <c r="T110" s="138" t="str">
        <f aca="false">P17!E104</f>
        <v>NT</v>
      </c>
      <c r="U110" s="138" t="str">
        <f aca="false">P18!E104</f>
        <v>NT</v>
      </c>
      <c r="V110" s="138" t="str">
        <f aca="false">P19!E104</f>
        <v>NT</v>
      </c>
      <c r="W110" s="138" t="str">
        <f aca="false">P20!E104</f>
        <v>NT</v>
      </c>
      <c r="X110" s="138"/>
      <c r="Y110" s="138"/>
      <c r="Z110" s="138"/>
      <c r="AA110" s="138" t="n">
        <v>101</v>
      </c>
      <c r="AB110" s="139" t="n">
        <f aca="false">COUNTIF(BaseDeCalcul!D110:Z110,"C")</f>
        <v>1</v>
      </c>
      <c r="AC110" s="139" t="n">
        <f aca="false">COUNTIF(BaseDeCalcul!D110:Z110,"NC")</f>
        <v>2</v>
      </c>
      <c r="AD110" s="139" t="n">
        <f aca="false">COUNTIF(BaseDeCalcul!D110:Z110,"NA")</f>
        <v>6</v>
      </c>
      <c r="AE110" s="140" t="str">
        <f aca="false">IF(COUNTIF(D110:W110,"NC")&gt;0,"NC",IF(COUNTIF(D110:W110,"C")&gt;0,"C",IF(COUNTIF(D110:W110,"NA")&gt;0,"NA","NT")))</f>
        <v>NC</v>
      </c>
      <c r="AF110" s="139"/>
      <c r="AG110" s="139"/>
      <c r="AH110" s="139"/>
      <c r="AI110" s="139"/>
      <c r="AJ110" s="139"/>
      <c r="AK110" s="138"/>
      <c r="AL110" s="138"/>
    </row>
    <row r="111" customFormat="false" ht="15" hidden="false" customHeight="false" outlineLevel="0" collapsed="false">
      <c r="A111" s="138" t="str">
        <f aca="false">Criteres!B105</f>
        <v>Formulaires</v>
      </c>
      <c r="B111" s="138" t="str">
        <f aca="false">Criteres!C105</f>
        <v>11.14</v>
      </c>
      <c r="C111" s="138" t="str">
        <f aca="false">Criteres!D105</f>
        <v>AAA</v>
      </c>
      <c r="D111" s="138" t="str">
        <f aca="false">P01!E105</f>
        <v>NT</v>
      </c>
      <c r="E111" s="138" t="str">
        <f aca="false">P02!E105</f>
        <v>NT</v>
      </c>
      <c r="F111" s="138" t="str">
        <f aca="false">P03!E105</f>
        <v>NT</v>
      </c>
      <c r="G111" s="138" t="str">
        <f aca="false">P04!E105</f>
        <v>NT</v>
      </c>
      <c r="H111" s="138" t="str">
        <f aca="false">P05!E105</f>
        <v>NT</v>
      </c>
      <c r="I111" s="138" t="str">
        <f aca="false">P06!E105</f>
        <v>NA</v>
      </c>
      <c r="J111" s="138" t="str">
        <f aca="false">P07!E105</f>
        <v>NT</v>
      </c>
      <c r="K111" s="138" t="str">
        <f aca="false">P08!E105</f>
        <v>NT</v>
      </c>
      <c r="L111" s="138" t="str">
        <f aca="false">P09!E105</f>
        <v>NT</v>
      </c>
      <c r="M111" s="138" t="str">
        <f aca="false">P10!E105</f>
        <v>NT</v>
      </c>
      <c r="N111" s="138" t="str">
        <f aca="false">P11!E105</f>
        <v>NT</v>
      </c>
      <c r="O111" s="138" t="str">
        <f aca="false">P12!E105</f>
        <v>NT</v>
      </c>
      <c r="P111" s="138" t="str">
        <f aca="false">P13!E105</f>
        <v>NT</v>
      </c>
      <c r="Q111" s="138" t="str">
        <f aca="false">P14!E105</f>
        <v>NT</v>
      </c>
      <c r="R111" s="138" t="str">
        <f aca="false">P15!E105</f>
        <v>NT</v>
      </c>
      <c r="S111" s="138" t="str">
        <f aca="false">P16!E105</f>
        <v>NT</v>
      </c>
      <c r="T111" s="138" t="str">
        <f aca="false">P17!E105</f>
        <v>NT</v>
      </c>
      <c r="U111" s="138" t="str">
        <f aca="false">P18!E105</f>
        <v>NT</v>
      </c>
      <c r="V111" s="138" t="str">
        <f aca="false">P19!E105</f>
        <v>NT</v>
      </c>
      <c r="W111" s="138" t="str">
        <f aca="false">P20!E105</f>
        <v>NT</v>
      </c>
      <c r="X111" s="138"/>
      <c r="Y111" s="138"/>
      <c r="Z111" s="138"/>
      <c r="AA111" s="138" t="n">
        <v>102</v>
      </c>
      <c r="AB111" s="139" t="n">
        <f aca="false">COUNTIF(BaseDeCalcul!D111:Z111,"C")</f>
        <v>0</v>
      </c>
      <c r="AC111" s="139" t="n">
        <f aca="false">COUNTIF(BaseDeCalcul!D111:Z111,"NC")</f>
        <v>0</v>
      </c>
      <c r="AD111" s="139" t="n">
        <f aca="false">COUNTIF(BaseDeCalcul!D111:Z111,"NA")</f>
        <v>1</v>
      </c>
      <c r="AE111" s="140" t="str">
        <f aca="false">IF(COUNTIF(D111:W111,"NC")&gt;0,"NC",IF(COUNTIF(D111:W111,"C")&gt;0,"C",IF(COUNTIF(D111:W111,"NA")&gt;0,"NA","NT")))</f>
        <v>NA</v>
      </c>
      <c r="AF111" s="139"/>
      <c r="AG111" s="139"/>
      <c r="AH111" s="139"/>
      <c r="AI111" s="139"/>
      <c r="AJ111" s="139"/>
      <c r="AK111" s="138"/>
      <c r="AL111" s="138"/>
    </row>
    <row r="112" customFormat="false" ht="15" hidden="false" customHeight="false" outlineLevel="0" collapsed="false">
      <c r="A112" s="138" t="str">
        <f aca="false">Criteres!B106</f>
        <v>Formulaires</v>
      </c>
      <c r="B112" s="138" t="str">
        <f aca="false">Criteres!C106</f>
        <v>11.15</v>
      </c>
      <c r="C112" s="138" t="str">
        <f aca="false">Criteres!D106</f>
        <v>AAA</v>
      </c>
      <c r="D112" s="138" t="str">
        <f aca="false">P01!E106</f>
        <v>NT</v>
      </c>
      <c r="E112" s="138" t="str">
        <f aca="false">P02!E106</f>
        <v>NT</v>
      </c>
      <c r="F112" s="138" t="str">
        <f aca="false">P03!E106</f>
        <v>NT</v>
      </c>
      <c r="G112" s="138" t="str">
        <f aca="false">P04!E106</f>
        <v>NT</v>
      </c>
      <c r="H112" s="138" t="str">
        <f aca="false">P05!E106</f>
        <v>NT</v>
      </c>
      <c r="I112" s="138" t="str">
        <f aca="false">P06!E106</f>
        <v>NA</v>
      </c>
      <c r="J112" s="138" t="str">
        <f aca="false">P07!E106</f>
        <v>NT</v>
      </c>
      <c r="K112" s="138" t="str">
        <f aca="false">P08!E106</f>
        <v>NT</v>
      </c>
      <c r="L112" s="138" t="str">
        <f aca="false">P09!E106</f>
        <v>NT</v>
      </c>
      <c r="M112" s="138" t="str">
        <f aca="false">P10!E106</f>
        <v>NT</v>
      </c>
      <c r="N112" s="138" t="str">
        <f aca="false">P11!E106</f>
        <v>NT</v>
      </c>
      <c r="O112" s="138" t="str">
        <f aca="false">P12!E106</f>
        <v>NT</v>
      </c>
      <c r="P112" s="138" t="str">
        <f aca="false">P13!E106</f>
        <v>NT</v>
      </c>
      <c r="Q112" s="138" t="str">
        <f aca="false">P14!E106</f>
        <v>NT</v>
      </c>
      <c r="R112" s="138" t="str">
        <f aca="false">P15!E106</f>
        <v>NT</v>
      </c>
      <c r="S112" s="138" t="str">
        <f aca="false">P16!E106</f>
        <v>NT</v>
      </c>
      <c r="T112" s="138" t="str">
        <f aca="false">P17!E106</f>
        <v>NT</v>
      </c>
      <c r="U112" s="138" t="str">
        <f aca="false">P18!E106</f>
        <v>NT</v>
      </c>
      <c r="V112" s="138" t="str">
        <f aca="false">P19!E106</f>
        <v>NT</v>
      </c>
      <c r="W112" s="138" t="str">
        <f aca="false">P20!E106</f>
        <v>NT</v>
      </c>
      <c r="X112" s="138"/>
      <c r="Y112" s="138"/>
      <c r="Z112" s="138"/>
      <c r="AA112" s="138" t="n">
        <v>103</v>
      </c>
      <c r="AB112" s="139" t="n">
        <f aca="false">COUNTIF(BaseDeCalcul!D112:Z112,"C")</f>
        <v>0</v>
      </c>
      <c r="AC112" s="139" t="n">
        <f aca="false">COUNTIF(BaseDeCalcul!D112:Z112,"NC")</f>
        <v>0</v>
      </c>
      <c r="AD112" s="139" t="n">
        <f aca="false">COUNTIF(BaseDeCalcul!D112:Z112,"NA")</f>
        <v>1</v>
      </c>
      <c r="AE112" s="140" t="str">
        <f aca="false">IF(COUNTIF(D112:W112,"NC")&gt;0,"NC",IF(COUNTIF(D112:W112,"C")&gt;0,"C",IF(COUNTIF(D112:W112,"NA")&gt;0,"NA","NT")))</f>
        <v>NA</v>
      </c>
      <c r="AF112" s="139"/>
      <c r="AG112" s="139"/>
      <c r="AH112" s="139"/>
      <c r="AI112" s="139"/>
      <c r="AJ112" s="139"/>
      <c r="AK112" s="138"/>
      <c r="AL112" s="138"/>
    </row>
    <row r="113" customFormat="false" ht="15" hidden="false" customHeight="false" outlineLevel="0" collapsed="false">
      <c r="A113" s="138" t="str">
        <f aca="false">Criteres!B107</f>
        <v>Formulaires</v>
      </c>
      <c r="B113" s="138" t="str">
        <f aca="false">Criteres!C107</f>
        <v>11.16</v>
      </c>
      <c r="C113" s="138" t="str">
        <f aca="false">Criteres!D107</f>
        <v>AAA</v>
      </c>
      <c r="D113" s="138" t="str">
        <f aca="false">P01!E107</f>
        <v>NT</v>
      </c>
      <c r="E113" s="138" t="str">
        <f aca="false">P02!E107</f>
        <v>NT</v>
      </c>
      <c r="F113" s="138" t="str">
        <f aca="false">P03!E107</f>
        <v>NT</v>
      </c>
      <c r="G113" s="138" t="str">
        <f aca="false">P04!E107</f>
        <v>NT</v>
      </c>
      <c r="H113" s="138" t="str">
        <f aca="false">P05!E107</f>
        <v>NT</v>
      </c>
      <c r="I113" s="138" t="str">
        <f aca="false">P06!E107</f>
        <v>NA</v>
      </c>
      <c r="J113" s="138" t="str">
        <f aca="false">P07!E107</f>
        <v>NT</v>
      </c>
      <c r="K113" s="138" t="str">
        <f aca="false">P08!E107</f>
        <v>NT</v>
      </c>
      <c r="L113" s="138" t="str">
        <f aca="false">P09!E107</f>
        <v>NT</v>
      </c>
      <c r="M113" s="138" t="str">
        <f aca="false">P10!E107</f>
        <v>NT</v>
      </c>
      <c r="N113" s="138" t="str">
        <f aca="false">P11!E107</f>
        <v>NT</v>
      </c>
      <c r="O113" s="138" t="str">
        <f aca="false">P12!E107</f>
        <v>NT</v>
      </c>
      <c r="P113" s="138" t="str">
        <f aca="false">P13!E107</f>
        <v>NT</v>
      </c>
      <c r="Q113" s="138" t="str">
        <f aca="false">P14!E107</f>
        <v>NT</v>
      </c>
      <c r="R113" s="138" t="str">
        <f aca="false">P15!E107</f>
        <v>NT</v>
      </c>
      <c r="S113" s="138" t="str">
        <f aca="false">P16!E107</f>
        <v>NT</v>
      </c>
      <c r="T113" s="138" t="str">
        <f aca="false">P17!E107</f>
        <v>NT</v>
      </c>
      <c r="U113" s="138" t="str">
        <f aca="false">P18!E107</f>
        <v>NT</v>
      </c>
      <c r="V113" s="138" t="str">
        <f aca="false">P19!E107</f>
        <v>NT</v>
      </c>
      <c r="W113" s="138" t="str">
        <f aca="false">P20!E107</f>
        <v>NT</v>
      </c>
      <c r="X113" s="138"/>
      <c r="Y113" s="138"/>
      <c r="Z113" s="138"/>
      <c r="AA113" s="138" t="n">
        <v>104</v>
      </c>
      <c r="AB113" s="139" t="n">
        <f aca="false">COUNTIF(BaseDeCalcul!D113:Z113,"C")</f>
        <v>0</v>
      </c>
      <c r="AC113" s="139" t="n">
        <f aca="false">COUNTIF(BaseDeCalcul!D113:Z113,"NC")</f>
        <v>0</v>
      </c>
      <c r="AD113" s="139" t="n">
        <f aca="false">COUNTIF(BaseDeCalcul!D113:Z113,"NA")</f>
        <v>1</v>
      </c>
      <c r="AE113" s="140" t="str">
        <f aca="false">IF(COUNTIF(D113:W113,"NC")&gt;0,"NC",IF(COUNTIF(D113:W113,"C")&gt;0,"C",IF(COUNTIF(D113:W113,"NA")&gt;0,"NA","NT")))</f>
        <v>NA</v>
      </c>
      <c r="AF113" s="139"/>
      <c r="AG113" s="139"/>
      <c r="AH113" s="139"/>
      <c r="AI113" s="139"/>
      <c r="AJ113" s="139"/>
      <c r="AK113" s="138"/>
      <c r="AL113" s="138"/>
    </row>
    <row r="114" customFormat="false" ht="15" hidden="false" customHeight="false" outlineLevel="0" collapsed="false">
      <c r="A114" s="138" t="str">
        <f aca="false">Criteres!B108</f>
        <v>Navigation</v>
      </c>
      <c r="B114" s="138" t="str">
        <f aca="false">Criteres!C108</f>
        <v>12.1</v>
      </c>
      <c r="C114" s="138" t="str">
        <f aca="false">Criteres!D108</f>
        <v>AA</v>
      </c>
      <c r="D114" s="138" t="str">
        <f aca="false">P01!E108</f>
        <v>NA</v>
      </c>
      <c r="E114" s="138" t="str">
        <f aca="false">P02!E108</f>
        <v>NA</v>
      </c>
      <c r="F114" s="138" t="str">
        <f aca="false">P03!E108</f>
        <v>NT</v>
      </c>
      <c r="G114" s="138" t="str">
        <f aca="false">P04!E108</f>
        <v>NT</v>
      </c>
      <c r="H114" s="138" t="str">
        <f aca="false">P05!E108</f>
        <v>NA</v>
      </c>
      <c r="I114" s="138" t="str">
        <f aca="false">P06!E108</f>
        <v>NA</v>
      </c>
      <c r="J114" s="138" t="str">
        <f aca="false">P07!E108</f>
        <v>NT</v>
      </c>
      <c r="K114" s="138" t="str">
        <f aca="false">P08!E108</f>
        <v>NT</v>
      </c>
      <c r="L114" s="138" t="str">
        <f aca="false">P09!E108</f>
        <v>NT</v>
      </c>
      <c r="M114" s="138" t="str">
        <f aca="false">P10!E108</f>
        <v>NT</v>
      </c>
      <c r="N114" s="138" t="str">
        <f aca="false">P11!E108</f>
        <v>NT</v>
      </c>
      <c r="O114" s="138" t="str">
        <f aca="false">P12!E108</f>
        <v>NA</v>
      </c>
      <c r="P114" s="138" t="str">
        <f aca="false">P13!E108</f>
        <v>NA</v>
      </c>
      <c r="Q114" s="138" t="str">
        <f aca="false">P14!E108</f>
        <v>NA</v>
      </c>
      <c r="R114" s="138" t="str">
        <f aca="false">P15!E108</f>
        <v>NA</v>
      </c>
      <c r="S114" s="138" t="str">
        <f aca="false">P16!E108</f>
        <v>NA</v>
      </c>
      <c r="T114" s="138" t="str">
        <f aca="false">P17!E108</f>
        <v>NT</v>
      </c>
      <c r="U114" s="138" t="str">
        <f aca="false">P18!E108</f>
        <v>NT</v>
      </c>
      <c r="V114" s="138" t="str">
        <f aca="false">P19!E108</f>
        <v>NT</v>
      </c>
      <c r="W114" s="138" t="str">
        <f aca="false">P20!E108</f>
        <v>NT</v>
      </c>
      <c r="X114" s="138"/>
      <c r="Y114" s="138"/>
      <c r="Z114" s="138"/>
      <c r="AA114" s="138" t="n">
        <v>105</v>
      </c>
      <c r="AB114" s="139" t="n">
        <f aca="false">COUNTIF(BaseDeCalcul!D114:Z114,"C")</f>
        <v>0</v>
      </c>
      <c r="AC114" s="139" t="n">
        <f aca="false">COUNTIF(BaseDeCalcul!D114:Z114,"NC")</f>
        <v>0</v>
      </c>
      <c r="AD114" s="139" t="n">
        <f aca="false">COUNTIF(BaseDeCalcul!D114:Z114,"NA")</f>
        <v>9</v>
      </c>
      <c r="AE114" s="140" t="str">
        <f aca="false">IF(COUNTIF(D114:W114,"NC")&gt;0,"NC",IF(COUNTIF(D114:W114,"C")&gt;0,"C",IF(COUNTIF(D114:W114,"NA")&gt;0,"NA","NT")))</f>
        <v>NA</v>
      </c>
      <c r="AF114" s="139"/>
      <c r="AG114" s="139"/>
      <c r="AH114" s="139"/>
      <c r="AI114" s="139"/>
      <c r="AJ114" s="139"/>
      <c r="AK114" s="138"/>
      <c r="AL114" s="138"/>
    </row>
    <row r="115" customFormat="false" ht="15" hidden="false" customHeight="false" outlineLevel="0" collapsed="false">
      <c r="A115" s="138" t="str">
        <f aca="false">Criteres!B109</f>
        <v>Navigation</v>
      </c>
      <c r="B115" s="138" t="str">
        <f aca="false">Criteres!C109</f>
        <v>12.2</v>
      </c>
      <c r="C115" s="138" t="str">
        <f aca="false">Criteres!D109</f>
        <v>AA</v>
      </c>
      <c r="D115" s="138" t="str">
        <f aca="false">P01!E109</f>
        <v>NA</v>
      </c>
      <c r="E115" s="138" t="str">
        <f aca="false">P02!E109</f>
        <v>NA</v>
      </c>
      <c r="F115" s="138" t="str">
        <f aca="false">P03!E109</f>
        <v>NT</v>
      </c>
      <c r="G115" s="138" t="str">
        <f aca="false">P04!E109</f>
        <v>NT</v>
      </c>
      <c r="H115" s="138" t="str">
        <f aca="false">P05!E109</f>
        <v>NA</v>
      </c>
      <c r="I115" s="138" t="str">
        <f aca="false">P06!E109</f>
        <v>NA</v>
      </c>
      <c r="J115" s="138" t="str">
        <f aca="false">P07!E109</f>
        <v>NT</v>
      </c>
      <c r="K115" s="138" t="str">
        <f aca="false">P08!E109</f>
        <v>NT</v>
      </c>
      <c r="L115" s="138" t="str">
        <f aca="false">P09!E109</f>
        <v>NT</v>
      </c>
      <c r="M115" s="138" t="str">
        <f aca="false">P10!E109</f>
        <v>NT</v>
      </c>
      <c r="N115" s="138" t="str">
        <f aca="false">P11!E109</f>
        <v>NT</v>
      </c>
      <c r="O115" s="138" t="str">
        <f aca="false">P12!E109</f>
        <v>C</v>
      </c>
      <c r="P115" s="138" t="str">
        <f aca="false">P13!E109</f>
        <v>C</v>
      </c>
      <c r="Q115" s="138" t="str">
        <f aca="false">P14!E109</f>
        <v>NA</v>
      </c>
      <c r="R115" s="138" t="str">
        <f aca="false">P15!E109</f>
        <v>NA</v>
      </c>
      <c r="S115" s="138" t="str">
        <f aca="false">P16!E109</f>
        <v>NA</v>
      </c>
      <c r="T115" s="138" t="str">
        <f aca="false">P17!E109</f>
        <v>NT</v>
      </c>
      <c r="U115" s="138" t="str">
        <f aca="false">P18!E109</f>
        <v>NT</v>
      </c>
      <c r="V115" s="138" t="str">
        <f aca="false">P19!E109</f>
        <v>NT</v>
      </c>
      <c r="W115" s="138" t="str">
        <f aca="false">P20!E109</f>
        <v>NT</v>
      </c>
      <c r="X115" s="138"/>
      <c r="Y115" s="138"/>
      <c r="Z115" s="138"/>
      <c r="AA115" s="138" t="n">
        <v>106</v>
      </c>
      <c r="AB115" s="139" t="n">
        <f aca="false">COUNTIF(BaseDeCalcul!D115:Z115,"C")</f>
        <v>2</v>
      </c>
      <c r="AC115" s="139" t="n">
        <f aca="false">COUNTIF(BaseDeCalcul!D115:Z115,"NC")</f>
        <v>0</v>
      </c>
      <c r="AD115" s="139" t="n">
        <f aca="false">COUNTIF(BaseDeCalcul!D115:Z115,"NA")</f>
        <v>7</v>
      </c>
      <c r="AE115" s="140" t="str">
        <f aca="false">IF(COUNTIF(D115:W115,"NC")&gt;0,"NC",IF(COUNTIF(D115:W115,"C")&gt;0,"C",IF(COUNTIF(D115:W115,"NA")&gt;0,"NA","NT")))</f>
        <v>C</v>
      </c>
      <c r="AF115" s="139"/>
      <c r="AG115" s="139"/>
      <c r="AH115" s="139"/>
      <c r="AI115" s="139"/>
      <c r="AJ115" s="139"/>
      <c r="AK115" s="138"/>
      <c r="AL115" s="138"/>
    </row>
    <row r="116" customFormat="false" ht="15" hidden="false" customHeight="false" outlineLevel="0" collapsed="false">
      <c r="A116" s="138" t="str">
        <f aca="false">Criteres!B110</f>
        <v>Navigation</v>
      </c>
      <c r="B116" s="138" t="str">
        <f aca="false">Criteres!C110</f>
        <v>12.3</v>
      </c>
      <c r="C116" s="138" t="str">
        <f aca="false">Criteres!D110</f>
        <v>AA</v>
      </c>
      <c r="D116" s="138" t="str">
        <f aca="false">P01!E110</f>
        <v>NA</v>
      </c>
      <c r="E116" s="138" t="str">
        <f aca="false">P02!E110</f>
        <v>NA</v>
      </c>
      <c r="F116" s="138" t="str">
        <f aca="false">P03!E110</f>
        <v>NT</v>
      </c>
      <c r="G116" s="138" t="str">
        <f aca="false">P04!E110</f>
        <v>NT</v>
      </c>
      <c r="H116" s="138" t="str">
        <f aca="false">P05!E110</f>
        <v>NA</v>
      </c>
      <c r="I116" s="138" t="str">
        <f aca="false">P06!E110</f>
        <v>NA</v>
      </c>
      <c r="J116" s="138" t="str">
        <f aca="false">P07!E110</f>
        <v>NT</v>
      </c>
      <c r="K116" s="138" t="str">
        <f aca="false">P08!E110</f>
        <v>NT</v>
      </c>
      <c r="L116" s="138" t="str">
        <f aca="false">P09!E110</f>
        <v>NT</v>
      </c>
      <c r="M116" s="138" t="str">
        <f aca="false">P10!E110</f>
        <v>NT</v>
      </c>
      <c r="N116" s="138" t="str">
        <f aca="false">P11!E110</f>
        <v>NT</v>
      </c>
      <c r="O116" s="138" t="str">
        <f aca="false">P12!E110</f>
        <v>NA</v>
      </c>
      <c r="P116" s="138" t="str">
        <f aca="false">P13!E110</f>
        <v>NA</v>
      </c>
      <c r="Q116" s="138" t="str">
        <f aca="false">P14!E110</f>
        <v>NA</v>
      </c>
      <c r="R116" s="138" t="str">
        <f aca="false">P15!E110</f>
        <v>NA</v>
      </c>
      <c r="S116" s="138" t="str">
        <f aca="false">P16!E110</f>
        <v>NA</v>
      </c>
      <c r="T116" s="138" t="str">
        <f aca="false">P17!E110</f>
        <v>NT</v>
      </c>
      <c r="U116" s="138" t="str">
        <f aca="false">P18!E110</f>
        <v>NT</v>
      </c>
      <c r="V116" s="138" t="str">
        <f aca="false">P19!E110</f>
        <v>NT</v>
      </c>
      <c r="W116" s="138" t="str">
        <f aca="false">P20!E110</f>
        <v>NT</v>
      </c>
      <c r="X116" s="138"/>
      <c r="Y116" s="138"/>
      <c r="Z116" s="138"/>
      <c r="AA116" s="138" t="n">
        <v>107</v>
      </c>
      <c r="AB116" s="139" t="n">
        <f aca="false">COUNTIF(BaseDeCalcul!D116:Z116,"C")</f>
        <v>0</v>
      </c>
      <c r="AC116" s="139" t="n">
        <f aca="false">COUNTIF(BaseDeCalcul!D116:Z116,"NC")</f>
        <v>0</v>
      </c>
      <c r="AD116" s="139" t="n">
        <f aca="false">COUNTIF(BaseDeCalcul!D116:Z116,"NA")</f>
        <v>9</v>
      </c>
      <c r="AE116" s="140" t="str">
        <f aca="false">IF(COUNTIF(D116:W116,"NC")&gt;0,"NC",IF(COUNTIF(D116:W116,"C")&gt;0,"C",IF(COUNTIF(D116:W116,"NA")&gt;0,"NA","NT")))</f>
        <v>NA</v>
      </c>
      <c r="AF116" s="139"/>
      <c r="AG116" s="139"/>
      <c r="AH116" s="139"/>
      <c r="AI116" s="139"/>
      <c r="AJ116" s="139"/>
      <c r="AK116" s="138"/>
      <c r="AL116" s="138"/>
    </row>
    <row r="117" customFormat="false" ht="15" hidden="false" customHeight="false" outlineLevel="0" collapsed="false">
      <c r="A117" s="138" t="str">
        <f aca="false">Criteres!B111</f>
        <v>Navigation</v>
      </c>
      <c r="B117" s="138" t="str">
        <f aca="false">Criteres!C111</f>
        <v>12.4</v>
      </c>
      <c r="C117" s="138" t="str">
        <f aca="false">Criteres!D111</f>
        <v>AA</v>
      </c>
      <c r="D117" s="138" t="str">
        <f aca="false">P01!E111</f>
        <v>NA</v>
      </c>
      <c r="E117" s="138" t="str">
        <f aca="false">P02!E111</f>
        <v>NA</v>
      </c>
      <c r="F117" s="138" t="str">
        <f aca="false">P03!E111</f>
        <v>NT</v>
      </c>
      <c r="G117" s="138" t="str">
        <f aca="false">P04!E111</f>
        <v>NT</v>
      </c>
      <c r="H117" s="138" t="str">
        <f aca="false">P05!E111</f>
        <v>NA</v>
      </c>
      <c r="I117" s="138" t="str">
        <f aca="false">P06!E111</f>
        <v>NA</v>
      </c>
      <c r="J117" s="138" t="str">
        <f aca="false">P07!E111</f>
        <v>NT</v>
      </c>
      <c r="K117" s="138" t="str">
        <f aca="false">P08!E111</f>
        <v>NT</v>
      </c>
      <c r="L117" s="138" t="str">
        <f aca="false">P09!E111</f>
        <v>NT</v>
      </c>
      <c r="M117" s="138" t="str">
        <f aca="false">P10!E111</f>
        <v>NT</v>
      </c>
      <c r="N117" s="138" t="str">
        <f aca="false">P11!E111</f>
        <v>NT</v>
      </c>
      <c r="O117" s="138" t="str">
        <f aca="false">P12!E111</f>
        <v>NA</v>
      </c>
      <c r="P117" s="138" t="str">
        <f aca="false">P13!E111</f>
        <v>NA</v>
      </c>
      <c r="Q117" s="138" t="str">
        <f aca="false">P14!E111</f>
        <v>NA</v>
      </c>
      <c r="R117" s="138" t="str">
        <f aca="false">P15!E111</f>
        <v>NA</v>
      </c>
      <c r="S117" s="138" t="str">
        <f aca="false">P16!E111</f>
        <v>NA</v>
      </c>
      <c r="T117" s="138" t="str">
        <f aca="false">P17!E111</f>
        <v>NT</v>
      </c>
      <c r="U117" s="138" t="str">
        <f aca="false">P18!E111</f>
        <v>NT</v>
      </c>
      <c r="V117" s="138" t="str">
        <f aca="false">P19!E111</f>
        <v>NT</v>
      </c>
      <c r="W117" s="138" t="str">
        <f aca="false">P20!E111</f>
        <v>NT</v>
      </c>
      <c r="X117" s="138"/>
      <c r="Y117" s="138"/>
      <c r="Z117" s="138"/>
      <c r="AA117" s="138" t="n">
        <v>108</v>
      </c>
      <c r="AB117" s="139" t="n">
        <f aca="false">COUNTIF(BaseDeCalcul!D117:Z117,"C")</f>
        <v>0</v>
      </c>
      <c r="AC117" s="139" t="n">
        <f aca="false">COUNTIF(BaseDeCalcul!D117:Z117,"NC")</f>
        <v>0</v>
      </c>
      <c r="AD117" s="139" t="n">
        <f aca="false">COUNTIF(BaseDeCalcul!D117:Z117,"NA")</f>
        <v>9</v>
      </c>
      <c r="AE117" s="140" t="str">
        <f aca="false">IF(COUNTIF(D117:W117,"NC")&gt;0,"NC",IF(COUNTIF(D117:W117,"C")&gt;0,"C",IF(COUNTIF(D117:W117,"NA")&gt;0,"NA","NT")))</f>
        <v>NA</v>
      </c>
      <c r="AF117" s="139"/>
      <c r="AG117" s="139"/>
      <c r="AH117" s="139"/>
      <c r="AI117" s="139"/>
      <c r="AJ117" s="139"/>
      <c r="AK117" s="138"/>
      <c r="AL117" s="138"/>
    </row>
    <row r="118" customFormat="false" ht="15" hidden="false" customHeight="false" outlineLevel="0" collapsed="false">
      <c r="A118" s="138" t="str">
        <f aca="false">Criteres!B112</f>
        <v>Navigation</v>
      </c>
      <c r="B118" s="138" t="str">
        <f aca="false">Criteres!C112</f>
        <v>12.5</v>
      </c>
      <c r="C118" s="138" t="str">
        <f aca="false">Criteres!D112</f>
        <v>AA</v>
      </c>
      <c r="D118" s="138" t="str">
        <f aca="false">P01!E112</f>
        <v>NA</v>
      </c>
      <c r="E118" s="138" t="str">
        <f aca="false">P02!E112</f>
        <v>NA</v>
      </c>
      <c r="F118" s="138" t="str">
        <f aca="false">P03!E112</f>
        <v>NT</v>
      </c>
      <c r="G118" s="138" t="str">
        <f aca="false">P04!E112</f>
        <v>NT</v>
      </c>
      <c r="H118" s="138" t="str">
        <f aca="false">P05!E112</f>
        <v>NA</v>
      </c>
      <c r="I118" s="138" t="str">
        <f aca="false">P06!E112</f>
        <v>NA</v>
      </c>
      <c r="J118" s="138" t="str">
        <f aca="false">P07!E112</f>
        <v>NT</v>
      </c>
      <c r="K118" s="138" t="str">
        <f aca="false">P08!E112</f>
        <v>NT</v>
      </c>
      <c r="L118" s="138" t="str">
        <f aca="false">P09!E112</f>
        <v>NT</v>
      </c>
      <c r="M118" s="138" t="str">
        <f aca="false">P10!E112</f>
        <v>NT</v>
      </c>
      <c r="N118" s="138" t="str">
        <f aca="false">P11!E112</f>
        <v>NT</v>
      </c>
      <c r="O118" s="138" t="str">
        <f aca="false">P12!E112</f>
        <v>NA</v>
      </c>
      <c r="P118" s="138" t="str">
        <f aca="false">P13!E112</f>
        <v>NA</v>
      </c>
      <c r="Q118" s="138" t="str">
        <f aca="false">P14!E112</f>
        <v>NA</v>
      </c>
      <c r="R118" s="138" t="str">
        <f aca="false">P15!E112</f>
        <v>NA</v>
      </c>
      <c r="S118" s="138" t="str">
        <f aca="false">P16!E112</f>
        <v>NA</v>
      </c>
      <c r="T118" s="138" t="str">
        <f aca="false">P17!E112</f>
        <v>NT</v>
      </c>
      <c r="U118" s="138" t="str">
        <f aca="false">P18!E112</f>
        <v>NT</v>
      </c>
      <c r="V118" s="138" t="str">
        <f aca="false">P19!E112</f>
        <v>NT</v>
      </c>
      <c r="W118" s="138" t="str">
        <f aca="false">P20!E112</f>
        <v>NT</v>
      </c>
      <c r="X118" s="138"/>
      <c r="Y118" s="138"/>
      <c r="Z118" s="138"/>
      <c r="AA118" s="138" t="n">
        <v>109</v>
      </c>
      <c r="AB118" s="139" t="n">
        <f aca="false">COUNTIF(BaseDeCalcul!D118:Z118,"C")</f>
        <v>0</v>
      </c>
      <c r="AC118" s="139" t="n">
        <f aca="false">COUNTIF(BaseDeCalcul!D118:Z118,"NC")</f>
        <v>0</v>
      </c>
      <c r="AD118" s="139" t="n">
        <f aca="false">COUNTIF(BaseDeCalcul!D118:Z118,"NA")</f>
        <v>9</v>
      </c>
      <c r="AE118" s="140" t="str">
        <f aca="false">IF(COUNTIF(D118:W118,"NC")&gt;0,"NC",IF(COUNTIF(D118:W118,"C")&gt;0,"C",IF(COUNTIF(D118:W118,"NA")&gt;0,"NA","NT")))</f>
        <v>NA</v>
      </c>
      <c r="AF118" s="139"/>
      <c r="AG118" s="139"/>
      <c r="AH118" s="139"/>
      <c r="AI118" s="139"/>
      <c r="AJ118" s="139"/>
      <c r="AK118" s="138"/>
      <c r="AL118" s="138"/>
    </row>
    <row r="119" customFormat="false" ht="15" hidden="false" customHeight="false" outlineLevel="0" collapsed="false">
      <c r="A119" s="138" t="str">
        <f aca="false">Criteres!B113</f>
        <v>Navigation</v>
      </c>
      <c r="B119" s="138" t="str">
        <f aca="false">Criteres!C113</f>
        <v>12.6</v>
      </c>
      <c r="C119" s="138" t="str">
        <f aca="false">Criteres!D113</f>
        <v>A</v>
      </c>
      <c r="D119" s="138" t="str">
        <f aca="false">P01!E113</f>
        <v>NC</v>
      </c>
      <c r="E119" s="138" t="str">
        <f aca="false">P02!E113</f>
        <v>NA</v>
      </c>
      <c r="F119" s="138" t="str">
        <f aca="false">P03!E113</f>
        <v>NT</v>
      </c>
      <c r="G119" s="138" t="str">
        <f aca="false">P04!E113</f>
        <v>NT</v>
      </c>
      <c r="H119" s="138" t="str">
        <f aca="false">P05!E113</f>
        <v>NA</v>
      </c>
      <c r="I119" s="138" t="str">
        <f aca="false">P06!E113</f>
        <v>NA</v>
      </c>
      <c r="J119" s="138" t="str">
        <f aca="false">P07!E113</f>
        <v>NT</v>
      </c>
      <c r="K119" s="138" t="str">
        <f aca="false">P08!E113</f>
        <v>NT</v>
      </c>
      <c r="L119" s="138" t="str">
        <f aca="false">P09!E113</f>
        <v>NT</v>
      </c>
      <c r="M119" s="138" t="str">
        <f aca="false">P10!E113</f>
        <v>NT</v>
      </c>
      <c r="N119" s="138" t="str">
        <f aca="false">P11!E113</f>
        <v>NT</v>
      </c>
      <c r="O119" s="138" t="str">
        <f aca="false">P12!E113</f>
        <v>NA</v>
      </c>
      <c r="P119" s="138" t="str">
        <f aca="false">P13!E113</f>
        <v>NA</v>
      </c>
      <c r="Q119" s="138" t="str">
        <f aca="false">P14!E113</f>
        <v>NC</v>
      </c>
      <c r="R119" s="138" t="str">
        <f aca="false">P15!E113</f>
        <v>NA</v>
      </c>
      <c r="S119" s="138" t="str">
        <f aca="false">P16!E113</f>
        <v>NA</v>
      </c>
      <c r="T119" s="138" t="str">
        <f aca="false">P17!E113</f>
        <v>NT</v>
      </c>
      <c r="U119" s="138" t="str">
        <f aca="false">P18!E113</f>
        <v>NT</v>
      </c>
      <c r="V119" s="138" t="str">
        <f aca="false">P19!E113</f>
        <v>NT</v>
      </c>
      <c r="W119" s="138" t="str">
        <f aca="false">P20!E113</f>
        <v>NT</v>
      </c>
      <c r="X119" s="138"/>
      <c r="Y119" s="138"/>
      <c r="Z119" s="138"/>
      <c r="AA119" s="138" t="n">
        <v>110</v>
      </c>
      <c r="AB119" s="139" t="n">
        <f aca="false">COUNTIF(BaseDeCalcul!D119:Z119,"C")</f>
        <v>0</v>
      </c>
      <c r="AC119" s="139" t="n">
        <f aca="false">COUNTIF(BaseDeCalcul!D119:Z119,"NC")</f>
        <v>2</v>
      </c>
      <c r="AD119" s="139" t="n">
        <f aca="false">COUNTIF(BaseDeCalcul!D119:Z119,"NA")</f>
        <v>7</v>
      </c>
      <c r="AE119" s="140" t="str">
        <f aca="false">IF(COUNTIF(D119:W119,"NC")&gt;0,"NC",IF(COUNTIF(D119:W119,"C")&gt;0,"C",IF(COUNTIF(D119:W119,"NA")&gt;0,"NA","NT")))</f>
        <v>NC</v>
      </c>
      <c r="AF119" s="139"/>
      <c r="AG119" s="139"/>
      <c r="AH119" s="139"/>
      <c r="AI119" s="139"/>
      <c r="AJ119" s="139"/>
      <c r="AK119" s="138"/>
      <c r="AL119" s="138"/>
    </row>
    <row r="120" customFormat="false" ht="15" hidden="false" customHeight="false" outlineLevel="0" collapsed="false">
      <c r="A120" s="138" t="str">
        <f aca="false">Criteres!B114</f>
        <v>Navigation</v>
      </c>
      <c r="B120" s="138" t="str">
        <f aca="false">Criteres!C114</f>
        <v>12.7</v>
      </c>
      <c r="C120" s="138" t="str">
        <f aca="false">Criteres!D114</f>
        <v>A</v>
      </c>
      <c r="D120" s="138" t="str">
        <f aca="false">P01!E114</f>
        <v>NC</v>
      </c>
      <c r="E120" s="138" t="str">
        <f aca="false">P02!E114</f>
        <v>NA</v>
      </c>
      <c r="F120" s="138" t="str">
        <f aca="false">P03!E114</f>
        <v>NT</v>
      </c>
      <c r="G120" s="138" t="str">
        <f aca="false">P04!E114</f>
        <v>NT</v>
      </c>
      <c r="H120" s="138" t="str">
        <f aca="false">P05!E114</f>
        <v>NA</v>
      </c>
      <c r="I120" s="138" t="str">
        <f aca="false">P06!E114</f>
        <v>NA</v>
      </c>
      <c r="J120" s="138" t="str">
        <f aca="false">P07!E114</f>
        <v>NT</v>
      </c>
      <c r="K120" s="138" t="str">
        <f aca="false">P08!E114</f>
        <v>NT</v>
      </c>
      <c r="L120" s="138" t="str">
        <f aca="false">P09!E114</f>
        <v>NT</v>
      </c>
      <c r="M120" s="138" t="str">
        <f aca="false">P10!E114</f>
        <v>NT</v>
      </c>
      <c r="N120" s="138" t="str">
        <f aca="false">P11!E114</f>
        <v>NT</v>
      </c>
      <c r="O120" s="138" t="str">
        <f aca="false">P12!E114</f>
        <v>NA</v>
      </c>
      <c r="P120" s="138" t="str">
        <f aca="false">P13!E114</f>
        <v>NA</v>
      </c>
      <c r="Q120" s="138" t="str">
        <f aca="false">P14!E114</f>
        <v>NA</v>
      </c>
      <c r="R120" s="138" t="str">
        <f aca="false">P15!E114</f>
        <v>NA</v>
      </c>
      <c r="S120" s="138" t="str">
        <f aca="false">P16!E114</f>
        <v>NA</v>
      </c>
      <c r="T120" s="138" t="str">
        <f aca="false">P17!E114</f>
        <v>NT</v>
      </c>
      <c r="U120" s="138" t="str">
        <f aca="false">P18!E114</f>
        <v>NT</v>
      </c>
      <c r="V120" s="138" t="str">
        <f aca="false">P19!E114</f>
        <v>NT</v>
      </c>
      <c r="W120" s="138" t="str">
        <f aca="false">P20!E114</f>
        <v>NT</v>
      </c>
      <c r="X120" s="138"/>
      <c r="Y120" s="138"/>
      <c r="Z120" s="138"/>
      <c r="AA120" s="138" t="n">
        <v>111</v>
      </c>
      <c r="AB120" s="139" t="n">
        <f aca="false">COUNTIF(BaseDeCalcul!D120:Z120,"C")</f>
        <v>0</v>
      </c>
      <c r="AC120" s="139" t="n">
        <f aca="false">COUNTIF(BaseDeCalcul!D120:Z120,"NC")</f>
        <v>1</v>
      </c>
      <c r="AD120" s="139" t="n">
        <f aca="false">COUNTIF(BaseDeCalcul!D120:Z120,"NA")</f>
        <v>8</v>
      </c>
      <c r="AE120" s="140" t="str">
        <f aca="false">IF(COUNTIF(D120:W120,"NC")&gt;0,"NC",IF(COUNTIF(D120:W120,"C")&gt;0,"C",IF(COUNTIF(D120:W120,"NA")&gt;0,"NA","NT")))</f>
        <v>NC</v>
      </c>
      <c r="AF120" s="139"/>
      <c r="AG120" s="139"/>
      <c r="AH120" s="139"/>
      <c r="AI120" s="139"/>
      <c r="AJ120" s="139"/>
      <c r="AK120" s="138"/>
      <c r="AL120" s="138"/>
    </row>
    <row r="121" customFormat="false" ht="15" hidden="false" customHeight="false" outlineLevel="0" collapsed="false">
      <c r="A121" s="138" t="str">
        <f aca="false">Criteres!B115</f>
        <v>Navigation</v>
      </c>
      <c r="B121" s="138" t="str">
        <f aca="false">Criteres!C115</f>
        <v>12.8</v>
      </c>
      <c r="C121" s="138" t="str">
        <f aca="false">Criteres!D115</f>
        <v>A</v>
      </c>
      <c r="D121" s="138" t="str">
        <f aca="false">P01!E115</f>
        <v>C</v>
      </c>
      <c r="E121" s="138" t="str">
        <f aca="false">P02!E115</f>
        <v>C</v>
      </c>
      <c r="F121" s="138" t="str">
        <f aca="false">P03!E115</f>
        <v>NT</v>
      </c>
      <c r="G121" s="138" t="str">
        <f aca="false">P04!E115</f>
        <v>NT</v>
      </c>
      <c r="H121" s="138" t="str">
        <f aca="false">P05!E115</f>
        <v>C</v>
      </c>
      <c r="I121" s="138" t="str">
        <f aca="false">P06!E115</f>
        <v>C</v>
      </c>
      <c r="J121" s="138" t="str">
        <f aca="false">P07!E115</f>
        <v>NT</v>
      </c>
      <c r="K121" s="138" t="str">
        <f aca="false">P08!E115</f>
        <v>NT</v>
      </c>
      <c r="L121" s="138" t="str">
        <f aca="false">P09!E115</f>
        <v>NT</v>
      </c>
      <c r="M121" s="138" t="str">
        <f aca="false">P10!E115</f>
        <v>NT</v>
      </c>
      <c r="N121" s="138" t="str">
        <f aca="false">P11!E115</f>
        <v>NT</v>
      </c>
      <c r="O121" s="138" t="str">
        <f aca="false">P12!E115</f>
        <v>C</v>
      </c>
      <c r="P121" s="138" t="str">
        <f aca="false">P13!E115</f>
        <v>C</v>
      </c>
      <c r="Q121" s="138" t="str">
        <f aca="false">P14!E115</f>
        <v>C</v>
      </c>
      <c r="R121" s="138" t="str">
        <f aca="false">P15!E115</f>
        <v>C</v>
      </c>
      <c r="S121" s="138" t="str">
        <f aca="false">P16!E115</f>
        <v>C</v>
      </c>
      <c r="T121" s="138" t="str">
        <f aca="false">P17!E115</f>
        <v>NT</v>
      </c>
      <c r="U121" s="138" t="str">
        <f aca="false">P18!E115</f>
        <v>NT</v>
      </c>
      <c r="V121" s="138" t="str">
        <f aca="false">P19!E115</f>
        <v>NT</v>
      </c>
      <c r="W121" s="138" t="str">
        <f aca="false">P20!E115</f>
        <v>NT</v>
      </c>
      <c r="X121" s="138"/>
      <c r="Y121" s="138"/>
      <c r="Z121" s="138"/>
      <c r="AA121" s="138" t="n">
        <v>112</v>
      </c>
      <c r="AB121" s="139" t="n">
        <f aca="false">COUNTIF(BaseDeCalcul!D121:Z121,"C")</f>
        <v>9</v>
      </c>
      <c r="AC121" s="139" t="n">
        <f aca="false">COUNTIF(BaseDeCalcul!D121:Z121,"NC")</f>
        <v>0</v>
      </c>
      <c r="AD121" s="139" t="n">
        <f aca="false">COUNTIF(BaseDeCalcul!D121:Z121,"NA")</f>
        <v>0</v>
      </c>
      <c r="AE121" s="140" t="str">
        <f aca="false">IF(COUNTIF(D121:W121,"NC")&gt;0,"NC",IF(COUNTIF(D121:W121,"C")&gt;0,"C",IF(COUNTIF(D121:W121,"NA")&gt;0,"NA","NT")))</f>
        <v>C</v>
      </c>
      <c r="AF121" s="139"/>
      <c r="AG121" s="139"/>
      <c r="AH121" s="139"/>
      <c r="AI121" s="139"/>
      <c r="AJ121" s="139"/>
      <c r="AK121" s="138"/>
      <c r="AL121" s="138"/>
    </row>
    <row r="122" customFormat="false" ht="15" hidden="false" customHeight="false" outlineLevel="0" collapsed="false">
      <c r="A122" s="138" t="str">
        <f aca="false">Criteres!B116</f>
        <v>Navigation</v>
      </c>
      <c r="B122" s="138" t="str">
        <f aca="false">Criteres!C116</f>
        <v>12.9</v>
      </c>
      <c r="C122" s="138" t="str">
        <f aca="false">Criteres!D116</f>
        <v>A</v>
      </c>
      <c r="D122" s="138" t="str">
        <f aca="false">P01!E116</f>
        <v>C</v>
      </c>
      <c r="E122" s="138" t="str">
        <f aca="false">P02!E116</f>
        <v>C</v>
      </c>
      <c r="F122" s="138" t="str">
        <f aca="false">P03!E116</f>
        <v>NT</v>
      </c>
      <c r="G122" s="138" t="str">
        <f aca="false">P04!E116</f>
        <v>NT</v>
      </c>
      <c r="H122" s="138" t="str">
        <f aca="false">P05!E116</f>
        <v>C</v>
      </c>
      <c r="I122" s="138" t="str">
        <f aca="false">P06!E116</f>
        <v>C</v>
      </c>
      <c r="J122" s="138" t="str">
        <f aca="false">P07!E116</f>
        <v>NT</v>
      </c>
      <c r="K122" s="138" t="str">
        <f aca="false">P08!E116</f>
        <v>NT</v>
      </c>
      <c r="L122" s="138" t="str">
        <f aca="false">P09!E116</f>
        <v>NT</v>
      </c>
      <c r="M122" s="138" t="str">
        <f aca="false">P10!E116</f>
        <v>NT</v>
      </c>
      <c r="N122" s="138" t="str">
        <f aca="false">P11!E116</f>
        <v>NT</v>
      </c>
      <c r="O122" s="138" t="str">
        <f aca="false">P12!E116</f>
        <v>NA</v>
      </c>
      <c r="P122" s="138" t="str">
        <f aca="false">P13!E116</f>
        <v>C</v>
      </c>
      <c r="Q122" s="138" t="str">
        <f aca="false">P14!E116</f>
        <v>C</v>
      </c>
      <c r="R122" s="138" t="str">
        <f aca="false">P15!E116</f>
        <v>C</v>
      </c>
      <c r="S122" s="138" t="str">
        <f aca="false">P16!E116</f>
        <v>C</v>
      </c>
      <c r="T122" s="138" t="str">
        <f aca="false">P17!E116</f>
        <v>NT</v>
      </c>
      <c r="U122" s="138" t="str">
        <f aca="false">P18!E116</f>
        <v>NT</v>
      </c>
      <c r="V122" s="138" t="str">
        <f aca="false">P19!E116</f>
        <v>NT</v>
      </c>
      <c r="W122" s="138" t="str">
        <f aca="false">P20!E116</f>
        <v>NT</v>
      </c>
      <c r="X122" s="138"/>
      <c r="Y122" s="138"/>
      <c r="Z122" s="138"/>
      <c r="AA122" s="138" t="n">
        <v>113</v>
      </c>
      <c r="AB122" s="139" t="n">
        <f aca="false">COUNTIF(BaseDeCalcul!D122:Z122,"C")</f>
        <v>8</v>
      </c>
      <c r="AC122" s="139" t="n">
        <f aca="false">COUNTIF(BaseDeCalcul!D122:Z122,"NC")</f>
        <v>0</v>
      </c>
      <c r="AD122" s="139" t="n">
        <f aca="false">COUNTIF(BaseDeCalcul!D122:Z122,"NA")</f>
        <v>1</v>
      </c>
      <c r="AE122" s="140" t="str">
        <f aca="false">IF(COUNTIF(D122:W122,"NC")&gt;0,"NC",IF(COUNTIF(D122:W122,"C")&gt;0,"C",IF(COUNTIF(D122:W122,"NA")&gt;0,"NA","NT")))</f>
        <v>C</v>
      </c>
      <c r="AF122" s="139"/>
      <c r="AG122" s="139"/>
      <c r="AH122" s="139"/>
      <c r="AI122" s="139"/>
      <c r="AJ122" s="139"/>
      <c r="AK122" s="138"/>
      <c r="AL122" s="138"/>
    </row>
    <row r="123" customFormat="false" ht="15" hidden="false" customHeight="false" outlineLevel="0" collapsed="false">
      <c r="A123" s="138" t="str">
        <f aca="false">Criteres!B117</f>
        <v>Navigation</v>
      </c>
      <c r="B123" s="138" t="str">
        <f aca="false">Criteres!C117</f>
        <v>12.10</v>
      </c>
      <c r="C123" s="138" t="str">
        <f aca="false">Criteres!D117</f>
        <v>A</v>
      </c>
      <c r="D123" s="138" t="str">
        <f aca="false">P01!E117</f>
        <v>NA</v>
      </c>
      <c r="E123" s="138" t="str">
        <f aca="false">P02!E117</f>
        <v>NA</v>
      </c>
      <c r="F123" s="138" t="str">
        <f aca="false">P03!E117</f>
        <v>NT</v>
      </c>
      <c r="G123" s="138" t="str">
        <f aca="false">P04!E117</f>
        <v>NT</v>
      </c>
      <c r="H123" s="138" t="str">
        <f aca="false">P05!E117</f>
        <v>NA</v>
      </c>
      <c r="I123" s="138" t="str">
        <f aca="false">P06!E117</f>
        <v>NA</v>
      </c>
      <c r="J123" s="138" t="str">
        <f aca="false">P07!E117</f>
        <v>NT</v>
      </c>
      <c r="K123" s="138" t="str">
        <f aca="false">P08!E117</f>
        <v>NT</v>
      </c>
      <c r="L123" s="138" t="str">
        <f aca="false">P09!E117</f>
        <v>NT</v>
      </c>
      <c r="M123" s="138" t="str">
        <f aca="false">P10!E117</f>
        <v>NT</v>
      </c>
      <c r="N123" s="138" t="str">
        <f aca="false">P11!E117</f>
        <v>NT</v>
      </c>
      <c r="O123" s="138" t="str">
        <f aca="false">P12!E117</f>
        <v>NA</v>
      </c>
      <c r="P123" s="138" t="str">
        <f aca="false">P13!E117</f>
        <v>NA</v>
      </c>
      <c r="Q123" s="138" t="str">
        <f aca="false">P14!E117</f>
        <v>NA</v>
      </c>
      <c r="R123" s="138" t="str">
        <f aca="false">P15!E117</f>
        <v>NA</v>
      </c>
      <c r="S123" s="138" t="str">
        <f aca="false">P16!E117</f>
        <v>NA</v>
      </c>
      <c r="T123" s="138" t="str">
        <f aca="false">P17!E117</f>
        <v>NT</v>
      </c>
      <c r="U123" s="138" t="str">
        <f aca="false">P18!E117</f>
        <v>NT</v>
      </c>
      <c r="V123" s="138" t="str">
        <f aca="false">P19!E117</f>
        <v>NT</v>
      </c>
      <c r="W123" s="138" t="str">
        <f aca="false">P20!E117</f>
        <v>NT</v>
      </c>
      <c r="X123" s="138"/>
      <c r="Y123" s="138"/>
      <c r="Z123" s="138"/>
      <c r="AA123" s="138" t="n">
        <v>114</v>
      </c>
      <c r="AB123" s="139" t="n">
        <f aca="false">COUNTIF(BaseDeCalcul!D123:Z123,"C")</f>
        <v>0</v>
      </c>
      <c r="AC123" s="139" t="n">
        <f aca="false">COUNTIF(BaseDeCalcul!D123:Z123,"NC")</f>
        <v>0</v>
      </c>
      <c r="AD123" s="139" t="n">
        <f aca="false">COUNTIF(BaseDeCalcul!D123:Z123,"NA")</f>
        <v>9</v>
      </c>
      <c r="AE123" s="140" t="str">
        <f aca="false">IF(COUNTIF(D123:W123,"NC")&gt;0,"NC",IF(COUNTIF(D123:W123,"C")&gt;0,"C",IF(COUNTIF(D123:W123,"NA")&gt;0,"NA","NT")))</f>
        <v>NA</v>
      </c>
      <c r="AF123" s="139"/>
      <c r="AG123" s="139"/>
      <c r="AH123" s="139"/>
      <c r="AI123" s="139"/>
      <c r="AJ123" s="139"/>
      <c r="AK123" s="138"/>
      <c r="AL123" s="138"/>
    </row>
    <row r="124" customFormat="false" ht="15" hidden="false" customHeight="false" outlineLevel="0" collapsed="false">
      <c r="A124" s="138" t="str">
        <f aca="false">Criteres!B118</f>
        <v>Navigation</v>
      </c>
      <c r="B124" s="138" t="str">
        <f aca="false">Criteres!C118</f>
        <v>12.11</v>
      </c>
      <c r="C124" s="138" t="str">
        <f aca="false">Criteres!D118</f>
        <v>A</v>
      </c>
      <c r="D124" s="138" t="str">
        <f aca="false">P01!E118</f>
        <v>NA</v>
      </c>
      <c r="E124" s="138" t="str">
        <f aca="false">P02!E118</f>
        <v>NA</v>
      </c>
      <c r="F124" s="138" t="str">
        <f aca="false">P03!E118</f>
        <v>NT</v>
      </c>
      <c r="G124" s="138" t="str">
        <f aca="false">P04!E118</f>
        <v>NT</v>
      </c>
      <c r="H124" s="138" t="str">
        <f aca="false">P05!E118</f>
        <v>NA</v>
      </c>
      <c r="I124" s="138" t="str">
        <f aca="false">P06!E118</f>
        <v>NA</v>
      </c>
      <c r="J124" s="138" t="str">
        <f aca="false">P07!E118</f>
        <v>NT</v>
      </c>
      <c r="K124" s="138" t="str">
        <f aca="false">P08!E118</f>
        <v>NT</v>
      </c>
      <c r="L124" s="138" t="str">
        <f aca="false">P09!E118</f>
        <v>NT</v>
      </c>
      <c r="M124" s="138" t="str">
        <f aca="false">P10!E118</f>
        <v>NT</v>
      </c>
      <c r="N124" s="138" t="str">
        <f aca="false">P11!E118</f>
        <v>NT</v>
      </c>
      <c r="O124" s="138" t="str">
        <f aca="false">P12!E118</f>
        <v>NA</v>
      </c>
      <c r="P124" s="138" t="str">
        <f aca="false">P13!E118</f>
        <v>NA</v>
      </c>
      <c r="Q124" s="138" t="str">
        <f aca="false">P14!E118</f>
        <v>NA</v>
      </c>
      <c r="R124" s="138" t="str">
        <f aca="false">P15!E118</f>
        <v>NA</v>
      </c>
      <c r="S124" s="138" t="str">
        <f aca="false">P16!E118</f>
        <v>NA</v>
      </c>
      <c r="T124" s="138" t="str">
        <f aca="false">P17!E118</f>
        <v>NT</v>
      </c>
      <c r="U124" s="138" t="str">
        <f aca="false">P18!E118</f>
        <v>NT</v>
      </c>
      <c r="V124" s="138" t="str">
        <f aca="false">P19!E118</f>
        <v>NT</v>
      </c>
      <c r="W124" s="138" t="str">
        <f aca="false">P20!E118</f>
        <v>NT</v>
      </c>
      <c r="X124" s="138"/>
      <c r="Y124" s="138"/>
      <c r="Z124" s="138"/>
      <c r="AA124" s="138" t="n">
        <v>115</v>
      </c>
      <c r="AB124" s="139" t="n">
        <f aca="false">COUNTIF(BaseDeCalcul!D124:Z124,"C")</f>
        <v>0</v>
      </c>
      <c r="AC124" s="139" t="n">
        <f aca="false">COUNTIF(BaseDeCalcul!D124:Z124,"NC")</f>
        <v>0</v>
      </c>
      <c r="AD124" s="139" t="n">
        <f aca="false">COUNTIF(BaseDeCalcul!D124:Z124,"NA")</f>
        <v>9</v>
      </c>
      <c r="AE124" s="140" t="str">
        <f aca="false">IF(COUNTIF(D124:W124,"NC")&gt;0,"NC",IF(COUNTIF(D124:W124,"C")&gt;0,"C",IF(COUNTIF(D124:W124,"NA")&gt;0,"NA","NT")))</f>
        <v>NA</v>
      </c>
      <c r="AF124" s="139"/>
      <c r="AG124" s="139"/>
      <c r="AH124" s="139"/>
      <c r="AI124" s="139"/>
      <c r="AJ124" s="139"/>
      <c r="AK124" s="138"/>
      <c r="AL124" s="138"/>
    </row>
    <row r="125" customFormat="false" ht="15" hidden="false" customHeight="false" outlineLevel="0" collapsed="false">
      <c r="A125" s="138" t="str">
        <f aca="false">Criteres!B119</f>
        <v>Navigation</v>
      </c>
      <c r="B125" s="138" t="str">
        <f aca="false">Criteres!C119</f>
        <v>12.12</v>
      </c>
      <c r="C125" s="138" t="str">
        <f aca="false">Criteres!D119</f>
        <v>AAA</v>
      </c>
      <c r="D125" s="138" t="str">
        <f aca="false">P01!E119</f>
        <v>NT</v>
      </c>
      <c r="E125" s="138" t="str">
        <f aca="false">P02!E119</f>
        <v>NT</v>
      </c>
      <c r="F125" s="138" t="str">
        <f aca="false">P03!E119</f>
        <v>NT</v>
      </c>
      <c r="G125" s="138" t="str">
        <f aca="false">P04!E119</f>
        <v>NT</v>
      </c>
      <c r="H125" s="138" t="str">
        <f aca="false">P05!E119</f>
        <v>NT</v>
      </c>
      <c r="I125" s="138" t="str">
        <f aca="false">P06!E119</f>
        <v>NT</v>
      </c>
      <c r="J125" s="138" t="str">
        <f aca="false">P07!E119</f>
        <v>NT</v>
      </c>
      <c r="K125" s="138" t="str">
        <f aca="false">P08!E119</f>
        <v>NT</v>
      </c>
      <c r="L125" s="138" t="str">
        <f aca="false">P09!E119</f>
        <v>NT</v>
      </c>
      <c r="M125" s="138" t="str">
        <f aca="false">P10!E119</f>
        <v>NT</v>
      </c>
      <c r="N125" s="138" t="str">
        <f aca="false">P11!E119</f>
        <v>NT</v>
      </c>
      <c r="O125" s="138" t="str">
        <f aca="false">P12!E119</f>
        <v>NT</v>
      </c>
      <c r="P125" s="138" t="str">
        <f aca="false">P13!E119</f>
        <v>NT</v>
      </c>
      <c r="Q125" s="138" t="str">
        <f aca="false">P14!E119</f>
        <v>NT</v>
      </c>
      <c r="R125" s="138" t="str">
        <f aca="false">P15!E119</f>
        <v>NT</v>
      </c>
      <c r="S125" s="138" t="str">
        <f aca="false">P16!E119</f>
        <v>NT</v>
      </c>
      <c r="T125" s="138" t="str">
        <f aca="false">P17!E119</f>
        <v>NT</v>
      </c>
      <c r="U125" s="138" t="str">
        <f aca="false">P18!E119</f>
        <v>NT</v>
      </c>
      <c r="V125" s="138" t="str">
        <f aca="false">P19!E119</f>
        <v>NT</v>
      </c>
      <c r="W125" s="138" t="str">
        <f aca="false">P20!E119</f>
        <v>NT</v>
      </c>
      <c r="X125" s="138"/>
      <c r="Y125" s="138"/>
      <c r="Z125" s="138"/>
      <c r="AA125" s="138" t="n">
        <v>116</v>
      </c>
      <c r="AB125" s="139" t="n">
        <f aca="false">COUNTIF(BaseDeCalcul!D125:Z125,"C")</f>
        <v>0</v>
      </c>
      <c r="AC125" s="139" t="n">
        <f aca="false">COUNTIF(BaseDeCalcul!D125:Z125,"NC")</f>
        <v>0</v>
      </c>
      <c r="AD125" s="139" t="n">
        <f aca="false">COUNTIF(BaseDeCalcul!D125:Z125,"NA")</f>
        <v>0</v>
      </c>
      <c r="AE125" s="140" t="str">
        <f aca="false">IF(COUNTIF(D125:W125,"NC")&gt;0,"NC",IF(COUNTIF(D125:W125,"C")&gt;0,"C",IF(COUNTIF(D125:W125,"NA")&gt;0,"NA","NT")))</f>
        <v>NT</v>
      </c>
      <c r="AF125" s="139"/>
      <c r="AG125" s="139"/>
      <c r="AH125" s="139"/>
      <c r="AI125" s="139"/>
      <c r="AJ125" s="139"/>
      <c r="AK125" s="138"/>
      <c r="AL125" s="138"/>
    </row>
    <row r="126" customFormat="false" ht="15" hidden="false" customHeight="false" outlineLevel="0" collapsed="false">
      <c r="A126" s="138" t="str">
        <f aca="false">Criteres!B120</f>
        <v>Navigation</v>
      </c>
      <c r="B126" s="138" t="str">
        <f aca="false">Criteres!C120</f>
        <v>12.13</v>
      </c>
      <c r="C126" s="138" t="str">
        <f aca="false">Criteres!D120</f>
        <v>AAA</v>
      </c>
      <c r="D126" s="138" t="str">
        <f aca="false">P01!E120</f>
        <v>NT</v>
      </c>
      <c r="E126" s="138" t="str">
        <f aca="false">P02!E120</f>
        <v>NT</v>
      </c>
      <c r="F126" s="138" t="str">
        <f aca="false">P03!E120</f>
        <v>NT</v>
      </c>
      <c r="G126" s="138" t="str">
        <f aca="false">P04!E120</f>
        <v>NT</v>
      </c>
      <c r="H126" s="138" t="str">
        <f aca="false">P05!E120</f>
        <v>NT</v>
      </c>
      <c r="I126" s="138" t="str">
        <f aca="false">P06!E120</f>
        <v>NT</v>
      </c>
      <c r="J126" s="138" t="str">
        <f aca="false">P07!E120</f>
        <v>NT</v>
      </c>
      <c r="K126" s="138" t="str">
        <f aca="false">P08!E120</f>
        <v>NT</v>
      </c>
      <c r="L126" s="138" t="str">
        <f aca="false">P09!E120</f>
        <v>NT</v>
      </c>
      <c r="M126" s="138" t="str">
        <f aca="false">P10!E120</f>
        <v>NT</v>
      </c>
      <c r="N126" s="138" t="str">
        <f aca="false">P11!E120</f>
        <v>NT</v>
      </c>
      <c r="O126" s="138" t="str">
        <f aca="false">P12!E120</f>
        <v>NT</v>
      </c>
      <c r="P126" s="138" t="str">
        <f aca="false">P13!E120</f>
        <v>NT</v>
      </c>
      <c r="Q126" s="138" t="str">
        <f aca="false">P14!E120</f>
        <v>NT</v>
      </c>
      <c r="R126" s="138" t="str">
        <f aca="false">P15!E120</f>
        <v>NT</v>
      </c>
      <c r="S126" s="138" t="str">
        <f aca="false">P16!E120</f>
        <v>NT</v>
      </c>
      <c r="T126" s="138" t="str">
        <f aca="false">P17!E120</f>
        <v>NT</v>
      </c>
      <c r="U126" s="138" t="str">
        <f aca="false">P18!E120</f>
        <v>NT</v>
      </c>
      <c r="V126" s="138" t="str">
        <f aca="false">P19!E120</f>
        <v>NT</v>
      </c>
      <c r="W126" s="138" t="str">
        <f aca="false">P20!E120</f>
        <v>NT</v>
      </c>
      <c r="X126" s="138"/>
      <c r="Y126" s="138"/>
      <c r="Z126" s="138"/>
      <c r="AA126" s="138" t="n">
        <v>117</v>
      </c>
      <c r="AB126" s="139" t="n">
        <f aca="false">COUNTIF(BaseDeCalcul!D126:Z126,"C")</f>
        <v>0</v>
      </c>
      <c r="AC126" s="139" t="n">
        <f aca="false">COUNTIF(BaseDeCalcul!D126:Z126,"NC")</f>
        <v>0</v>
      </c>
      <c r="AD126" s="139" t="n">
        <f aca="false">COUNTIF(BaseDeCalcul!D126:Z126,"NA")</f>
        <v>0</v>
      </c>
      <c r="AE126" s="140" t="str">
        <f aca="false">IF(COUNTIF(D126:W126,"NC")&gt;0,"NC",IF(COUNTIF(D126:W126,"C")&gt;0,"C",IF(COUNTIF(D126:W126,"NA")&gt;0,"NA","NT")))</f>
        <v>NT</v>
      </c>
      <c r="AF126" s="139"/>
      <c r="AG126" s="139"/>
      <c r="AH126" s="139"/>
      <c r="AI126" s="139"/>
      <c r="AJ126" s="139"/>
      <c r="AK126" s="138"/>
      <c r="AL126" s="138"/>
    </row>
    <row r="127" customFormat="false" ht="15" hidden="false" customHeight="false" outlineLevel="0" collapsed="false">
      <c r="A127" s="138" t="str">
        <f aca="false">Criteres!B121</f>
        <v>Navigation</v>
      </c>
      <c r="B127" s="138" t="str">
        <f aca="false">Criteres!C121</f>
        <v>12.14</v>
      </c>
      <c r="C127" s="138" t="str">
        <f aca="false">Criteres!D121</f>
        <v>AAA</v>
      </c>
      <c r="D127" s="138" t="str">
        <f aca="false">P01!E121</f>
        <v>NT</v>
      </c>
      <c r="E127" s="138" t="str">
        <f aca="false">P02!E121</f>
        <v>NT</v>
      </c>
      <c r="F127" s="138" t="str">
        <f aca="false">P03!E121</f>
        <v>NT</v>
      </c>
      <c r="G127" s="138" t="str">
        <f aca="false">P04!E121</f>
        <v>NT</v>
      </c>
      <c r="H127" s="138" t="str">
        <f aca="false">P05!E121</f>
        <v>NT</v>
      </c>
      <c r="I127" s="138" t="str">
        <f aca="false">P06!E121</f>
        <v>NT</v>
      </c>
      <c r="J127" s="138" t="str">
        <f aca="false">P07!E121</f>
        <v>NT</v>
      </c>
      <c r="K127" s="138" t="str">
        <f aca="false">P08!E121</f>
        <v>NT</v>
      </c>
      <c r="L127" s="138" t="str">
        <f aca="false">P09!E121</f>
        <v>NT</v>
      </c>
      <c r="M127" s="138" t="str">
        <f aca="false">P10!E121</f>
        <v>NT</v>
      </c>
      <c r="N127" s="138" t="str">
        <f aca="false">P11!E121</f>
        <v>NT</v>
      </c>
      <c r="O127" s="138" t="str">
        <f aca="false">P12!E121</f>
        <v>NT</v>
      </c>
      <c r="P127" s="138" t="str">
        <f aca="false">P13!E121</f>
        <v>NT</v>
      </c>
      <c r="Q127" s="138" t="str">
        <f aca="false">P14!E121</f>
        <v>NT</v>
      </c>
      <c r="R127" s="138" t="str">
        <f aca="false">P15!E121</f>
        <v>NT</v>
      </c>
      <c r="S127" s="138" t="str">
        <f aca="false">P16!E121</f>
        <v>NT</v>
      </c>
      <c r="T127" s="138" t="str">
        <f aca="false">P17!E121</f>
        <v>NT</v>
      </c>
      <c r="U127" s="138" t="str">
        <f aca="false">P18!E121</f>
        <v>NT</v>
      </c>
      <c r="V127" s="138" t="str">
        <f aca="false">P19!E121</f>
        <v>NT</v>
      </c>
      <c r="W127" s="138" t="str">
        <f aca="false">P20!E121</f>
        <v>NT</v>
      </c>
      <c r="X127" s="138"/>
      <c r="Y127" s="138"/>
      <c r="Z127" s="138"/>
      <c r="AA127" s="138" t="n">
        <v>118</v>
      </c>
      <c r="AB127" s="139" t="n">
        <f aca="false">COUNTIF(BaseDeCalcul!D127:Z127,"C")</f>
        <v>0</v>
      </c>
      <c r="AC127" s="139" t="n">
        <f aca="false">COUNTIF(BaseDeCalcul!D127:Z127,"NC")</f>
        <v>0</v>
      </c>
      <c r="AD127" s="139" t="n">
        <f aca="false">COUNTIF(BaseDeCalcul!D127:Z127,"NA")</f>
        <v>0</v>
      </c>
      <c r="AE127" s="140" t="str">
        <f aca="false">IF(COUNTIF(D127:W127,"NC")&gt;0,"NC",IF(COUNTIF(D127:W127,"C")&gt;0,"C",IF(COUNTIF(D127:W127,"NA")&gt;0,"NA","NT")))</f>
        <v>NT</v>
      </c>
      <c r="AF127" s="139"/>
      <c r="AG127" s="139"/>
      <c r="AH127" s="139"/>
      <c r="AI127" s="139"/>
      <c r="AJ127" s="139"/>
      <c r="AK127" s="138"/>
      <c r="AL127" s="138"/>
    </row>
    <row r="128" customFormat="false" ht="15" hidden="false" customHeight="false" outlineLevel="0" collapsed="false">
      <c r="A128" s="138" t="str">
        <f aca="false">Criteres!B122</f>
        <v>Consultation</v>
      </c>
      <c r="B128" s="138" t="str">
        <f aca="false">Criteres!C122</f>
        <v>13.1</v>
      </c>
      <c r="C128" s="138" t="str">
        <f aca="false">Criteres!D122</f>
        <v>A</v>
      </c>
      <c r="D128" s="138" t="str">
        <f aca="false">P01!E122</f>
        <v>NA</v>
      </c>
      <c r="E128" s="138" t="str">
        <f aca="false">P02!E122</f>
        <v>NA</v>
      </c>
      <c r="F128" s="138" t="str">
        <f aca="false">P03!E122</f>
        <v>NT</v>
      </c>
      <c r="G128" s="138" t="str">
        <f aca="false">P04!E122</f>
        <v>NT</v>
      </c>
      <c r="H128" s="138" t="str">
        <f aca="false">P05!E122</f>
        <v>NA</v>
      </c>
      <c r="I128" s="138" t="str">
        <f aca="false">P06!E122</f>
        <v>NA</v>
      </c>
      <c r="J128" s="138" t="str">
        <f aca="false">P07!E122</f>
        <v>NT</v>
      </c>
      <c r="K128" s="138" t="str">
        <f aca="false">P08!E122</f>
        <v>NT</v>
      </c>
      <c r="L128" s="138" t="str">
        <f aca="false">P09!E122</f>
        <v>NT</v>
      </c>
      <c r="M128" s="138" t="str">
        <f aca="false">P10!E122</f>
        <v>NT</v>
      </c>
      <c r="N128" s="138" t="str">
        <f aca="false">P11!E122</f>
        <v>NT</v>
      </c>
      <c r="O128" s="138" t="str">
        <f aca="false">P12!E122</f>
        <v>NA</v>
      </c>
      <c r="P128" s="138" t="str">
        <f aca="false">P13!E122</f>
        <v>NA</v>
      </c>
      <c r="Q128" s="138" t="str">
        <f aca="false">P14!E122</f>
        <v>NA</v>
      </c>
      <c r="R128" s="138" t="str">
        <f aca="false">P15!E122</f>
        <v>NA</v>
      </c>
      <c r="S128" s="138" t="str">
        <f aca="false">P16!E122</f>
        <v>NA</v>
      </c>
      <c r="T128" s="138" t="str">
        <f aca="false">P17!E122</f>
        <v>NT</v>
      </c>
      <c r="U128" s="138" t="str">
        <f aca="false">P18!E122</f>
        <v>NT</v>
      </c>
      <c r="V128" s="138" t="str">
        <f aca="false">P19!E122</f>
        <v>NT</v>
      </c>
      <c r="W128" s="138" t="str">
        <f aca="false">P20!E122</f>
        <v>NT</v>
      </c>
      <c r="X128" s="138"/>
      <c r="Y128" s="138"/>
      <c r="Z128" s="138"/>
      <c r="AA128" s="138" t="n">
        <v>119</v>
      </c>
      <c r="AB128" s="139" t="n">
        <f aca="false">COUNTIF(BaseDeCalcul!D128:Z128,"C")</f>
        <v>0</v>
      </c>
      <c r="AC128" s="139" t="n">
        <f aca="false">COUNTIF(BaseDeCalcul!D128:Z128,"NC")</f>
        <v>0</v>
      </c>
      <c r="AD128" s="139" t="n">
        <f aca="false">COUNTIF(BaseDeCalcul!D128:Z128,"NA")</f>
        <v>9</v>
      </c>
      <c r="AE128" s="140" t="str">
        <f aca="false">IF(COUNTIF(D128:W128,"NC")&gt;0,"NC",IF(COUNTIF(D128:W128,"C")&gt;0,"C",IF(COUNTIF(D128:W128,"NA")&gt;0,"NA","NT")))</f>
        <v>NA</v>
      </c>
      <c r="AF128" s="139"/>
      <c r="AG128" s="139"/>
      <c r="AH128" s="139"/>
      <c r="AI128" s="139"/>
      <c r="AJ128" s="139"/>
      <c r="AK128" s="138"/>
      <c r="AL128" s="138"/>
    </row>
    <row r="129" customFormat="false" ht="15" hidden="false" customHeight="false" outlineLevel="0" collapsed="false">
      <c r="A129" s="138" t="str">
        <f aca="false">Criteres!B123</f>
        <v>Consultation</v>
      </c>
      <c r="B129" s="138" t="str">
        <f aca="false">Criteres!C123</f>
        <v>13.2</v>
      </c>
      <c r="C129" s="138" t="str">
        <f aca="false">Criteres!D123</f>
        <v>A</v>
      </c>
      <c r="D129" s="138" t="str">
        <f aca="false">P01!E123</f>
        <v>NA</v>
      </c>
      <c r="E129" s="138" t="str">
        <f aca="false">P02!E123</f>
        <v>NA</v>
      </c>
      <c r="F129" s="138" t="str">
        <f aca="false">P03!E123</f>
        <v>NT</v>
      </c>
      <c r="G129" s="138" t="str">
        <f aca="false">P04!E123</f>
        <v>NT</v>
      </c>
      <c r="H129" s="138" t="str">
        <f aca="false">P05!E123</f>
        <v>NA</v>
      </c>
      <c r="I129" s="138" t="str">
        <f aca="false">P06!E123</f>
        <v>NA</v>
      </c>
      <c r="J129" s="138" t="str">
        <f aca="false">P07!E123</f>
        <v>NT</v>
      </c>
      <c r="K129" s="138" t="str">
        <f aca="false">P08!E123</f>
        <v>NT</v>
      </c>
      <c r="L129" s="138" t="str">
        <f aca="false">P09!E123</f>
        <v>NT</v>
      </c>
      <c r="M129" s="138" t="str">
        <f aca="false">P10!E123</f>
        <v>NT</v>
      </c>
      <c r="N129" s="138" t="str">
        <f aca="false">P11!E123</f>
        <v>NT</v>
      </c>
      <c r="O129" s="138" t="str">
        <f aca="false">P12!E123</f>
        <v>NA</v>
      </c>
      <c r="P129" s="138" t="str">
        <f aca="false">P13!E123</f>
        <v>NA</v>
      </c>
      <c r="Q129" s="138" t="str">
        <f aca="false">P14!E123</f>
        <v>NA</v>
      </c>
      <c r="R129" s="138" t="str">
        <f aca="false">P15!E123</f>
        <v>NA</v>
      </c>
      <c r="S129" s="138" t="str">
        <f aca="false">P16!E123</f>
        <v>NA</v>
      </c>
      <c r="T129" s="138" t="str">
        <f aca="false">P17!E123</f>
        <v>NT</v>
      </c>
      <c r="U129" s="138" t="str">
        <f aca="false">P18!E123</f>
        <v>NT</v>
      </c>
      <c r="V129" s="138" t="str">
        <f aca="false">P19!E123</f>
        <v>NT</v>
      </c>
      <c r="W129" s="138" t="str">
        <f aca="false">P20!E123</f>
        <v>NT</v>
      </c>
      <c r="X129" s="138"/>
      <c r="Y129" s="138"/>
      <c r="Z129" s="138"/>
      <c r="AA129" s="138" t="n">
        <v>120</v>
      </c>
      <c r="AB129" s="139" t="n">
        <f aca="false">COUNTIF(BaseDeCalcul!D129:Z129,"C")</f>
        <v>0</v>
      </c>
      <c r="AC129" s="139" t="n">
        <f aca="false">COUNTIF(BaseDeCalcul!D129:Z129,"NC")</f>
        <v>0</v>
      </c>
      <c r="AD129" s="139" t="n">
        <f aca="false">COUNTIF(BaseDeCalcul!D129:Z129,"NA")</f>
        <v>9</v>
      </c>
      <c r="AE129" s="140" t="str">
        <f aca="false">IF(COUNTIF(D129:W129,"NC")&gt;0,"NC",IF(COUNTIF(D129:W129,"C")&gt;0,"C",IF(COUNTIF(D129:W129,"NA")&gt;0,"NA","NT")))</f>
        <v>NA</v>
      </c>
      <c r="AF129" s="139"/>
      <c r="AG129" s="139"/>
      <c r="AH129" s="139"/>
      <c r="AI129" s="139"/>
      <c r="AJ129" s="139"/>
      <c r="AK129" s="138"/>
      <c r="AL129" s="138"/>
    </row>
    <row r="130" customFormat="false" ht="15" hidden="false" customHeight="false" outlineLevel="0" collapsed="false">
      <c r="A130" s="138" t="str">
        <f aca="false">Criteres!B124</f>
        <v>Consultation</v>
      </c>
      <c r="B130" s="138" t="str">
        <f aca="false">Criteres!C124</f>
        <v>13.3</v>
      </c>
      <c r="C130" s="138" t="str">
        <f aca="false">Criteres!D124</f>
        <v>A</v>
      </c>
      <c r="D130" s="138" t="str">
        <f aca="false">P01!E124</f>
        <v>NA</v>
      </c>
      <c r="E130" s="138" t="str">
        <f aca="false">P02!E124</f>
        <v>NA</v>
      </c>
      <c r="F130" s="138" t="str">
        <f aca="false">P03!E124</f>
        <v>NT</v>
      </c>
      <c r="G130" s="138" t="str">
        <f aca="false">P04!E124</f>
        <v>NT</v>
      </c>
      <c r="H130" s="138" t="str">
        <f aca="false">P05!E124</f>
        <v>NA</v>
      </c>
      <c r="I130" s="138" t="str">
        <f aca="false">P06!E124</f>
        <v>NA</v>
      </c>
      <c r="J130" s="138" t="str">
        <f aca="false">P07!E124</f>
        <v>NT</v>
      </c>
      <c r="K130" s="138" t="str">
        <f aca="false">P08!E124</f>
        <v>NT</v>
      </c>
      <c r="L130" s="138" t="str">
        <f aca="false">P09!E124</f>
        <v>NT</v>
      </c>
      <c r="M130" s="138" t="str">
        <f aca="false">P10!E124</f>
        <v>NT</v>
      </c>
      <c r="N130" s="138" t="str">
        <f aca="false">P11!E124</f>
        <v>NT</v>
      </c>
      <c r="O130" s="138" t="str">
        <f aca="false">P12!E124</f>
        <v>NA</v>
      </c>
      <c r="P130" s="138" t="str">
        <f aca="false">P13!E124</f>
        <v>NA</v>
      </c>
      <c r="Q130" s="138" t="str">
        <f aca="false">P14!E124</f>
        <v>NA</v>
      </c>
      <c r="R130" s="138" t="str">
        <f aca="false">P15!E124</f>
        <v>NA</v>
      </c>
      <c r="S130" s="138" t="str">
        <f aca="false">P16!E124</f>
        <v>NA</v>
      </c>
      <c r="T130" s="138" t="str">
        <f aca="false">P17!E124</f>
        <v>NT</v>
      </c>
      <c r="U130" s="138" t="str">
        <f aca="false">P18!E124</f>
        <v>NT</v>
      </c>
      <c r="V130" s="138" t="str">
        <f aca="false">P19!E124</f>
        <v>NT</v>
      </c>
      <c r="W130" s="138" t="str">
        <f aca="false">P20!E124</f>
        <v>NT</v>
      </c>
      <c r="X130" s="138"/>
      <c r="Y130" s="138"/>
      <c r="Z130" s="138"/>
      <c r="AA130" s="138" t="n">
        <v>121</v>
      </c>
      <c r="AB130" s="139" t="n">
        <f aca="false">COUNTIF(BaseDeCalcul!D130:Z130,"C")</f>
        <v>0</v>
      </c>
      <c r="AC130" s="139" t="n">
        <f aca="false">COUNTIF(BaseDeCalcul!D130:Z130,"NC")</f>
        <v>0</v>
      </c>
      <c r="AD130" s="139" t="n">
        <f aca="false">COUNTIF(BaseDeCalcul!D130:Z130,"NA")</f>
        <v>9</v>
      </c>
      <c r="AE130" s="140" t="str">
        <f aca="false">IF(COUNTIF(D130:W130,"NC")&gt;0,"NC",IF(COUNTIF(D130:W130,"C")&gt;0,"C",IF(COUNTIF(D130:W130,"NA")&gt;0,"NA","NT")))</f>
        <v>NA</v>
      </c>
      <c r="AF130" s="139"/>
      <c r="AG130" s="139"/>
      <c r="AH130" s="139"/>
      <c r="AI130" s="139"/>
      <c r="AJ130" s="139"/>
      <c r="AK130" s="138"/>
      <c r="AL130" s="138"/>
    </row>
    <row r="131" customFormat="false" ht="15" hidden="false" customHeight="false" outlineLevel="0" collapsed="false">
      <c r="A131" s="138" t="str">
        <f aca="false">Criteres!B125</f>
        <v>Consultation</v>
      </c>
      <c r="B131" s="138" t="str">
        <f aca="false">Criteres!C125</f>
        <v>13.4</v>
      </c>
      <c r="C131" s="138" t="str">
        <f aca="false">Criteres!D125</f>
        <v>A</v>
      </c>
      <c r="D131" s="138" t="str">
        <f aca="false">P01!E125</f>
        <v>NA</v>
      </c>
      <c r="E131" s="138" t="str">
        <f aca="false">P02!E125</f>
        <v>NA</v>
      </c>
      <c r="F131" s="138" t="str">
        <f aca="false">P03!E125</f>
        <v>NT</v>
      </c>
      <c r="G131" s="138" t="str">
        <f aca="false">P04!E125</f>
        <v>NT</v>
      </c>
      <c r="H131" s="138" t="str">
        <f aca="false">P05!E125</f>
        <v>NA</v>
      </c>
      <c r="I131" s="138" t="str">
        <f aca="false">P06!E125</f>
        <v>NA</v>
      </c>
      <c r="J131" s="138" t="str">
        <f aca="false">P07!E125</f>
        <v>NT</v>
      </c>
      <c r="K131" s="138" t="str">
        <f aca="false">P08!E125</f>
        <v>NT</v>
      </c>
      <c r="L131" s="138" t="str">
        <f aca="false">P09!E125</f>
        <v>NT</v>
      </c>
      <c r="M131" s="138" t="str">
        <f aca="false">P10!E125</f>
        <v>NT</v>
      </c>
      <c r="N131" s="138" t="str">
        <f aca="false">P11!E125</f>
        <v>NT</v>
      </c>
      <c r="O131" s="138" t="str">
        <f aca="false">P12!E125</f>
        <v>NA</v>
      </c>
      <c r="P131" s="138" t="str">
        <f aca="false">P13!E125</f>
        <v>NA</v>
      </c>
      <c r="Q131" s="138" t="str">
        <f aca="false">P14!E125</f>
        <v>NA</v>
      </c>
      <c r="R131" s="138" t="str">
        <f aca="false">P15!E125</f>
        <v>NA</v>
      </c>
      <c r="S131" s="138" t="str">
        <f aca="false">P16!E125</f>
        <v>NA</v>
      </c>
      <c r="T131" s="138" t="str">
        <f aca="false">P17!E125</f>
        <v>NT</v>
      </c>
      <c r="U131" s="138" t="str">
        <f aca="false">P18!E125</f>
        <v>NT</v>
      </c>
      <c r="V131" s="138" t="str">
        <f aca="false">P19!E125</f>
        <v>NT</v>
      </c>
      <c r="W131" s="138" t="str">
        <f aca="false">P20!E125</f>
        <v>NT</v>
      </c>
      <c r="X131" s="138"/>
      <c r="Y131" s="138"/>
      <c r="Z131" s="138"/>
      <c r="AA131" s="138" t="n">
        <v>122</v>
      </c>
      <c r="AB131" s="139" t="n">
        <f aca="false">COUNTIF(BaseDeCalcul!D131:Z131,"C")</f>
        <v>0</v>
      </c>
      <c r="AC131" s="139" t="n">
        <f aca="false">COUNTIF(BaseDeCalcul!D131:Z131,"NC")</f>
        <v>0</v>
      </c>
      <c r="AD131" s="139" t="n">
        <f aca="false">COUNTIF(BaseDeCalcul!D131:Z131,"NA")</f>
        <v>9</v>
      </c>
      <c r="AE131" s="140" t="str">
        <f aca="false">IF(COUNTIF(D131:W131,"NC")&gt;0,"NC",IF(COUNTIF(D131:W131,"C")&gt;0,"C",IF(COUNTIF(D131:W131,"NA")&gt;0,"NA","NT")))</f>
        <v>NA</v>
      </c>
      <c r="AF131" s="139"/>
      <c r="AG131" s="139"/>
      <c r="AH131" s="139"/>
      <c r="AI131" s="139"/>
      <c r="AJ131" s="139"/>
      <c r="AK131" s="138"/>
      <c r="AL131" s="138"/>
    </row>
    <row r="132" customFormat="false" ht="15" hidden="false" customHeight="false" outlineLevel="0" collapsed="false">
      <c r="A132" s="138" t="str">
        <f aca="false">Criteres!B126</f>
        <v>Consultation</v>
      </c>
      <c r="B132" s="138" t="str">
        <f aca="false">Criteres!C126</f>
        <v>13.5</v>
      </c>
      <c r="C132" s="138" t="str">
        <f aca="false">Criteres!D126</f>
        <v>A</v>
      </c>
      <c r="D132" s="138" t="str">
        <f aca="false">P01!E126</f>
        <v>NA</v>
      </c>
      <c r="E132" s="138" t="str">
        <f aca="false">P02!E126</f>
        <v>NA</v>
      </c>
      <c r="F132" s="138" t="str">
        <f aca="false">P03!E126</f>
        <v>NT</v>
      </c>
      <c r="G132" s="138" t="str">
        <f aca="false">P04!E126</f>
        <v>NT</v>
      </c>
      <c r="H132" s="138" t="str">
        <f aca="false">P05!E126</f>
        <v>NA</v>
      </c>
      <c r="I132" s="138" t="str">
        <f aca="false">P06!E126</f>
        <v>NA</v>
      </c>
      <c r="J132" s="138" t="str">
        <f aca="false">P07!E126</f>
        <v>NT</v>
      </c>
      <c r="K132" s="138" t="str">
        <f aca="false">P08!E126</f>
        <v>NT</v>
      </c>
      <c r="L132" s="138" t="str">
        <f aca="false">P09!E126</f>
        <v>NT</v>
      </c>
      <c r="M132" s="138" t="str">
        <f aca="false">P10!E126</f>
        <v>NT</v>
      </c>
      <c r="N132" s="138" t="str">
        <f aca="false">P11!E126</f>
        <v>NT</v>
      </c>
      <c r="O132" s="138" t="str">
        <f aca="false">P12!E126</f>
        <v>NA</v>
      </c>
      <c r="P132" s="138" t="str">
        <f aca="false">P13!E126</f>
        <v>NA</v>
      </c>
      <c r="Q132" s="138" t="str">
        <f aca="false">P14!E126</f>
        <v>NA</v>
      </c>
      <c r="R132" s="138" t="str">
        <f aca="false">P15!E126</f>
        <v>NA</v>
      </c>
      <c r="S132" s="138" t="str">
        <f aca="false">P16!E126</f>
        <v>NA</v>
      </c>
      <c r="T132" s="138" t="str">
        <f aca="false">P17!E126</f>
        <v>NT</v>
      </c>
      <c r="U132" s="138" t="str">
        <f aca="false">P18!E126</f>
        <v>NT</v>
      </c>
      <c r="V132" s="138" t="str">
        <f aca="false">P19!E126</f>
        <v>NT</v>
      </c>
      <c r="W132" s="138" t="str">
        <f aca="false">P20!E126</f>
        <v>NT</v>
      </c>
      <c r="X132" s="138"/>
      <c r="Y132" s="138"/>
      <c r="Z132" s="138"/>
      <c r="AA132" s="138" t="n">
        <v>123</v>
      </c>
      <c r="AB132" s="139" t="n">
        <f aca="false">COUNTIF(BaseDeCalcul!D132:Z132,"C")</f>
        <v>0</v>
      </c>
      <c r="AC132" s="139" t="n">
        <f aca="false">COUNTIF(BaseDeCalcul!D132:Z132,"NC")</f>
        <v>0</v>
      </c>
      <c r="AD132" s="139" t="n">
        <f aca="false">COUNTIF(BaseDeCalcul!D132:Z132,"NA")</f>
        <v>9</v>
      </c>
      <c r="AE132" s="140" t="str">
        <f aca="false">IF(COUNTIF(D132:W132,"NC")&gt;0,"NC",IF(COUNTIF(D132:W132,"C")&gt;0,"C",IF(COUNTIF(D132:W132,"NA")&gt;0,"NA","NT")))</f>
        <v>NA</v>
      </c>
      <c r="AF132" s="139"/>
      <c r="AG132" s="139"/>
      <c r="AH132" s="139"/>
      <c r="AI132" s="139"/>
      <c r="AJ132" s="139"/>
      <c r="AK132" s="138"/>
      <c r="AL132" s="138"/>
    </row>
    <row r="133" customFormat="false" ht="15" hidden="false" customHeight="false" outlineLevel="0" collapsed="false">
      <c r="A133" s="138" t="str">
        <f aca="false">Criteres!B127</f>
        <v>Consultation</v>
      </c>
      <c r="B133" s="138" t="str">
        <f aca="false">Criteres!C127</f>
        <v>13.6</v>
      </c>
      <c r="C133" s="138" t="str">
        <f aca="false">Criteres!D127</f>
        <v>A</v>
      </c>
      <c r="D133" s="138" t="str">
        <f aca="false">P01!E127</f>
        <v>NA</v>
      </c>
      <c r="E133" s="138" t="str">
        <f aca="false">P02!E127</f>
        <v>NA</v>
      </c>
      <c r="F133" s="138" t="str">
        <f aca="false">P03!E127</f>
        <v>NT</v>
      </c>
      <c r="G133" s="138" t="str">
        <f aca="false">P04!E127</f>
        <v>NT</v>
      </c>
      <c r="H133" s="138" t="str">
        <f aca="false">P05!E127</f>
        <v>NA</v>
      </c>
      <c r="I133" s="138" t="str">
        <f aca="false">P06!E127</f>
        <v>NA</v>
      </c>
      <c r="J133" s="138" t="str">
        <f aca="false">P07!E127</f>
        <v>NT</v>
      </c>
      <c r="K133" s="138" t="str">
        <f aca="false">P08!E127</f>
        <v>NT</v>
      </c>
      <c r="L133" s="138" t="str">
        <f aca="false">P09!E127</f>
        <v>NT</v>
      </c>
      <c r="M133" s="138" t="str">
        <f aca="false">P10!E127</f>
        <v>NT</v>
      </c>
      <c r="N133" s="138" t="str">
        <f aca="false">P11!E127</f>
        <v>NT</v>
      </c>
      <c r="O133" s="138" t="str">
        <f aca="false">P12!E127</f>
        <v>NA</v>
      </c>
      <c r="P133" s="138" t="str">
        <f aca="false">P13!E127</f>
        <v>NA</v>
      </c>
      <c r="Q133" s="138" t="str">
        <f aca="false">P14!E127</f>
        <v>NA</v>
      </c>
      <c r="R133" s="138" t="str">
        <f aca="false">P15!E127</f>
        <v>NA</v>
      </c>
      <c r="S133" s="138" t="str">
        <f aca="false">P16!E127</f>
        <v>NA</v>
      </c>
      <c r="T133" s="138" t="str">
        <f aca="false">P17!E127</f>
        <v>NT</v>
      </c>
      <c r="U133" s="138" t="str">
        <f aca="false">P18!E127</f>
        <v>NT</v>
      </c>
      <c r="V133" s="138" t="str">
        <f aca="false">P19!E127</f>
        <v>NT</v>
      </c>
      <c r="W133" s="138" t="str">
        <f aca="false">P20!E127</f>
        <v>NT</v>
      </c>
      <c r="X133" s="138"/>
      <c r="Y133" s="138"/>
      <c r="Z133" s="138"/>
      <c r="AA133" s="138" t="n">
        <v>124</v>
      </c>
      <c r="AB133" s="139" t="n">
        <f aca="false">COUNTIF(BaseDeCalcul!D133:Z133,"C")</f>
        <v>0</v>
      </c>
      <c r="AC133" s="139" t="n">
        <f aca="false">COUNTIF(BaseDeCalcul!D133:Z133,"NC")</f>
        <v>0</v>
      </c>
      <c r="AD133" s="139" t="n">
        <f aca="false">COUNTIF(BaseDeCalcul!D133:Z133,"NA")</f>
        <v>9</v>
      </c>
      <c r="AE133" s="140" t="str">
        <f aca="false">IF(COUNTIF(D133:W133,"NC")&gt;0,"NC",IF(COUNTIF(D133:W133,"C")&gt;0,"C",IF(COUNTIF(D133:W133,"NA")&gt;0,"NA","NT")))</f>
        <v>NA</v>
      </c>
      <c r="AF133" s="139"/>
      <c r="AG133" s="139"/>
      <c r="AH133" s="139"/>
      <c r="AI133" s="139"/>
      <c r="AJ133" s="139"/>
      <c r="AK133" s="138"/>
      <c r="AL133" s="138"/>
    </row>
    <row r="134" customFormat="false" ht="15" hidden="false" customHeight="false" outlineLevel="0" collapsed="false">
      <c r="A134" s="138" t="str">
        <f aca="false">Criteres!B128</f>
        <v>Consultation</v>
      </c>
      <c r="B134" s="138" t="str">
        <f aca="false">Criteres!C128</f>
        <v>13.7</v>
      </c>
      <c r="C134" s="138" t="str">
        <f aca="false">Criteres!D128</f>
        <v>A</v>
      </c>
      <c r="D134" s="138" t="str">
        <f aca="false">P01!E128</f>
        <v>NA</v>
      </c>
      <c r="E134" s="138" t="str">
        <f aca="false">P02!E128</f>
        <v>NA</v>
      </c>
      <c r="F134" s="138" t="str">
        <f aca="false">P03!E128</f>
        <v>NT</v>
      </c>
      <c r="G134" s="138" t="str">
        <f aca="false">P04!E128</f>
        <v>NT</v>
      </c>
      <c r="H134" s="138" t="str">
        <f aca="false">P05!E128</f>
        <v>NA</v>
      </c>
      <c r="I134" s="138" t="str">
        <f aca="false">P06!E128</f>
        <v>NA</v>
      </c>
      <c r="J134" s="138" t="str">
        <f aca="false">P07!E128</f>
        <v>NT</v>
      </c>
      <c r="K134" s="138" t="str">
        <f aca="false">P08!E128</f>
        <v>NT</v>
      </c>
      <c r="L134" s="138" t="str">
        <f aca="false">P09!E128</f>
        <v>NT</v>
      </c>
      <c r="M134" s="138" t="str">
        <f aca="false">P10!E128</f>
        <v>NT</v>
      </c>
      <c r="N134" s="138" t="str">
        <f aca="false">P11!E128</f>
        <v>NT</v>
      </c>
      <c r="O134" s="138" t="str">
        <f aca="false">P12!E128</f>
        <v>NA</v>
      </c>
      <c r="P134" s="138" t="str">
        <f aca="false">P13!E128</f>
        <v>NA</v>
      </c>
      <c r="Q134" s="138" t="str">
        <f aca="false">P14!E128</f>
        <v>NA</v>
      </c>
      <c r="R134" s="138" t="str">
        <f aca="false">P15!E128</f>
        <v>NA</v>
      </c>
      <c r="S134" s="138" t="str">
        <f aca="false">P16!E128</f>
        <v>NA</v>
      </c>
      <c r="T134" s="138" t="str">
        <f aca="false">P17!E128</f>
        <v>NT</v>
      </c>
      <c r="U134" s="138" t="str">
        <f aca="false">P18!E128</f>
        <v>NT</v>
      </c>
      <c r="V134" s="138" t="str">
        <f aca="false">P19!E128</f>
        <v>NT</v>
      </c>
      <c r="W134" s="138" t="str">
        <f aca="false">P20!E128</f>
        <v>NT</v>
      </c>
      <c r="X134" s="138"/>
      <c r="Y134" s="138"/>
      <c r="Z134" s="138"/>
      <c r="AA134" s="138" t="n">
        <v>125</v>
      </c>
      <c r="AB134" s="139" t="n">
        <f aca="false">COUNTIF(BaseDeCalcul!D134:Z134,"C")</f>
        <v>0</v>
      </c>
      <c r="AC134" s="139" t="n">
        <f aca="false">COUNTIF(BaseDeCalcul!D134:Z134,"NC")</f>
        <v>0</v>
      </c>
      <c r="AD134" s="139" t="n">
        <f aca="false">COUNTIF(BaseDeCalcul!D134:Z134,"NA")</f>
        <v>9</v>
      </c>
      <c r="AE134" s="140" t="str">
        <f aca="false">IF(COUNTIF(D134:W134,"NC")&gt;0,"NC",IF(COUNTIF(D134:W134,"C")&gt;0,"C",IF(COUNTIF(D134:W134,"NA")&gt;0,"NA","NT")))</f>
        <v>NA</v>
      </c>
      <c r="AF134" s="139"/>
      <c r="AG134" s="139"/>
      <c r="AH134" s="139"/>
      <c r="AI134" s="139"/>
      <c r="AJ134" s="139"/>
      <c r="AK134" s="138"/>
      <c r="AL134" s="138"/>
    </row>
    <row r="135" customFormat="false" ht="15" hidden="false" customHeight="false" outlineLevel="0" collapsed="false">
      <c r="A135" s="138" t="str">
        <f aca="false">Criteres!B129</f>
        <v>Consultation</v>
      </c>
      <c r="B135" s="138" t="str">
        <f aca="false">Criteres!C129</f>
        <v>13.8</v>
      </c>
      <c r="C135" s="138" t="str">
        <f aca="false">Criteres!D129</f>
        <v>A</v>
      </c>
      <c r="D135" s="138" t="str">
        <f aca="false">P01!E129</f>
        <v>NA</v>
      </c>
      <c r="E135" s="138" t="str">
        <f aca="false">P02!E129</f>
        <v>NA</v>
      </c>
      <c r="F135" s="138" t="str">
        <f aca="false">P03!E129</f>
        <v>NT</v>
      </c>
      <c r="G135" s="138" t="str">
        <f aca="false">P04!E129</f>
        <v>NT</v>
      </c>
      <c r="H135" s="138" t="str">
        <f aca="false">P05!E129</f>
        <v>NA</v>
      </c>
      <c r="I135" s="138" t="str">
        <f aca="false">P06!E129</f>
        <v>NA</v>
      </c>
      <c r="J135" s="138" t="str">
        <f aca="false">P07!E129</f>
        <v>NT</v>
      </c>
      <c r="K135" s="138" t="str">
        <f aca="false">P08!E129</f>
        <v>NT</v>
      </c>
      <c r="L135" s="138" t="str">
        <f aca="false">P09!E129</f>
        <v>NT</v>
      </c>
      <c r="M135" s="138" t="str">
        <f aca="false">P10!E129</f>
        <v>NT</v>
      </c>
      <c r="N135" s="138" t="str">
        <f aca="false">P11!E129</f>
        <v>NT</v>
      </c>
      <c r="O135" s="138" t="str">
        <f aca="false">P12!E129</f>
        <v>NA</v>
      </c>
      <c r="P135" s="138" t="str">
        <f aca="false">P13!E129</f>
        <v>NA</v>
      </c>
      <c r="Q135" s="138" t="str">
        <f aca="false">P14!E129</f>
        <v>NA</v>
      </c>
      <c r="R135" s="138" t="str">
        <f aca="false">P15!E129</f>
        <v>NA</v>
      </c>
      <c r="S135" s="138" t="str">
        <f aca="false">P16!E129</f>
        <v>NA</v>
      </c>
      <c r="T135" s="138" t="str">
        <f aca="false">P17!E129</f>
        <v>NT</v>
      </c>
      <c r="U135" s="138" t="str">
        <f aca="false">P18!E129</f>
        <v>NT</v>
      </c>
      <c r="V135" s="138" t="str">
        <f aca="false">P19!E129</f>
        <v>NT</v>
      </c>
      <c r="W135" s="138" t="str">
        <f aca="false">P20!E129</f>
        <v>NT</v>
      </c>
      <c r="X135" s="138"/>
      <c r="Y135" s="138"/>
      <c r="Z135" s="138"/>
      <c r="AA135" s="138" t="n">
        <v>126</v>
      </c>
      <c r="AB135" s="139" t="n">
        <f aca="false">COUNTIF(BaseDeCalcul!D135:Z135,"C")</f>
        <v>0</v>
      </c>
      <c r="AC135" s="139" t="n">
        <f aca="false">COUNTIF(BaseDeCalcul!D135:Z135,"NC")</f>
        <v>0</v>
      </c>
      <c r="AD135" s="139" t="n">
        <f aca="false">COUNTIF(BaseDeCalcul!D135:Z135,"NA")</f>
        <v>9</v>
      </c>
      <c r="AE135" s="140" t="str">
        <f aca="false">IF(COUNTIF(D135:W135,"NC")&gt;0,"NC",IF(COUNTIF(D135:W135,"C")&gt;0,"C",IF(COUNTIF(D135:W135,"NA")&gt;0,"NA","NT")))</f>
        <v>NA</v>
      </c>
      <c r="AF135" s="139"/>
      <c r="AG135" s="139"/>
      <c r="AH135" s="139"/>
      <c r="AI135" s="139"/>
      <c r="AJ135" s="139"/>
      <c r="AK135" s="138"/>
      <c r="AL135" s="138"/>
    </row>
    <row r="136" customFormat="false" ht="15" hidden="false" customHeight="false" outlineLevel="0" collapsed="false">
      <c r="A136" s="138" t="str">
        <f aca="false">Criteres!B130</f>
        <v>Consultation</v>
      </c>
      <c r="B136" s="138" t="str">
        <f aca="false">Criteres!C130</f>
        <v>13.9</v>
      </c>
      <c r="C136" s="138" t="str">
        <f aca="false">Criteres!D130</f>
        <v>AA</v>
      </c>
      <c r="D136" s="138" t="str">
        <f aca="false">P01!E130</f>
        <v>C</v>
      </c>
      <c r="E136" s="138" t="str">
        <f aca="false">P02!E130</f>
        <v>C</v>
      </c>
      <c r="F136" s="138" t="str">
        <f aca="false">P03!E130</f>
        <v>NT</v>
      </c>
      <c r="G136" s="138" t="str">
        <f aca="false">P04!E130</f>
        <v>NT</v>
      </c>
      <c r="H136" s="138" t="str">
        <f aca="false">P05!E130</f>
        <v>C</v>
      </c>
      <c r="I136" s="138" t="str">
        <f aca="false">P06!E130</f>
        <v>C</v>
      </c>
      <c r="J136" s="138" t="str">
        <f aca="false">P07!E130</f>
        <v>NT</v>
      </c>
      <c r="K136" s="138" t="str">
        <f aca="false">P08!E130</f>
        <v>NT</v>
      </c>
      <c r="L136" s="138" t="str">
        <f aca="false">P09!E130</f>
        <v>NT</v>
      </c>
      <c r="M136" s="138" t="str">
        <f aca="false">P10!E130</f>
        <v>NT</v>
      </c>
      <c r="N136" s="138" t="str">
        <f aca="false">P11!E130</f>
        <v>NT</v>
      </c>
      <c r="O136" s="138" t="str">
        <f aca="false">P12!E130</f>
        <v>C</v>
      </c>
      <c r="P136" s="138" t="str">
        <f aca="false">P13!E130</f>
        <v>C</v>
      </c>
      <c r="Q136" s="138" t="str">
        <f aca="false">P14!E130</f>
        <v>C</v>
      </c>
      <c r="R136" s="138" t="str">
        <f aca="false">P15!E130</f>
        <v>C</v>
      </c>
      <c r="S136" s="138" t="str">
        <f aca="false">P16!E130</f>
        <v>C</v>
      </c>
      <c r="T136" s="138" t="str">
        <f aca="false">P17!E130</f>
        <v>NT</v>
      </c>
      <c r="U136" s="138" t="str">
        <f aca="false">P18!E130</f>
        <v>NT</v>
      </c>
      <c r="V136" s="138" t="str">
        <f aca="false">P19!E130</f>
        <v>NT</v>
      </c>
      <c r="W136" s="138" t="str">
        <f aca="false">P20!E130</f>
        <v>NT</v>
      </c>
      <c r="X136" s="138"/>
      <c r="Y136" s="138"/>
      <c r="Z136" s="138"/>
      <c r="AA136" s="138" t="n">
        <v>127</v>
      </c>
      <c r="AB136" s="139" t="n">
        <f aca="false">COUNTIF(BaseDeCalcul!D136:Z136,"C")</f>
        <v>9</v>
      </c>
      <c r="AC136" s="139" t="n">
        <f aca="false">COUNTIF(BaseDeCalcul!D136:Z136,"NC")</f>
        <v>0</v>
      </c>
      <c r="AD136" s="139" t="n">
        <f aca="false">COUNTIF(BaseDeCalcul!D136:Z136,"NA")</f>
        <v>0</v>
      </c>
      <c r="AE136" s="140" t="str">
        <f aca="false">IF(COUNTIF(D136:W136,"NC")&gt;0,"NC",IF(COUNTIF(D136:W136,"C")&gt;0,"C",IF(COUNTIF(D136:W136,"NA")&gt;0,"NA","NT")))</f>
        <v>C</v>
      </c>
      <c r="AF136" s="139"/>
      <c r="AG136" s="139"/>
      <c r="AH136" s="139"/>
      <c r="AI136" s="139"/>
      <c r="AJ136" s="139"/>
      <c r="AK136" s="138"/>
      <c r="AL136" s="138"/>
    </row>
    <row r="137" customFormat="false" ht="15" hidden="false" customHeight="false" outlineLevel="0" collapsed="false">
      <c r="A137" s="138" t="str">
        <f aca="false">Criteres!B131</f>
        <v>Consultation</v>
      </c>
      <c r="B137" s="138" t="str">
        <f aca="false">Criteres!C131</f>
        <v>13.10</v>
      </c>
      <c r="C137" s="138" t="str">
        <f aca="false">Criteres!D131</f>
        <v>A</v>
      </c>
      <c r="D137" s="138" t="str">
        <f aca="false">P01!E131</f>
        <v>NA</v>
      </c>
      <c r="E137" s="138" t="str">
        <f aca="false">P02!E131</f>
        <v>NA</v>
      </c>
      <c r="F137" s="138" t="str">
        <f aca="false">P03!E131</f>
        <v>NT</v>
      </c>
      <c r="G137" s="138" t="str">
        <f aca="false">P04!E131</f>
        <v>NT</v>
      </c>
      <c r="H137" s="138" t="str">
        <f aca="false">P05!E131</f>
        <v>NA</v>
      </c>
      <c r="I137" s="138" t="str">
        <f aca="false">P06!E131</f>
        <v>NA</v>
      </c>
      <c r="J137" s="138" t="str">
        <f aca="false">P07!E131</f>
        <v>NT</v>
      </c>
      <c r="K137" s="138" t="str">
        <f aca="false">P08!E131</f>
        <v>NT</v>
      </c>
      <c r="L137" s="138" t="str">
        <f aca="false">P09!E131</f>
        <v>NT</v>
      </c>
      <c r="M137" s="138" t="str">
        <f aca="false">P10!E131</f>
        <v>NT</v>
      </c>
      <c r="N137" s="138" t="str">
        <f aca="false">P11!E131</f>
        <v>NT</v>
      </c>
      <c r="O137" s="138" t="str">
        <f aca="false">P12!E131</f>
        <v>NA</v>
      </c>
      <c r="P137" s="138" t="str">
        <f aca="false">P13!E131</f>
        <v>NA</v>
      </c>
      <c r="Q137" s="138" t="str">
        <f aca="false">P14!E131</f>
        <v>NA</v>
      </c>
      <c r="R137" s="138" t="str">
        <f aca="false">P15!E131</f>
        <v>NA</v>
      </c>
      <c r="S137" s="138" t="str">
        <f aca="false">P16!E131</f>
        <v>NA</v>
      </c>
      <c r="T137" s="138" t="str">
        <f aca="false">P17!E131</f>
        <v>NT</v>
      </c>
      <c r="U137" s="138" t="str">
        <f aca="false">P18!E131</f>
        <v>NT</v>
      </c>
      <c r="V137" s="138" t="str">
        <f aca="false">P19!E131</f>
        <v>NT</v>
      </c>
      <c r="W137" s="138" t="str">
        <f aca="false">P20!E131</f>
        <v>NT</v>
      </c>
      <c r="X137" s="138"/>
      <c r="Y137" s="138"/>
      <c r="Z137" s="138"/>
      <c r="AA137" s="138" t="n">
        <v>128</v>
      </c>
      <c r="AB137" s="139" t="n">
        <f aca="false">COUNTIF(BaseDeCalcul!D137:Z137,"C")</f>
        <v>0</v>
      </c>
      <c r="AC137" s="139" t="n">
        <f aca="false">COUNTIF(BaseDeCalcul!D137:Z137,"NC")</f>
        <v>0</v>
      </c>
      <c r="AD137" s="139" t="n">
        <f aca="false">COUNTIF(BaseDeCalcul!D137:Z137,"NA")</f>
        <v>9</v>
      </c>
      <c r="AE137" s="140" t="str">
        <f aca="false">IF(COUNTIF(D137:W137,"NC")&gt;0,"NC",IF(COUNTIF(D137:W137,"C")&gt;0,"C",IF(COUNTIF(D137:W137,"NA")&gt;0,"NA","NT")))</f>
        <v>NA</v>
      </c>
      <c r="AF137" s="139"/>
      <c r="AG137" s="139"/>
      <c r="AH137" s="139"/>
      <c r="AI137" s="139"/>
      <c r="AJ137" s="139"/>
      <c r="AK137" s="138"/>
      <c r="AL137" s="138"/>
    </row>
    <row r="138" customFormat="false" ht="15" hidden="false" customHeight="false" outlineLevel="0" collapsed="false">
      <c r="A138" s="138" t="str">
        <f aca="false">Criteres!B132</f>
        <v>Consultation</v>
      </c>
      <c r="B138" s="138" t="str">
        <f aca="false">Criteres!C132</f>
        <v>13.11</v>
      </c>
      <c r="C138" s="138" t="str">
        <f aca="false">Criteres!D132</f>
        <v>A</v>
      </c>
      <c r="D138" s="138" t="str">
        <f aca="false">P01!E132</f>
        <v>C</v>
      </c>
      <c r="E138" s="138" t="str">
        <f aca="false">P02!E132</f>
        <v>C</v>
      </c>
      <c r="F138" s="138" t="str">
        <f aca="false">P03!E132</f>
        <v>NT</v>
      </c>
      <c r="G138" s="138" t="str">
        <f aca="false">P04!E132</f>
        <v>NT</v>
      </c>
      <c r="H138" s="138" t="str">
        <f aca="false">P05!E132</f>
        <v>C</v>
      </c>
      <c r="I138" s="138" t="str">
        <f aca="false">P06!E132</f>
        <v>C</v>
      </c>
      <c r="J138" s="138" t="str">
        <f aca="false">P07!E132</f>
        <v>NT</v>
      </c>
      <c r="K138" s="138" t="str">
        <f aca="false">P08!E132</f>
        <v>NT</v>
      </c>
      <c r="L138" s="138" t="str">
        <f aca="false">P09!E132</f>
        <v>NT</v>
      </c>
      <c r="M138" s="138" t="str">
        <f aca="false">P10!E132</f>
        <v>NT</v>
      </c>
      <c r="N138" s="138" t="str">
        <f aca="false">P11!E132</f>
        <v>NT</v>
      </c>
      <c r="O138" s="138" t="str">
        <f aca="false">P12!E132</f>
        <v>C</v>
      </c>
      <c r="P138" s="138" t="str">
        <f aca="false">P13!E132</f>
        <v>C</v>
      </c>
      <c r="Q138" s="138" t="str">
        <f aca="false">P14!E132</f>
        <v>C</v>
      </c>
      <c r="R138" s="138" t="str">
        <f aca="false">P15!E132</f>
        <v>C</v>
      </c>
      <c r="S138" s="138" t="str">
        <f aca="false">P16!E132</f>
        <v>C</v>
      </c>
      <c r="T138" s="138" t="str">
        <f aca="false">P17!E132</f>
        <v>NT</v>
      </c>
      <c r="U138" s="138" t="str">
        <f aca="false">P18!E132</f>
        <v>NT</v>
      </c>
      <c r="V138" s="138" t="str">
        <f aca="false">P19!E132</f>
        <v>NT</v>
      </c>
      <c r="W138" s="138" t="str">
        <f aca="false">P20!E132</f>
        <v>NT</v>
      </c>
      <c r="X138" s="138"/>
      <c r="Y138" s="138"/>
      <c r="Z138" s="138"/>
      <c r="AA138" s="138" t="n">
        <v>129</v>
      </c>
      <c r="AB138" s="139" t="n">
        <f aca="false">COUNTIF(BaseDeCalcul!D138:Z138,"C")</f>
        <v>9</v>
      </c>
      <c r="AC138" s="139" t="n">
        <f aca="false">COUNTIF(BaseDeCalcul!D138:Z138,"NC")</f>
        <v>0</v>
      </c>
      <c r="AD138" s="139" t="n">
        <f aca="false">COUNTIF(BaseDeCalcul!D138:Z138,"NA")</f>
        <v>0</v>
      </c>
      <c r="AE138" s="140" t="str">
        <f aca="false">IF(COUNTIF(D138:W138,"NC")&gt;0,"NC",IF(COUNTIF(D138:W138,"C")&gt;0,"C",IF(COUNTIF(D138:W138,"NA")&gt;0,"NA","NT")))</f>
        <v>C</v>
      </c>
      <c r="AF138" s="139"/>
      <c r="AG138" s="139"/>
      <c r="AH138" s="139"/>
      <c r="AI138" s="139"/>
      <c r="AJ138" s="139"/>
      <c r="AK138" s="138"/>
      <c r="AL138" s="138"/>
    </row>
    <row r="139" customFormat="false" ht="15" hidden="false" customHeight="false" outlineLevel="0" collapsed="false">
      <c r="A139" s="138" t="str">
        <f aca="false">Criteres!B133</f>
        <v>Consultation</v>
      </c>
      <c r="B139" s="138" t="str">
        <f aca="false">Criteres!C133</f>
        <v>13.12</v>
      </c>
      <c r="C139" s="138" t="str">
        <f aca="false">Criteres!D133</f>
        <v>A</v>
      </c>
      <c r="D139" s="138" t="str">
        <f aca="false">P01!E133</f>
        <v>NA</v>
      </c>
      <c r="E139" s="138" t="str">
        <f aca="false">P02!E133</f>
        <v>NA</v>
      </c>
      <c r="F139" s="138" t="str">
        <f aca="false">P03!E133</f>
        <v>NT</v>
      </c>
      <c r="G139" s="138" t="str">
        <f aca="false">P04!E133</f>
        <v>NT</v>
      </c>
      <c r="H139" s="138" t="str">
        <f aca="false">P05!E133</f>
        <v>NA</v>
      </c>
      <c r="I139" s="138" t="str">
        <f aca="false">P06!E133</f>
        <v>NA</v>
      </c>
      <c r="J139" s="138" t="str">
        <f aca="false">P07!E133</f>
        <v>NT</v>
      </c>
      <c r="K139" s="138" t="str">
        <f aca="false">P08!E133</f>
        <v>NT</v>
      </c>
      <c r="L139" s="138" t="str">
        <f aca="false">P09!E133</f>
        <v>NT</v>
      </c>
      <c r="M139" s="138" t="str">
        <f aca="false">P10!E133</f>
        <v>NT</v>
      </c>
      <c r="N139" s="138" t="str">
        <f aca="false">P11!E133</f>
        <v>NT</v>
      </c>
      <c r="O139" s="138" t="str">
        <f aca="false">P12!E133</f>
        <v>NA</v>
      </c>
      <c r="P139" s="138" t="str">
        <f aca="false">P13!E133</f>
        <v>NA</v>
      </c>
      <c r="Q139" s="138" t="str">
        <f aca="false">P14!E133</f>
        <v>NA</v>
      </c>
      <c r="R139" s="138" t="str">
        <f aca="false">P15!E133</f>
        <v>NA</v>
      </c>
      <c r="S139" s="138" t="str">
        <f aca="false">P16!E133</f>
        <v>NA</v>
      </c>
      <c r="T139" s="138" t="str">
        <f aca="false">P17!E133</f>
        <v>NT</v>
      </c>
      <c r="U139" s="138" t="str">
        <f aca="false">P18!E133</f>
        <v>NT</v>
      </c>
      <c r="V139" s="138" t="str">
        <f aca="false">P19!E133</f>
        <v>NT</v>
      </c>
      <c r="W139" s="138" t="str">
        <f aca="false">P20!E133</f>
        <v>NT</v>
      </c>
      <c r="X139" s="138"/>
      <c r="Y139" s="138"/>
      <c r="Z139" s="138"/>
      <c r="AA139" s="138" t="n">
        <v>130</v>
      </c>
      <c r="AB139" s="139" t="n">
        <f aca="false">COUNTIF(BaseDeCalcul!D139:Z139,"C")</f>
        <v>0</v>
      </c>
      <c r="AC139" s="139" t="n">
        <f aca="false">COUNTIF(BaseDeCalcul!D139:Z139,"NC")</f>
        <v>0</v>
      </c>
      <c r="AD139" s="139" t="n">
        <f aca="false">COUNTIF(BaseDeCalcul!D139:Z139,"NA")</f>
        <v>9</v>
      </c>
      <c r="AE139" s="140" t="str">
        <f aca="false">IF(COUNTIF(D139:W139,"NC")&gt;0,"NC",IF(COUNTIF(D139:W139,"C")&gt;0,"C",IF(COUNTIF(D139:W139,"NA")&gt;0,"NA","NT")))</f>
        <v>NA</v>
      </c>
      <c r="AF139" s="139"/>
      <c r="AG139" s="139"/>
      <c r="AH139" s="139"/>
      <c r="AI139" s="139"/>
      <c r="AJ139" s="139"/>
      <c r="AK139" s="138"/>
      <c r="AL139" s="138"/>
    </row>
    <row r="140" customFormat="false" ht="15" hidden="false" customHeight="false" outlineLevel="0" collapsed="false">
      <c r="A140" s="138" t="str">
        <f aca="false">Criteres!B134</f>
        <v>Consultation</v>
      </c>
      <c r="B140" s="138" t="str">
        <f aca="false">Criteres!C134</f>
        <v>13.13</v>
      </c>
      <c r="C140" s="138" t="str">
        <f aca="false">Criteres!D134</f>
        <v>AAA</v>
      </c>
      <c r="D140" s="138" t="str">
        <f aca="false">P01!E134</f>
        <v>NT</v>
      </c>
      <c r="E140" s="138" t="str">
        <f aca="false">P02!E134</f>
        <v>NT</v>
      </c>
      <c r="F140" s="138" t="str">
        <f aca="false">P03!E134</f>
        <v>NT</v>
      </c>
      <c r="G140" s="138" t="str">
        <f aca="false">P04!E134</f>
        <v>NT</v>
      </c>
      <c r="H140" s="138" t="str">
        <f aca="false">P05!E134</f>
        <v>NT</v>
      </c>
      <c r="I140" s="138" t="str">
        <f aca="false">P06!E134</f>
        <v>NT</v>
      </c>
      <c r="J140" s="138" t="str">
        <f aca="false">P07!E134</f>
        <v>NT</v>
      </c>
      <c r="K140" s="138" t="str">
        <f aca="false">P08!E134</f>
        <v>NT</v>
      </c>
      <c r="L140" s="138" t="str">
        <f aca="false">P09!E134</f>
        <v>NT</v>
      </c>
      <c r="M140" s="138" t="str">
        <f aca="false">P10!E134</f>
        <v>NT</v>
      </c>
      <c r="N140" s="138" t="str">
        <f aca="false">P11!E134</f>
        <v>NT</v>
      </c>
      <c r="O140" s="138" t="str">
        <f aca="false">P12!E134</f>
        <v>NT</v>
      </c>
      <c r="P140" s="138" t="str">
        <f aca="false">P13!E134</f>
        <v>NT</v>
      </c>
      <c r="Q140" s="138" t="str">
        <f aca="false">P14!E134</f>
        <v>NT</v>
      </c>
      <c r="R140" s="138" t="str">
        <f aca="false">P15!E134</f>
        <v>NT</v>
      </c>
      <c r="S140" s="138" t="str">
        <f aca="false">P16!E134</f>
        <v>NT</v>
      </c>
      <c r="T140" s="138" t="str">
        <f aca="false">P17!E134</f>
        <v>NT</v>
      </c>
      <c r="U140" s="138" t="str">
        <f aca="false">P18!E134</f>
        <v>NT</v>
      </c>
      <c r="V140" s="138" t="str">
        <f aca="false">P19!E134</f>
        <v>NT</v>
      </c>
      <c r="W140" s="138" t="str">
        <f aca="false">P20!E134</f>
        <v>NT</v>
      </c>
      <c r="X140" s="138"/>
      <c r="Y140" s="138"/>
      <c r="Z140" s="138"/>
      <c r="AA140" s="138" t="n">
        <v>131</v>
      </c>
      <c r="AB140" s="139" t="n">
        <f aca="false">COUNTIF(BaseDeCalcul!D140:Z140,"C")</f>
        <v>0</v>
      </c>
      <c r="AC140" s="139" t="n">
        <f aca="false">COUNTIF(BaseDeCalcul!D140:Z140,"NC")</f>
        <v>0</v>
      </c>
      <c r="AD140" s="139" t="n">
        <f aca="false">COUNTIF(BaseDeCalcul!D140:Z140,"NA")</f>
        <v>0</v>
      </c>
      <c r="AE140" s="140" t="str">
        <f aca="false">IF(COUNTIF(D140:W140,"NC")&gt;0,"NC",IF(COUNTIF(D140:W140,"C")&gt;0,"C",IF(COUNTIF(D140:W140,"NA")&gt;0,"NA","NT")))</f>
        <v>NT</v>
      </c>
      <c r="AF140" s="139"/>
      <c r="AG140" s="139"/>
      <c r="AH140" s="139"/>
      <c r="AI140" s="139"/>
      <c r="AJ140" s="139"/>
      <c r="AK140" s="138"/>
      <c r="AL140" s="138"/>
    </row>
    <row r="141" customFormat="false" ht="15" hidden="false" customHeight="false" outlineLevel="0" collapsed="false">
      <c r="A141" s="138" t="str">
        <f aca="false">Criteres!B135</f>
        <v>Consultation</v>
      </c>
      <c r="B141" s="138" t="str">
        <f aca="false">Criteres!C135</f>
        <v>13.14</v>
      </c>
      <c r="C141" s="138" t="str">
        <f aca="false">Criteres!D135</f>
        <v>AAA</v>
      </c>
      <c r="D141" s="138" t="str">
        <f aca="false">P01!E135</f>
        <v>NT</v>
      </c>
      <c r="E141" s="138" t="str">
        <f aca="false">P02!E135</f>
        <v>NT</v>
      </c>
      <c r="F141" s="138" t="str">
        <f aca="false">P03!E135</f>
        <v>NT</v>
      </c>
      <c r="G141" s="138" t="str">
        <f aca="false">P04!E135</f>
        <v>NT</v>
      </c>
      <c r="H141" s="138" t="str">
        <f aca="false">P05!E135</f>
        <v>NT</v>
      </c>
      <c r="I141" s="138" t="str">
        <f aca="false">P06!E135</f>
        <v>NT</v>
      </c>
      <c r="J141" s="138" t="str">
        <f aca="false">P07!E135</f>
        <v>NT</v>
      </c>
      <c r="K141" s="138" t="str">
        <f aca="false">P08!E135</f>
        <v>NT</v>
      </c>
      <c r="L141" s="138" t="str">
        <f aca="false">P09!E135</f>
        <v>NT</v>
      </c>
      <c r="M141" s="138" t="str">
        <f aca="false">P10!E135</f>
        <v>NT</v>
      </c>
      <c r="N141" s="138" t="str">
        <f aca="false">P11!E135</f>
        <v>NT</v>
      </c>
      <c r="O141" s="138" t="str">
        <f aca="false">P12!E135</f>
        <v>NT</v>
      </c>
      <c r="P141" s="138" t="str">
        <f aca="false">P13!E135</f>
        <v>NT</v>
      </c>
      <c r="Q141" s="138" t="str">
        <f aca="false">P14!E135</f>
        <v>NT</v>
      </c>
      <c r="R141" s="138" t="str">
        <f aca="false">P15!E135</f>
        <v>NT</v>
      </c>
      <c r="S141" s="138" t="str">
        <f aca="false">P16!E135</f>
        <v>NT</v>
      </c>
      <c r="T141" s="138" t="str">
        <f aca="false">P17!E135</f>
        <v>NT</v>
      </c>
      <c r="U141" s="138" t="str">
        <f aca="false">P18!E135</f>
        <v>NT</v>
      </c>
      <c r="V141" s="138" t="str">
        <f aca="false">P19!E135</f>
        <v>NT</v>
      </c>
      <c r="W141" s="138" t="str">
        <f aca="false">P20!E135</f>
        <v>NT</v>
      </c>
      <c r="X141" s="138"/>
      <c r="Y141" s="138"/>
      <c r="Z141" s="138"/>
      <c r="AA141" s="138" t="n">
        <v>132</v>
      </c>
      <c r="AB141" s="139" t="n">
        <f aca="false">COUNTIF(BaseDeCalcul!D141:Z141,"C")</f>
        <v>0</v>
      </c>
      <c r="AC141" s="139" t="n">
        <f aca="false">COUNTIF(BaseDeCalcul!D141:Z141,"NC")</f>
        <v>0</v>
      </c>
      <c r="AD141" s="139" t="n">
        <f aca="false">COUNTIF(BaseDeCalcul!D141:Z141,"NA")</f>
        <v>0</v>
      </c>
      <c r="AE141" s="140" t="str">
        <f aca="false">IF(COUNTIF(D141:W141,"NC")&gt;0,"NC",IF(COUNTIF(D141:W141,"C")&gt;0,"C",IF(COUNTIF(D141:W141,"NA")&gt;0,"NA","NT")))</f>
        <v>NT</v>
      </c>
      <c r="AF141" s="139"/>
      <c r="AG141" s="139"/>
      <c r="AH141" s="139"/>
      <c r="AI141" s="139"/>
      <c r="AJ141" s="139"/>
      <c r="AK141" s="138"/>
      <c r="AL141" s="138"/>
    </row>
    <row r="142" customFormat="false" ht="15" hidden="false" customHeight="false" outlineLevel="0" collapsed="false">
      <c r="A142" s="138" t="str">
        <f aca="false">Criteres!B136</f>
        <v>Consultation</v>
      </c>
      <c r="B142" s="138" t="str">
        <f aca="false">Criteres!C136</f>
        <v>13.15</v>
      </c>
      <c r="C142" s="138" t="str">
        <f aca="false">Criteres!D136</f>
        <v>AAA</v>
      </c>
      <c r="D142" s="138" t="str">
        <f aca="false">P01!E136</f>
        <v>NT</v>
      </c>
      <c r="E142" s="138" t="str">
        <f aca="false">P02!E136</f>
        <v>NT</v>
      </c>
      <c r="F142" s="138" t="str">
        <f aca="false">P03!E136</f>
        <v>NT</v>
      </c>
      <c r="G142" s="138" t="str">
        <f aca="false">P04!E136</f>
        <v>NT</v>
      </c>
      <c r="H142" s="138" t="str">
        <f aca="false">P05!E136</f>
        <v>NT</v>
      </c>
      <c r="I142" s="138" t="str">
        <f aca="false">P06!E136</f>
        <v>NT</v>
      </c>
      <c r="J142" s="138" t="str">
        <f aca="false">P07!E136</f>
        <v>NT</v>
      </c>
      <c r="K142" s="138" t="str">
        <f aca="false">P08!E136</f>
        <v>NT</v>
      </c>
      <c r="L142" s="138" t="str">
        <f aca="false">P09!E136</f>
        <v>NT</v>
      </c>
      <c r="M142" s="138" t="str">
        <f aca="false">P10!E136</f>
        <v>NT</v>
      </c>
      <c r="N142" s="138" t="str">
        <f aca="false">P11!E136</f>
        <v>NT</v>
      </c>
      <c r="O142" s="138" t="str">
        <f aca="false">P12!E136</f>
        <v>NT</v>
      </c>
      <c r="P142" s="138" t="str">
        <f aca="false">P13!E136</f>
        <v>NT</v>
      </c>
      <c r="Q142" s="138" t="str">
        <f aca="false">P14!E136</f>
        <v>NT</v>
      </c>
      <c r="R142" s="138" t="str">
        <f aca="false">P15!E136</f>
        <v>NT</v>
      </c>
      <c r="S142" s="138" t="str">
        <f aca="false">P16!E136</f>
        <v>NT</v>
      </c>
      <c r="T142" s="138" t="str">
        <f aca="false">P17!E136</f>
        <v>NT</v>
      </c>
      <c r="U142" s="138" t="str">
        <f aca="false">P18!E136</f>
        <v>NT</v>
      </c>
      <c r="V142" s="138" t="str">
        <f aca="false">P19!E136</f>
        <v>NT</v>
      </c>
      <c r="W142" s="138" t="str">
        <f aca="false">P20!E136</f>
        <v>NT</v>
      </c>
      <c r="X142" s="138"/>
      <c r="Y142" s="138"/>
      <c r="Z142" s="138"/>
      <c r="AA142" s="138" t="n">
        <v>133</v>
      </c>
      <c r="AB142" s="139" t="n">
        <f aca="false">COUNTIF(BaseDeCalcul!D142:Z142,"C")</f>
        <v>0</v>
      </c>
      <c r="AC142" s="139" t="n">
        <f aca="false">COUNTIF(BaseDeCalcul!D142:Z142,"NC")</f>
        <v>0</v>
      </c>
      <c r="AD142" s="139" t="n">
        <f aca="false">COUNTIF(BaseDeCalcul!D142:Z142,"NA")</f>
        <v>0</v>
      </c>
      <c r="AE142" s="140" t="str">
        <f aca="false">IF(COUNTIF(D142:W142,"NC")&gt;0,"NC",IF(COUNTIF(D142:W142,"C")&gt;0,"C",IF(COUNTIF(D142:W142,"NA")&gt;0,"NA","NT")))</f>
        <v>NT</v>
      </c>
      <c r="AF142" s="139"/>
      <c r="AG142" s="139"/>
      <c r="AH142" s="139"/>
      <c r="AI142" s="139"/>
      <c r="AJ142" s="139"/>
      <c r="AK142" s="138"/>
      <c r="AL142" s="138"/>
    </row>
    <row r="143" customFormat="false" ht="15" hidden="false" customHeight="false" outlineLevel="0" collapsed="false">
      <c r="A143" s="138" t="str">
        <f aca="false">Criteres!B137</f>
        <v>Consultation</v>
      </c>
      <c r="B143" s="138" t="str">
        <f aca="false">Criteres!C137</f>
        <v>13.16</v>
      </c>
      <c r="C143" s="138" t="str">
        <f aca="false">Criteres!D137</f>
        <v>AAA</v>
      </c>
      <c r="D143" s="138" t="str">
        <f aca="false">P01!E137</f>
        <v>NT</v>
      </c>
      <c r="E143" s="138" t="str">
        <f aca="false">P02!E137</f>
        <v>NT</v>
      </c>
      <c r="F143" s="138" t="str">
        <f aca="false">P03!E137</f>
        <v>NT</v>
      </c>
      <c r="G143" s="138" t="str">
        <f aca="false">P04!E137</f>
        <v>NT</v>
      </c>
      <c r="H143" s="138" t="str">
        <f aca="false">P05!E137</f>
        <v>NT</v>
      </c>
      <c r="I143" s="138" t="str">
        <f aca="false">P06!E137</f>
        <v>NT</v>
      </c>
      <c r="J143" s="138" t="str">
        <f aca="false">P07!E137</f>
        <v>NT</v>
      </c>
      <c r="K143" s="138" t="str">
        <f aca="false">P08!E137</f>
        <v>NT</v>
      </c>
      <c r="L143" s="138" t="str">
        <f aca="false">P09!E137</f>
        <v>NT</v>
      </c>
      <c r="M143" s="138" t="str">
        <f aca="false">P10!E137</f>
        <v>NT</v>
      </c>
      <c r="N143" s="138" t="str">
        <f aca="false">P11!E137</f>
        <v>NT</v>
      </c>
      <c r="O143" s="138" t="str">
        <f aca="false">P12!E137</f>
        <v>NT</v>
      </c>
      <c r="P143" s="138" t="str">
        <f aca="false">P13!E137</f>
        <v>NT</v>
      </c>
      <c r="Q143" s="138" t="str">
        <f aca="false">P14!E137</f>
        <v>NT</v>
      </c>
      <c r="R143" s="138" t="str">
        <f aca="false">P15!E137</f>
        <v>NT</v>
      </c>
      <c r="S143" s="138" t="str">
        <f aca="false">P16!E137</f>
        <v>NT</v>
      </c>
      <c r="T143" s="138" t="str">
        <f aca="false">P17!E137</f>
        <v>NT</v>
      </c>
      <c r="U143" s="138" t="str">
        <f aca="false">P18!E137</f>
        <v>NT</v>
      </c>
      <c r="V143" s="138" t="str">
        <f aca="false">P19!E137</f>
        <v>NT</v>
      </c>
      <c r="W143" s="138" t="str">
        <f aca="false">P20!E137</f>
        <v>NT</v>
      </c>
      <c r="AA143" s="138" t="n">
        <v>134</v>
      </c>
      <c r="AB143" s="139" t="n">
        <f aca="false">COUNTIF(BaseDeCalcul!D143:Z143,"C")</f>
        <v>0</v>
      </c>
      <c r="AC143" s="139" t="n">
        <f aca="false">COUNTIF(BaseDeCalcul!D143:Z143,"NC")</f>
        <v>0</v>
      </c>
      <c r="AD143" s="139" t="n">
        <f aca="false">COUNTIF(BaseDeCalcul!D143:Z143,"NA")</f>
        <v>0</v>
      </c>
      <c r="AE143" s="140" t="str">
        <f aca="false">IF(COUNTIF(D143:W143,"NC")&gt;0,"NC",IF(COUNTIF(D143:W143,"C")&gt;0,"C",IF(COUNTIF(D143:W143,"NA")&gt;0,"NA","NT")))</f>
        <v>NT</v>
      </c>
    </row>
    <row r="144" customFormat="false" ht="15" hidden="false" customHeight="false" outlineLevel="0" collapsed="false">
      <c r="A144" s="138" t="str">
        <f aca="false">Criteres!B138</f>
        <v>Consultation</v>
      </c>
      <c r="B144" s="138" t="str">
        <f aca="false">Criteres!C138</f>
        <v>13.17</v>
      </c>
      <c r="C144" s="138" t="str">
        <f aca="false">Criteres!D138</f>
        <v>AAA</v>
      </c>
      <c r="D144" s="138" t="str">
        <f aca="false">P01!E138</f>
        <v>NT</v>
      </c>
      <c r="E144" s="138" t="str">
        <f aca="false">P02!E138</f>
        <v>NT</v>
      </c>
      <c r="F144" s="138" t="str">
        <f aca="false">P03!E138</f>
        <v>NT</v>
      </c>
      <c r="G144" s="138" t="str">
        <f aca="false">P04!E138</f>
        <v>NT</v>
      </c>
      <c r="H144" s="138" t="str">
        <f aca="false">P05!E138</f>
        <v>NT</v>
      </c>
      <c r="I144" s="138" t="str">
        <f aca="false">P06!E138</f>
        <v>NT</v>
      </c>
      <c r="J144" s="138" t="str">
        <f aca="false">P07!E138</f>
        <v>NT</v>
      </c>
      <c r="K144" s="138" t="str">
        <f aca="false">P08!E138</f>
        <v>NT</v>
      </c>
      <c r="L144" s="138" t="str">
        <f aca="false">P09!E138</f>
        <v>NT</v>
      </c>
      <c r="M144" s="138" t="str">
        <f aca="false">P10!E138</f>
        <v>NT</v>
      </c>
      <c r="N144" s="138" t="str">
        <f aca="false">P11!E138</f>
        <v>NT</v>
      </c>
      <c r="O144" s="138" t="str">
        <f aca="false">P12!E138</f>
        <v>NT</v>
      </c>
      <c r="P144" s="138" t="str">
        <f aca="false">P13!E138</f>
        <v>NT</v>
      </c>
      <c r="Q144" s="138" t="str">
        <f aca="false">P14!E138</f>
        <v>NT</v>
      </c>
      <c r="R144" s="138" t="str">
        <f aca="false">P15!E138</f>
        <v>NT</v>
      </c>
      <c r="S144" s="138" t="str">
        <f aca="false">P16!E138</f>
        <v>NT</v>
      </c>
      <c r="T144" s="138" t="str">
        <f aca="false">P17!E138</f>
        <v>NT</v>
      </c>
      <c r="U144" s="138" t="str">
        <f aca="false">P18!E138</f>
        <v>NT</v>
      </c>
      <c r="V144" s="138" t="str">
        <f aca="false">P19!E138</f>
        <v>NT</v>
      </c>
      <c r="W144" s="138" t="str">
        <f aca="false">P20!E138</f>
        <v>NT</v>
      </c>
      <c r="AA144" s="138" t="n">
        <v>135</v>
      </c>
      <c r="AB144" s="139" t="n">
        <f aca="false">COUNTIF(BaseDeCalcul!D144:Z144,"C")</f>
        <v>0</v>
      </c>
      <c r="AC144" s="139" t="n">
        <f aca="false">COUNTIF(BaseDeCalcul!D144:Z144,"NC")</f>
        <v>0</v>
      </c>
      <c r="AD144" s="139" t="n">
        <f aca="false">COUNTIF(BaseDeCalcul!D144:Z144,"NA")</f>
        <v>0</v>
      </c>
      <c r="AE144" s="140" t="str">
        <f aca="false">IF(COUNTIF(D144:W144,"NC")&gt;0,"NC",IF(COUNTIF(D144:W144,"C")&gt;0,"C",IF(COUNTIF(D144:W144,"NA")&gt;0,"NA","NT")))</f>
        <v>NT</v>
      </c>
    </row>
    <row r="145" customFormat="false" ht="15" hidden="false" customHeight="false" outlineLevel="0" collapsed="false">
      <c r="A145" s="138" t="str">
        <f aca="false">Criteres!B139</f>
        <v>Consultation</v>
      </c>
      <c r="B145" s="138" t="str">
        <f aca="false">Criteres!C139</f>
        <v>13.18</v>
      </c>
      <c r="C145" s="138" t="str">
        <f aca="false">Criteres!D139</f>
        <v>AAA</v>
      </c>
      <c r="D145" s="138" t="str">
        <f aca="false">P01!E139</f>
        <v>NT</v>
      </c>
      <c r="E145" s="138" t="str">
        <f aca="false">P02!E139</f>
        <v>NT</v>
      </c>
      <c r="F145" s="138" t="str">
        <f aca="false">P03!E139</f>
        <v>NT</v>
      </c>
      <c r="G145" s="138" t="str">
        <f aca="false">P04!E139</f>
        <v>NT</v>
      </c>
      <c r="H145" s="138" t="str">
        <f aca="false">P05!E139</f>
        <v>NT</v>
      </c>
      <c r="I145" s="138" t="str">
        <f aca="false">P06!E139</f>
        <v>NT</v>
      </c>
      <c r="J145" s="138" t="str">
        <f aca="false">P07!E139</f>
        <v>NT</v>
      </c>
      <c r="K145" s="138" t="str">
        <f aca="false">P08!E139</f>
        <v>NT</v>
      </c>
      <c r="L145" s="138" t="str">
        <f aca="false">P09!E139</f>
        <v>NT</v>
      </c>
      <c r="M145" s="138" t="str">
        <f aca="false">P10!E139</f>
        <v>NT</v>
      </c>
      <c r="N145" s="138" t="str">
        <f aca="false">P11!E139</f>
        <v>NT</v>
      </c>
      <c r="O145" s="138" t="str">
        <f aca="false">P12!E139</f>
        <v>NT</v>
      </c>
      <c r="P145" s="138" t="str">
        <f aca="false">P13!E139</f>
        <v>NT</v>
      </c>
      <c r="Q145" s="138" t="str">
        <f aca="false">P14!E139</f>
        <v>NT</v>
      </c>
      <c r="R145" s="138" t="str">
        <f aca="false">P15!E139</f>
        <v>NT</v>
      </c>
      <c r="S145" s="138" t="str">
        <f aca="false">P16!E139</f>
        <v>NT</v>
      </c>
      <c r="T145" s="138" t="str">
        <f aca="false">P17!E139</f>
        <v>NT</v>
      </c>
      <c r="U145" s="138" t="str">
        <f aca="false">P18!E139</f>
        <v>NT</v>
      </c>
      <c r="V145" s="138" t="str">
        <f aca="false">P19!E139</f>
        <v>NT</v>
      </c>
      <c r="W145" s="138" t="str">
        <f aca="false">P20!E139</f>
        <v>NT</v>
      </c>
      <c r="AA145" s="138" t="n">
        <v>136</v>
      </c>
      <c r="AB145" s="139" t="n">
        <f aca="false">COUNTIF(BaseDeCalcul!D145:Z145,"C")</f>
        <v>0</v>
      </c>
      <c r="AC145" s="139" t="n">
        <f aca="false">COUNTIF(BaseDeCalcul!D145:Z145,"NC")</f>
        <v>0</v>
      </c>
      <c r="AD145" s="139" t="n">
        <f aca="false">COUNTIF(BaseDeCalcul!D145:Z145,"NA")</f>
        <v>0</v>
      </c>
      <c r="AE145" s="140" t="str">
        <f aca="false">IF(COUNTIF(D145:W145,"NC")&gt;0,"NC",IF(COUNTIF(D145:W145,"C")&gt;0,"C",IF(COUNTIF(D145:W145,"NA")&gt;0,"NA","NT")))</f>
        <v>NT</v>
      </c>
    </row>
    <row r="146" customFormat="false" ht="15" hidden="false" customHeight="false" outlineLevel="0" collapsed="false">
      <c r="A146" s="138" t="str">
        <f aca="false">Criteres!B140</f>
        <v>Consultation</v>
      </c>
      <c r="B146" s="138" t="str">
        <f aca="false">Criteres!C140</f>
        <v>13.19</v>
      </c>
      <c r="C146" s="138" t="str">
        <f aca="false">Criteres!D140</f>
        <v>AAA</v>
      </c>
      <c r="D146" s="138" t="str">
        <f aca="false">P01!E140</f>
        <v>NT</v>
      </c>
      <c r="E146" s="138" t="str">
        <f aca="false">P02!E140</f>
        <v>NT</v>
      </c>
      <c r="F146" s="138" t="str">
        <f aca="false">P03!E140</f>
        <v>NT</v>
      </c>
      <c r="G146" s="138" t="str">
        <f aca="false">P04!E140</f>
        <v>NT</v>
      </c>
      <c r="H146" s="138" t="str">
        <f aca="false">P05!E140</f>
        <v>NT</v>
      </c>
      <c r="I146" s="138" t="str">
        <f aca="false">P06!E140</f>
        <v>NT</v>
      </c>
      <c r="J146" s="138" t="str">
        <f aca="false">P07!E140</f>
        <v>NT</v>
      </c>
      <c r="K146" s="138" t="str">
        <f aca="false">P08!E140</f>
        <v>NT</v>
      </c>
      <c r="L146" s="138" t="str">
        <f aca="false">P09!E140</f>
        <v>NT</v>
      </c>
      <c r="M146" s="138" t="str">
        <f aca="false">P10!E140</f>
        <v>NT</v>
      </c>
      <c r="N146" s="138" t="str">
        <f aca="false">P11!E140</f>
        <v>NT</v>
      </c>
      <c r="O146" s="138" t="str">
        <f aca="false">P12!E140</f>
        <v>NT</v>
      </c>
      <c r="P146" s="138" t="str">
        <f aca="false">P13!E140</f>
        <v>NT</v>
      </c>
      <c r="Q146" s="138" t="str">
        <f aca="false">P14!E140</f>
        <v>NT</v>
      </c>
      <c r="R146" s="138" t="str">
        <f aca="false">P15!E140</f>
        <v>NT</v>
      </c>
      <c r="S146" s="138" t="str">
        <f aca="false">P16!E140</f>
        <v>NT</v>
      </c>
      <c r="T146" s="138" t="str">
        <f aca="false">P17!E140</f>
        <v>NT</v>
      </c>
      <c r="U146" s="138" t="str">
        <f aca="false">P18!E140</f>
        <v>NT</v>
      </c>
      <c r="V146" s="138" t="str">
        <f aca="false">P19!E140</f>
        <v>NT</v>
      </c>
      <c r="W146" s="138" t="str">
        <f aca="false">P20!E140</f>
        <v>NT</v>
      </c>
      <c r="AA146" s="138" t="n">
        <v>137</v>
      </c>
      <c r="AB146" s="139" t="n">
        <f aca="false">COUNTIF(BaseDeCalcul!D146:Z146,"C")</f>
        <v>0</v>
      </c>
      <c r="AC146" s="139" t="n">
        <f aca="false">COUNTIF(BaseDeCalcul!D146:Z146,"NC")</f>
        <v>0</v>
      </c>
      <c r="AD146" s="139" t="n">
        <f aca="false">COUNTIF(BaseDeCalcul!D146:Z146,"NA")</f>
        <v>0</v>
      </c>
      <c r="AE146" s="140" t="str">
        <f aca="false">IF(COUNTIF(D146:W146,"NC")&gt;0,"NC",IF(COUNTIF(D146:W146,"C")&gt;0,"C",IF(COUNTIF(D146:W146,"NA")&gt;0,"NA","NT")))</f>
        <v>NT</v>
      </c>
    </row>
    <row r="147" customFormat="false" ht="15" hidden="false" customHeight="false" outlineLevel="0" collapsed="false">
      <c r="A147" s="138"/>
      <c r="B147" s="138"/>
      <c r="C147" s="138"/>
    </row>
    <row r="148" customFormat="false" ht="15" hidden="false" customHeight="false" outlineLevel="0" collapsed="false">
      <c r="A148" s="138"/>
      <c r="B148" s="138"/>
      <c r="C148" s="138"/>
    </row>
    <row r="149" customFormat="false" ht="15" hidden="false" customHeight="false" outlineLevel="0" collapsed="false">
      <c r="A149" s="138"/>
      <c r="B149" s="138"/>
      <c r="C149" s="138"/>
    </row>
    <row r="150" customFormat="false" ht="15" hidden="false" customHeight="false" outlineLevel="0" collapsed="false">
      <c r="A150" s="138"/>
      <c r="B150" s="138"/>
      <c r="C150" s="138"/>
    </row>
    <row r="151" customFormat="false" ht="15" hidden="false" customHeight="false" outlineLevel="0" collapsed="false">
      <c r="A151" s="138"/>
      <c r="B151" s="138"/>
      <c r="C151" s="138"/>
    </row>
    <row r="152" customFormat="false" ht="15" hidden="false" customHeight="false" outlineLevel="0" collapsed="false">
      <c r="A152" s="138"/>
      <c r="B152" s="138"/>
      <c r="C152" s="138"/>
    </row>
    <row r="153" customFormat="false" ht="15" hidden="false" customHeight="false" outlineLevel="0" collapsed="false">
      <c r="A153" s="138"/>
      <c r="B153" s="138"/>
      <c r="C153" s="138"/>
    </row>
    <row r="154" customFormat="false" ht="15" hidden="false" customHeight="false" outlineLevel="0" collapsed="false">
      <c r="A154" s="138"/>
      <c r="B154" s="138"/>
      <c r="C154" s="138"/>
    </row>
    <row r="155" customFormat="false" ht="15" hidden="false" customHeight="false" outlineLevel="0" collapsed="false">
      <c r="A155" s="138"/>
      <c r="B155" s="138"/>
      <c r="C155" s="138"/>
    </row>
    <row r="156" customFormat="false" ht="15" hidden="false" customHeight="false" outlineLevel="0" collapsed="false">
      <c r="A156" s="138"/>
      <c r="B156" s="138"/>
      <c r="C156" s="138"/>
    </row>
    <row r="157" customFormat="false" ht="15" hidden="false" customHeight="false" outlineLevel="0" collapsed="false">
      <c r="A157" s="138"/>
      <c r="B157" s="138"/>
      <c r="C157" s="138"/>
    </row>
    <row r="158" customFormat="false" ht="15" hidden="false" customHeight="false" outlineLevel="0" collapsed="false">
      <c r="A158" s="138"/>
      <c r="B158" s="138"/>
      <c r="C158" s="138"/>
    </row>
    <row r="159" customFormat="false" ht="15" hidden="false" customHeight="false" outlineLevel="0" collapsed="false">
      <c r="A159" s="138"/>
      <c r="B159" s="138"/>
      <c r="C159" s="138"/>
    </row>
    <row r="160" customFormat="false" ht="15" hidden="false" customHeight="false" outlineLevel="0" collapsed="false">
      <c r="A160" s="138"/>
      <c r="B160" s="138"/>
      <c r="C160" s="138"/>
    </row>
    <row r="161" customFormat="false" ht="15" hidden="false" customHeight="false" outlineLevel="0" collapsed="false">
      <c r="A161" s="138"/>
      <c r="B161" s="138"/>
      <c r="C161" s="138"/>
    </row>
    <row r="162" customFormat="false" ht="15" hidden="false" customHeight="false" outlineLevel="0" collapsed="false">
      <c r="A162" s="138"/>
      <c r="B162" s="138"/>
      <c r="C162" s="138"/>
    </row>
    <row r="163" customFormat="false" ht="15" hidden="false" customHeight="false" outlineLevel="0" collapsed="false">
      <c r="A163" s="138"/>
      <c r="B163" s="138"/>
      <c r="C163" s="138"/>
    </row>
    <row r="164" customFormat="false" ht="15" hidden="false" customHeight="false" outlineLevel="0" collapsed="false">
      <c r="A164" s="138"/>
      <c r="B164" s="138"/>
      <c r="C164" s="138"/>
    </row>
    <row r="165" customFormat="false" ht="15" hidden="false" customHeight="false" outlineLevel="0" collapsed="false">
      <c r="A165" s="138"/>
      <c r="B165" s="138"/>
      <c r="C165" s="138"/>
    </row>
    <row r="166" customFormat="false" ht="15" hidden="false" customHeight="false" outlineLevel="0" collapsed="false">
      <c r="A166" s="138"/>
      <c r="B166" s="138"/>
      <c r="C166" s="138"/>
    </row>
    <row r="167" customFormat="false" ht="15" hidden="false" customHeight="false" outlineLevel="0" collapsed="false">
      <c r="A167" s="138"/>
      <c r="B167" s="138"/>
      <c r="C167" s="138"/>
    </row>
    <row r="168" customFormat="false" ht="15" hidden="false" customHeight="false" outlineLevel="0" collapsed="false">
      <c r="A168" s="138"/>
      <c r="B168" s="138"/>
      <c r="C168" s="138"/>
    </row>
    <row r="169" customFormat="false" ht="15" hidden="false" customHeight="false" outlineLevel="0" collapsed="false">
      <c r="A169" s="138"/>
      <c r="B169" s="138"/>
      <c r="C169" s="138"/>
    </row>
    <row r="170" customFormat="false" ht="15" hidden="false" customHeight="false" outlineLevel="0" collapsed="false">
      <c r="A170" s="138"/>
      <c r="B170" s="138"/>
      <c r="C170" s="138"/>
    </row>
    <row r="171" customFormat="false" ht="15" hidden="false" customHeight="false" outlineLevel="0" collapsed="false">
      <c r="A171" s="138"/>
      <c r="B171" s="138"/>
      <c r="C171" s="138"/>
    </row>
    <row r="172" customFormat="false" ht="15" hidden="false" customHeight="false" outlineLevel="0" collapsed="false">
      <c r="A172" s="138"/>
      <c r="B172" s="138"/>
      <c r="C172" s="138"/>
    </row>
    <row r="173" customFormat="false" ht="15" hidden="false" customHeight="false" outlineLevel="0" collapsed="false">
      <c r="A173" s="138"/>
      <c r="B173" s="138"/>
      <c r="C173" s="138"/>
    </row>
    <row r="174" customFormat="false" ht="15" hidden="false" customHeight="false" outlineLevel="0" collapsed="false">
      <c r="A174" s="138"/>
      <c r="B174" s="138"/>
      <c r="C174" s="138"/>
    </row>
    <row r="175" customFormat="false" ht="15" hidden="false" customHeight="false" outlineLevel="0" collapsed="false">
      <c r="A175" s="138"/>
      <c r="B175" s="138"/>
      <c r="C175" s="138"/>
    </row>
    <row r="176" customFormat="false" ht="15" hidden="false" customHeight="false" outlineLevel="0" collapsed="false">
      <c r="A176" s="138"/>
      <c r="B176" s="138"/>
      <c r="C176" s="138"/>
    </row>
    <row r="177" customFormat="false" ht="15" hidden="false" customHeight="false" outlineLevel="0" collapsed="false">
      <c r="A177" s="138"/>
      <c r="B177" s="138"/>
      <c r="C177" s="138"/>
    </row>
    <row r="178" customFormat="false" ht="15" hidden="false" customHeight="false" outlineLevel="0" collapsed="false">
      <c r="A178" s="138"/>
      <c r="B178" s="138"/>
      <c r="C178" s="138"/>
    </row>
    <row r="179" customFormat="false" ht="15" hidden="false" customHeight="false" outlineLevel="0" collapsed="false">
      <c r="A179" s="138"/>
      <c r="B179" s="138"/>
      <c r="C179" s="138"/>
    </row>
    <row r="180" customFormat="false" ht="15" hidden="false" customHeight="false" outlineLevel="0" collapsed="false">
      <c r="A180" s="138"/>
      <c r="B180" s="138"/>
      <c r="C180" s="138"/>
    </row>
    <row r="181" customFormat="false" ht="15" hidden="false" customHeight="false" outlineLevel="0" collapsed="false">
      <c r="A181" s="138"/>
      <c r="B181" s="138"/>
      <c r="C181" s="138"/>
    </row>
    <row r="182" customFormat="false" ht="15" hidden="false" customHeight="false" outlineLevel="0" collapsed="false">
      <c r="A182" s="138"/>
      <c r="B182" s="138"/>
      <c r="C182" s="138"/>
    </row>
    <row r="183" customFormat="false" ht="15" hidden="false" customHeight="false" outlineLevel="0" collapsed="false">
      <c r="A183" s="138"/>
      <c r="B183" s="138"/>
      <c r="C183" s="138"/>
    </row>
    <row r="184" customFormat="false" ht="15" hidden="false" customHeight="false" outlineLevel="0" collapsed="false">
      <c r="A184" s="138"/>
      <c r="B184" s="138"/>
      <c r="C184" s="138"/>
    </row>
    <row r="185" customFormat="false" ht="15" hidden="false" customHeight="false" outlineLevel="0" collapsed="false">
      <c r="A185" s="138"/>
      <c r="B185" s="138"/>
      <c r="C185" s="138"/>
    </row>
    <row r="186" customFormat="false" ht="15" hidden="false" customHeight="false" outlineLevel="0" collapsed="false">
      <c r="A186" s="138"/>
      <c r="B186" s="138"/>
      <c r="C186" s="138"/>
    </row>
    <row r="187" customFormat="false" ht="15" hidden="false" customHeight="false" outlineLevel="0" collapsed="false">
      <c r="A187" s="138"/>
      <c r="B187" s="138"/>
      <c r="C187" s="138"/>
    </row>
    <row r="188" customFormat="false" ht="15" hidden="false" customHeight="false" outlineLevel="0" collapsed="false">
      <c r="A188" s="138"/>
      <c r="B188" s="138"/>
      <c r="C188" s="138"/>
    </row>
    <row r="189" customFormat="false" ht="15" hidden="false" customHeight="false" outlineLevel="0" collapsed="false">
      <c r="A189" s="138"/>
      <c r="B189" s="138"/>
      <c r="C189" s="138"/>
    </row>
    <row r="190" customFormat="false" ht="15" hidden="false" customHeight="false" outlineLevel="0" collapsed="false">
      <c r="A190" s="138"/>
      <c r="B190" s="138"/>
      <c r="C190" s="138"/>
    </row>
    <row r="191" customFormat="false" ht="15" hidden="false" customHeight="false" outlineLevel="0" collapsed="false">
      <c r="A191" s="138"/>
      <c r="B191" s="138"/>
      <c r="C191" s="138"/>
    </row>
    <row r="192" customFormat="false" ht="15" hidden="false" customHeight="false" outlineLevel="0" collapsed="false">
      <c r="A192" s="138"/>
      <c r="B192" s="138"/>
      <c r="C192" s="138"/>
    </row>
    <row r="193" customFormat="false" ht="15" hidden="false" customHeight="false" outlineLevel="0" collapsed="false">
      <c r="A193" s="138"/>
      <c r="B193" s="138"/>
      <c r="C193" s="138"/>
    </row>
    <row r="194" customFormat="false" ht="15" hidden="false" customHeight="false" outlineLevel="0" collapsed="false">
      <c r="A194" s="138"/>
      <c r="B194" s="138"/>
      <c r="C194" s="138"/>
    </row>
    <row r="195" customFormat="false" ht="15" hidden="false" customHeight="false" outlineLevel="0" collapsed="false">
      <c r="A195" s="138"/>
      <c r="B195" s="138"/>
      <c r="C195" s="138"/>
    </row>
    <row r="196" customFormat="false" ht="15" hidden="false" customHeight="false" outlineLevel="0" collapsed="false">
      <c r="A196" s="138"/>
      <c r="B196" s="138"/>
      <c r="C196" s="138"/>
    </row>
    <row r="197" customFormat="false" ht="15" hidden="false" customHeight="false" outlineLevel="0" collapsed="false">
      <c r="A197" s="138"/>
      <c r="B197" s="138"/>
      <c r="C197" s="138"/>
    </row>
    <row r="198" customFormat="false" ht="15" hidden="false" customHeight="false" outlineLevel="0" collapsed="false">
      <c r="A198" s="138"/>
      <c r="B198" s="138"/>
      <c r="C198" s="138"/>
    </row>
    <row r="199" customFormat="false" ht="15" hidden="false" customHeight="false" outlineLevel="0" collapsed="false">
      <c r="A199" s="138"/>
      <c r="B199" s="138"/>
      <c r="C199" s="138"/>
    </row>
    <row r="200" customFormat="false" ht="15" hidden="false" customHeight="false" outlineLevel="0" collapsed="false">
      <c r="A200" s="138"/>
      <c r="B200" s="138"/>
      <c r="C200" s="138"/>
    </row>
    <row r="201" customFormat="false" ht="15" hidden="false" customHeight="false" outlineLevel="0" collapsed="false">
      <c r="A201" s="138"/>
      <c r="B201" s="138"/>
      <c r="C201" s="138"/>
    </row>
    <row r="202" customFormat="false" ht="15" hidden="false" customHeight="false" outlineLevel="0" collapsed="false">
      <c r="A202" s="138"/>
      <c r="B202" s="138"/>
      <c r="C202" s="138"/>
    </row>
    <row r="203" customFormat="false" ht="15" hidden="false" customHeight="false" outlineLevel="0" collapsed="false">
      <c r="A203" s="138"/>
      <c r="B203" s="138"/>
      <c r="C203" s="138"/>
    </row>
    <row r="204" customFormat="false" ht="15" hidden="false" customHeight="false" outlineLevel="0" collapsed="false">
      <c r="A204" s="138"/>
      <c r="B204" s="138"/>
      <c r="C204" s="138"/>
    </row>
    <row r="205" customFormat="false" ht="15" hidden="false" customHeight="false" outlineLevel="0" collapsed="false">
      <c r="A205" s="138"/>
      <c r="B205" s="138"/>
      <c r="C205" s="138"/>
    </row>
    <row r="206" customFormat="false" ht="15" hidden="false" customHeight="false" outlineLevel="0" collapsed="false">
      <c r="A206" s="138"/>
      <c r="B206" s="138"/>
      <c r="C206" s="138"/>
    </row>
    <row r="207" customFormat="false" ht="15" hidden="false" customHeight="false" outlineLevel="0" collapsed="false">
      <c r="A207" s="138"/>
      <c r="B207" s="138"/>
      <c r="C207" s="138"/>
    </row>
    <row r="208" customFormat="false" ht="15" hidden="false" customHeight="false" outlineLevel="0" collapsed="false">
      <c r="A208" s="138"/>
      <c r="B208" s="138"/>
      <c r="C208" s="138"/>
    </row>
    <row r="209" customFormat="false" ht="15" hidden="false" customHeight="false" outlineLevel="0" collapsed="false">
      <c r="A209" s="138"/>
      <c r="B209" s="138"/>
      <c r="C209" s="138"/>
    </row>
    <row r="210" customFormat="false" ht="15" hidden="false" customHeight="false" outlineLevel="0" collapsed="false">
      <c r="A210" s="138"/>
      <c r="B210" s="138"/>
      <c r="C210" s="138"/>
    </row>
    <row r="211" customFormat="false" ht="15" hidden="false" customHeight="false" outlineLevel="0" collapsed="false">
      <c r="A211" s="138"/>
      <c r="B211" s="138"/>
      <c r="C211" s="138"/>
    </row>
    <row r="212" customFormat="false" ht="15" hidden="false" customHeight="false" outlineLevel="0" collapsed="false">
      <c r="A212" s="138"/>
      <c r="B212" s="138"/>
      <c r="C212" s="138"/>
    </row>
    <row r="213" customFormat="false" ht="15" hidden="false" customHeight="false" outlineLevel="0" collapsed="false">
      <c r="A213" s="138"/>
      <c r="B213" s="138"/>
      <c r="C213" s="138"/>
    </row>
    <row r="214" customFormat="false" ht="15" hidden="false" customHeight="false" outlineLevel="0" collapsed="false">
      <c r="A214" s="138"/>
      <c r="B214" s="138"/>
      <c r="C214" s="138"/>
    </row>
    <row r="215" customFormat="false" ht="15" hidden="false" customHeight="false" outlineLevel="0" collapsed="false">
      <c r="A215" s="138"/>
      <c r="B215" s="138"/>
      <c r="C215" s="138"/>
    </row>
    <row r="216" customFormat="false" ht="15" hidden="false" customHeight="false" outlineLevel="0" collapsed="false">
      <c r="A216" s="138"/>
      <c r="B216" s="138"/>
      <c r="C216" s="138"/>
    </row>
    <row r="217" customFormat="false" ht="15" hidden="false" customHeight="false" outlineLevel="0" collapsed="false">
      <c r="A217" s="138"/>
      <c r="B217" s="138"/>
      <c r="C217" s="138"/>
    </row>
    <row r="218" customFormat="false" ht="15" hidden="false" customHeight="false" outlineLevel="0" collapsed="false">
      <c r="A218" s="138"/>
      <c r="B218" s="138"/>
      <c r="C218" s="138"/>
    </row>
    <row r="219" customFormat="false" ht="15" hidden="false" customHeight="false" outlineLevel="0" collapsed="false">
      <c r="A219" s="138"/>
      <c r="B219" s="138"/>
      <c r="C219" s="138"/>
    </row>
    <row r="220" customFormat="false" ht="15" hidden="false" customHeight="false" outlineLevel="0" collapsed="false">
      <c r="A220" s="138"/>
      <c r="B220" s="138"/>
      <c r="C220" s="138"/>
    </row>
    <row r="221" customFormat="false" ht="15" hidden="false" customHeight="false" outlineLevel="0" collapsed="false">
      <c r="A221" s="138"/>
      <c r="B221" s="138"/>
      <c r="C221" s="138"/>
    </row>
    <row r="222" customFormat="false" ht="15" hidden="false" customHeight="false" outlineLevel="0" collapsed="false">
      <c r="A222" s="138"/>
      <c r="B222" s="138"/>
      <c r="C222" s="138"/>
    </row>
    <row r="223" customFormat="false" ht="15" hidden="false" customHeight="false" outlineLevel="0" collapsed="false">
      <c r="A223" s="138"/>
      <c r="B223" s="138"/>
      <c r="C223" s="138"/>
    </row>
    <row r="224" customFormat="false" ht="15" hidden="false" customHeight="false" outlineLevel="0" collapsed="false">
      <c r="A224" s="138"/>
      <c r="B224" s="138"/>
      <c r="C224" s="138"/>
    </row>
    <row r="225" customFormat="false" ht="15" hidden="false" customHeight="false" outlineLevel="0" collapsed="false">
      <c r="A225" s="138"/>
      <c r="B225" s="138"/>
      <c r="C225" s="138"/>
    </row>
    <row r="226" customFormat="false" ht="15" hidden="false" customHeight="false" outlineLevel="0" collapsed="false">
      <c r="A226" s="138"/>
      <c r="B226" s="138"/>
      <c r="C226" s="138"/>
    </row>
    <row r="227" customFormat="false" ht="15" hidden="false" customHeight="false" outlineLevel="0" collapsed="false">
      <c r="A227" s="138"/>
      <c r="B227" s="138"/>
      <c r="C227" s="138"/>
    </row>
    <row r="228" customFormat="false" ht="15" hidden="false" customHeight="false" outlineLevel="0" collapsed="false">
      <c r="A228" s="138"/>
      <c r="B228" s="138"/>
      <c r="C228" s="138"/>
    </row>
    <row r="229" customFormat="false" ht="15" hidden="false" customHeight="false" outlineLevel="0" collapsed="false">
      <c r="A229" s="138"/>
      <c r="B229" s="138"/>
      <c r="C229" s="138"/>
    </row>
    <row r="230" customFormat="false" ht="15" hidden="false" customHeight="false" outlineLevel="0" collapsed="false">
      <c r="A230" s="138"/>
      <c r="B230" s="138"/>
      <c r="C230" s="138"/>
    </row>
    <row r="231" customFormat="false" ht="15" hidden="false" customHeight="false" outlineLevel="0" collapsed="false">
      <c r="A231" s="138"/>
      <c r="B231" s="138"/>
      <c r="C231" s="138"/>
    </row>
    <row r="232" customFormat="false" ht="15" hidden="false" customHeight="false" outlineLevel="0" collapsed="false">
      <c r="A232" s="138"/>
      <c r="B232" s="138"/>
      <c r="C232" s="138"/>
    </row>
    <row r="233" customFormat="false" ht="15" hidden="false" customHeight="false" outlineLevel="0" collapsed="false">
      <c r="A233" s="138"/>
      <c r="B233" s="138"/>
      <c r="C233" s="138"/>
    </row>
    <row r="234" customFormat="false" ht="15" hidden="false" customHeight="false" outlineLevel="0" collapsed="false">
      <c r="A234" s="138"/>
      <c r="B234" s="138"/>
      <c r="C234" s="138"/>
    </row>
    <row r="235" customFormat="false" ht="15" hidden="false" customHeight="false" outlineLevel="0" collapsed="false">
      <c r="A235" s="138"/>
      <c r="B235" s="138"/>
      <c r="C235" s="138"/>
    </row>
    <row r="236" customFormat="false" ht="15" hidden="false" customHeight="false" outlineLevel="0" collapsed="false">
      <c r="A236" s="138"/>
      <c r="B236" s="138"/>
      <c r="C236" s="138"/>
    </row>
    <row r="237" customFormat="false" ht="15" hidden="false" customHeight="false" outlineLevel="0" collapsed="false">
      <c r="A237" s="138"/>
      <c r="B237" s="138"/>
      <c r="C237" s="138"/>
    </row>
    <row r="238" customFormat="false" ht="15" hidden="false" customHeight="false" outlineLevel="0" collapsed="false">
      <c r="A238" s="138"/>
      <c r="B238" s="138"/>
      <c r="C238" s="138"/>
    </row>
    <row r="239" customFormat="false" ht="15" hidden="false" customHeight="false" outlineLevel="0" collapsed="false">
      <c r="A239" s="138"/>
      <c r="B239" s="138"/>
      <c r="C239" s="138"/>
    </row>
    <row r="240" customFormat="false" ht="15" hidden="false" customHeight="false" outlineLevel="0" collapsed="false">
      <c r="A240" s="138"/>
      <c r="B240" s="138"/>
      <c r="C240" s="138"/>
    </row>
    <row r="241" customFormat="false" ht="15" hidden="false" customHeight="false" outlineLevel="0" collapsed="false">
      <c r="A241" s="138"/>
      <c r="B241" s="138"/>
      <c r="C241" s="138"/>
    </row>
    <row r="242" customFormat="false" ht="15" hidden="false" customHeight="false" outlineLevel="0" collapsed="false">
      <c r="A242" s="138"/>
      <c r="B242" s="138"/>
      <c r="C242" s="138"/>
    </row>
    <row r="243" customFormat="false" ht="15" hidden="false" customHeight="false" outlineLevel="0" collapsed="false">
      <c r="A243" s="138"/>
      <c r="B243" s="138"/>
      <c r="C243" s="138"/>
    </row>
    <row r="244" customFormat="false" ht="15" hidden="false" customHeight="false" outlineLevel="0" collapsed="false">
      <c r="A244" s="138"/>
      <c r="B244" s="138"/>
      <c r="C244" s="138"/>
    </row>
    <row r="245" customFormat="false" ht="15" hidden="false" customHeight="false" outlineLevel="0" collapsed="false">
      <c r="A245" s="138"/>
      <c r="B245" s="138"/>
      <c r="C245" s="138"/>
    </row>
    <row r="246" customFormat="false" ht="15" hidden="false" customHeight="false" outlineLevel="0" collapsed="false">
      <c r="A246" s="138"/>
      <c r="B246" s="138"/>
      <c r="C246" s="138"/>
    </row>
    <row r="247" customFormat="false" ht="15" hidden="false" customHeight="false" outlineLevel="0" collapsed="false">
      <c r="A247" s="138"/>
      <c r="B247" s="138"/>
      <c r="C247" s="138"/>
    </row>
    <row r="248" customFormat="false" ht="15" hidden="false" customHeight="false" outlineLevel="0" collapsed="false">
      <c r="A248" s="138"/>
      <c r="B248" s="138"/>
      <c r="C248" s="138"/>
    </row>
    <row r="249" customFormat="false" ht="15" hidden="false" customHeight="false" outlineLevel="0" collapsed="false">
      <c r="A249" s="138"/>
      <c r="B249" s="138"/>
      <c r="C249" s="138"/>
    </row>
    <row r="250" customFormat="false" ht="15" hidden="false" customHeight="false" outlineLevel="0" collapsed="false">
      <c r="A250" s="138"/>
      <c r="B250" s="138"/>
      <c r="C250" s="138"/>
    </row>
    <row r="251" customFormat="false" ht="15" hidden="false" customHeight="false" outlineLevel="0" collapsed="false">
      <c r="A251" s="138"/>
      <c r="B251" s="138"/>
      <c r="C251" s="138"/>
    </row>
    <row r="252" customFormat="false" ht="15" hidden="false" customHeight="false" outlineLevel="0" collapsed="false">
      <c r="A252" s="138"/>
      <c r="B252" s="138"/>
      <c r="C252" s="138"/>
    </row>
    <row r="253" customFormat="false" ht="15" hidden="false" customHeight="false" outlineLevel="0" collapsed="false">
      <c r="A253" s="138"/>
      <c r="B253" s="138"/>
      <c r="C253" s="138"/>
    </row>
    <row r="254" customFormat="false" ht="15" hidden="false" customHeight="false" outlineLevel="0" collapsed="false">
      <c r="A254" s="138"/>
      <c r="B254" s="138"/>
      <c r="C254" s="138"/>
    </row>
    <row r="255" customFormat="false" ht="15" hidden="false" customHeight="false" outlineLevel="0" collapsed="false">
      <c r="A255" s="138"/>
      <c r="B255" s="138"/>
      <c r="C255" s="138"/>
    </row>
    <row r="256" customFormat="false" ht="15" hidden="false" customHeight="false" outlineLevel="0" collapsed="false">
      <c r="A256" s="138"/>
      <c r="B256" s="138"/>
      <c r="C256" s="138"/>
    </row>
    <row r="257" customFormat="false" ht="15" hidden="false" customHeight="false" outlineLevel="0" collapsed="false">
      <c r="A257" s="138"/>
      <c r="B257" s="138"/>
      <c r="C257" s="138"/>
    </row>
    <row r="258" customFormat="false" ht="15" hidden="false" customHeight="false" outlineLevel="0" collapsed="false">
      <c r="A258" s="138"/>
      <c r="B258" s="138"/>
      <c r="C258" s="138"/>
    </row>
    <row r="259" customFormat="false" ht="15" hidden="false" customHeight="false" outlineLevel="0" collapsed="false">
      <c r="A259" s="138"/>
      <c r="B259" s="138"/>
      <c r="C259" s="138"/>
    </row>
    <row r="260" customFormat="false" ht="15" hidden="false" customHeight="false" outlineLevel="0" collapsed="false">
      <c r="A260" s="138"/>
      <c r="B260" s="138"/>
      <c r="C260" s="138"/>
    </row>
    <row r="261" customFormat="false" ht="15" hidden="false" customHeight="false" outlineLevel="0" collapsed="false">
      <c r="A261" s="138"/>
      <c r="B261" s="138"/>
      <c r="C261" s="138"/>
    </row>
    <row r="262" customFormat="false" ht="15" hidden="false" customHeight="false" outlineLevel="0" collapsed="false">
      <c r="A262" s="138"/>
      <c r="B262" s="138"/>
      <c r="C262" s="138"/>
    </row>
  </sheetData>
  <autoFilter ref="D9:R9"/>
  <mergeCells count="16">
    <mergeCell ref="A1:AK1"/>
    <mergeCell ref="A2:AK2"/>
    <mergeCell ref="A6:C6"/>
    <mergeCell ref="A7:C7"/>
    <mergeCell ref="A9:B9"/>
    <mergeCell ref="AG9:AK9"/>
    <mergeCell ref="AG12:AK12"/>
    <mergeCell ref="AG20:AI20"/>
    <mergeCell ref="AG27:AI27"/>
    <mergeCell ref="AG33:AI33"/>
    <mergeCell ref="AG36:AI36"/>
    <mergeCell ref="AG40:AK40"/>
    <mergeCell ref="AG41:AK41"/>
    <mergeCell ref="AG42:AH42"/>
    <mergeCell ref="AG56:AK56"/>
    <mergeCell ref="AG57:AH57"/>
  </mergeCells>
  <printOptions headings="false" gridLines="false" gridLinesSet="true" horizontalCentered="false" verticalCentered="false"/>
  <pageMargins left="0.39375" right="0.39375" top="0.63125" bottom="0.39375" header="0.39375" footer="0.511811023622047"/>
  <pageSetup paperSize="9" scale="74" fitToWidth="1" fitToHeight="1" pageOrder="downThenOver" orientation="portrait" blackAndWhite="false" draft="false" cellComments="none" horizontalDpi="300" verticalDpi="300" copies="1"/>
  <headerFooter differentFirst="false" differentOddEven="false">
    <oddHeader>&amp;LRGAA 3.0 - Relevé pour le site : wwww.site.fr&amp;R&amp;P/&amp;N - &amp;A</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6" ySplit="3" topLeftCell="G76" activePane="bottomRight" state="frozen"/>
      <selection pane="topLeft" activeCell="A1" activeCellId="0" sqref="A1"/>
      <selection pane="topRight" activeCell="G1" activeCellId="0" sqref="G1"/>
      <selection pane="bottomLeft" activeCell="A76" activeCellId="0" sqref="A76"/>
      <selection pane="bottomRight" activeCell="E68" activeCellId="0" sqref="E68"/>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60"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63"/>
      <c r="F1" s="163"/>
      <c r="G1" s="163"/>
      <c r="H1" s="163"/>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67"/>
      <c r="F2" s="167"/>
      <c r="G2" s="167"/>
      <c r="H2" s="167"/>
      <c r="I2" s="168"/>
    </row>
    <row r="3" s="172" customFormat="true" ht="70.25" hidden="false" customHeight="true" outlineLevel="0" collapsed="false">
      <c r="A3" s="169" t="s">
        <v>378</v>
      </c>
      <c r="B3" s="170" t="s">
        <v>64</v>
      </c>
      <c r="C3" s="170" t="s">
        <v>65</v>
      </c>
      <c r="D3" s="169" t="s">
        <v>66</v>
      </c>
      <c r="E3" s="170" t="s">
        <v>403</v>
      </c>
      <c r="F3" s="170" t="s">
        <v>404</v>
      </c>
      <c r="G3" s="171" t="s">
        <v>405</v>
      </c>
      <c r="H3" s="169" t="s">
        <v>406</v>
      </c>
      <c r="I3" s="169" t="s">
        <v>407</v>
      </c>
      <c r="AME3" s="173"/>
      <c r="AMF3" s="173"/>
      <c r="AMG3" s="173"/>
      <c r="AMH3" s="173"/>
      <c r="AMI3" s="173"/>
      <c r="AMJ3" s="173"/>
    </row>
    <row r="4" s="159" customFormat="true" ht="100.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79"/>
      <c r="H4" s="180"/>
      <c r="I4" s="181"/>
    </row>
    <row r="5" s="159" customFormat="tru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359</v>
      </c>
      <c r="F5" s="178"/>
      <c r="G5" s="179"/>
      <c r="H5" s="180"/>
      <c r="I5" s="182"/>
    </row>
    <row r="6" s="159" customFormat="tru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79"/>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79"/>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83"/>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359</v>
      </c>
      <c r="F18" s="178"/>
      <c r="G18" s="183"/>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4"/>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360</v>
      </c>
      <c r="F48" s="178"/>
      <c r="G48" s="186" t="s">
        <v>409</v>
      </c>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359</v>
      </c>
      <c r="F51" s="178"/>
      <c r="G51" s="183"/>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359</v>
      </c>
      <c r="F58" s="178"/>
      <c r="G58" s="187"/>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360</v>
      </c>
      <c r="F63" s="178"/>
      <c r="G63" s="186" t="s">
        <v>410</v>
      </c>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359</v>
      </c>
      <c r="F65" s="178"/>
      <c r="G65" s="183"/>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6"/>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359</v>
      </c>
      <c r="F69" s="178"/>
      <c r="G69" s="186"/>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360</v>
      </c>
      <c r="F78" s="178"/>
      <c r="G78" s="186" t="s">
        <v>411</v>
      </c>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360</v>
      </c>
      <c r="F79" s="178"/>
      <c r="G79" s="186" t="s">
        <v>412</v>
      </c>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361</v>
      </c>
      <c r="F92" s="178"/>
      <c r="G92" s="183"/>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361</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361</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361</v>
      </c>
      <c r="F96" s="178"/>
      <c r="G96" s="183"/>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8"/>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8"/>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361</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361</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361</v>
      </c>
      <c r="F104" s="178"/>
      <c r="G104" s="183"/>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360</v>
      </c>
      <c r="F113" s="178"/>
      <c r="G113" s="186" t="s">
        <v>413</v>
      </c>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360</v>
      </c>
      <c r="F114" s="178"/>
      <c r="G114" s="186" t="s">
        <v>414</v>
      </c>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autoFilter>
  <mergeCells count="2">
    <mergeCell ref="A1:C1"/>
    <mergeCell ref="A2:C2"/>
  </mergeCells>
  <conditionalFormatting sqref="E4:E140">
    <cfRule type="cellIs" priority="2" operator="equal" aboveAverage="0" equalAverage="0" bottom="0" percent="0" rank="0" text="" dxfId="11">
      <formula>"c"</formula>
    </cfRule>
    <cfRule type="cellIs" priority="3" operator="equal" aboveAverage="0" equalAverage="0" bottom="0" percent="0" rank="0" text="" dxfId="12">
      <formula>"nc"</formula>
    </cfRule>
    <cfRule type="cellIs" priority="4" operator="equal" aboveAverage="0" equalAverage="0" bottom="0" percent="0" rank="0" text="" dxfId="13">
      <formula>"na"</formula>
    </cfRule>
    <cfRule type="cellIs" priority="5" operator="equal" aboveAverage="0" equalAverage="0" bottom="0" percent="0" rank="0" text="" dxfId="14">
      <formula>"nt"</formula>
    </cfRule>
  </conditionalFormatting>
  <conditionalFormatting sqref="F4:F136">
    <cfRule type="cellIs" priority="6" operator="equal" aboveAverage="0" equalAverage="0" bottom="0" percent="0" rank="0" text="" dxfId="15">
      <formula>"D"</formula>
    </cfRule>
  </conditionalFormatting>
  <conditionalFormatting sqref="E137:E140">
    <cfRule type="cellIs" priority="7" operator="equal" aboveAverage="0" equalAverage="0" bottom="0" percent="0" rank="0" text="" dxfId="16">
      <formula>"c"</formula>
    </cfRule>
    <cfRule type="cellIs" priority="8" operator="equal" aboveAverage="0" equalAverage="0" bottom="0" percent="0" rank="0" text="" dxfId="17">
      <formula>"nc"</formula>
    </cfRule>
    <cfRule type="cellIs" priority="9" operator="equal" aboveAverage="0" equalAverage="0" bottom="0" percent="0" rank="0" text="" dxfId="18">
      <formula>"na"</formula>
    </cfRule>
    <cfRule type="cellIs" priority="10" operator="equal" aboveAverage="0" equalAverage="0" bottom="0" percent="0" rank="0" text="" dxfId="19">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6" ySplit="3" topLeftCell="G4" activePane="bottomRight" state="frozen"/>
      <selection pane="topLeft" activeCell="A1" activeCellId="0" sqref="A1"/>
      <selection pane="topRight" activeCell="G1" activeCellId="0" sqref="G1"/>
      <selection pane="bottomLeft" activeCell="A4" activeCellId="0" sqref="A4"/>
      <selection pane="bottomRight" activeCell="A1" activeCellId="0" sqref="A1"/>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63"/>
      <c r="F1" s="163"/>
      <c r="G1" s="163"/>
      <c r="H1" s="163"/>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67"/>
      <c r="F2" s="167"/>
      <c r="G2" s="167"/>
      <c r="H2" s="167"/>
      <c r="I2" s="168"/>
    </row>
    <row r="3" s="172" customFormat="true" ht="70.25" hidden="false" customHeight="true" outlineLevel="0" collapsed="false">
      <c r="A3" s="169" t="s">
        <v>378</v>
      </c>
      <c r="B3" s="170" t="s">
        <v>64</v>
      </c>
      <c r="C3" s="170" t="s">
        <v>65</v>
      </c>
      <c r="D3" s="169" t="s">
        <v>66</v>
      </c>
      <c r="E3" s="170" t="s">
        <v>403</v>
      </c>
      <c r="F3" s="170" t="s">
        <v>404</v>
      </c>
      <c r="G3" s="169" t="s">
        <v>405</v>
      </c>
      <c r="H3" s="169" t="s">
        <v>406</v>
      </c>
      <c r="I3" s="169" t="s">
        <v>407</v>
      </c>
      <c r="AME3" s="173"/>
      <c r="AMF3" s="173"/>
      <c r="AMG3" s="173"/>
      <c r="AMH3" s="173"/>
      <c r="AMI3" s="173"/>
      <c r="AMJ3" s="173"/>
    </row>
    <row r="4" customFormat="false" ht="100.25" hidden="tru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361</v>
      </c>
      <c r="F4" s="178"/>
      <c r="G4" s="189"/>
      <c r="H4" s="180"/>
      <c r="I4" s="181"/>
    </row>
    <row r="5" customFormat="false" ht="100.25" hidden="tru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361</v>
      </c>
      <c r="F5" s="178"/>
      <c r="G5" s="183"/>
      <c r="H5" s="180"/>
      <c r="I5" s="182"/>
    </row>
    <row r="6" customFormat="false" ht="100.25" hidden="tru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361</v>
      </c>
      <c r="F6" s="178"/>
      <c r="G6" s="183"/>
      <c r="H6" s="180"/>
      <c r="I6" s="182"/>
    </row>
    <row r="7" customFormat="false" ht="100.25" hidden="tru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361</v>
      </c>
      <c r="F7" s="178"/>
      <c r="G7" s="183"/>
      <c r="H7" s="180"/>
      <c r="I7" s="182"/>
    </row>
    <row r="8" customFormat="false" ht="100.25" hidden="tru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361</v>
      </c>
      <c r="F8" s="178"/>
      <c r="G8" s="183"/>
      <c r="H8" s="180"/>
      <c r="I8" s="182"/>
    </row>
    <row r="9" customFormat="false" ht="100.25" hidden="tru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361</v>
      </c>
      <c r="F9" s="178"/>
      <c r="G9" s="183"/>
      <c r="H9" s="180"/>
      <c r="I9" s="182"/>
    </row>
    <row r="10" customFormat="false" ht="100.25" hidden="tru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361</v>
      </c>
      <c r="F10" s="178"/>
      <c r="G10" s="183"/>
      <c r="H10" s="180"/>
      <c r="I10" s="182"/>
    </row>
    <row r="11" customFormat="false" ht="100.25" hidden="tru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361</v>
      </c>
      <c r="F11" s="178"/>
      <c r="G11" s="183"/>
      <c r="H11" s="180"/>
      <c r="I11" s="182"/>
    </row>
    <row r="12" customFormat="false" ht="100.25" hidden="tru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361</v>
      </c>
      <c r="F12" s="178"/>
      <c r="G12" s="183"/>
      <c r="H12" s="180"/>
      <c r="I12" s="182"/>
    </row>
    <row r="13" customFormat="false" ht="100.25" hidden="tru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361</v>
      </c>
      <c r="F13" s="178"/>
      <c r="G13" s="183"/>
      <c r="H13" s="180"/>
      <c r="I13" s="182"/>
    </row>
    <row r="14" customFormat="false" ht="100.25" hidden="tru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361</v>
      </c>
      <c r="F14" s="178"/>
      <c r="G14" s="183"/>
      <c r="H14" s="180"/>
      <c r="I14" s="182"/>
    </row>
    <row r="15" customFormat="false" ht="100.25" hidden="tru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361</v>
      </c>
      <c r="F15" s="178"/>
      <c r="G15" s="183"/>
      <c r="H15" s="180"/>
      <c r="I15" s="182"/>
    </row>
    <row r="16" customFormat="false" ht="100.25" hidden="tru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361</v>
      </c>
      <c r="F16" s="178"/>
      <c r="G16" s="183"/>
      <c r="H16" s="180"/>
      <c r="I16" s="182"/>
    </row>
    <row r="17" customFormat="false" ht="100.25" hidden="tru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359</v>
      </c>
      <c r="F17" s="178"/>
      <c r="G17" s="190"/>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360</v>
      </c>
      <c r="F18" s="178"/>
      <c r="G18" s="190" t="s">
        <v>415</v>
      </c>
      <c r="H18" s="180"/>
      <c r="I18" s="182"/>
    </row>
    <row r="19" customFormat="false" ht="100.25" hidden="tru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tru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361</v>
      </c>
      <c r="F20" s="178"/>
      <c r="G20" s="183"/>
      <c r="H20" s="180"/>
      <c r="I20" s="182"/>
    </row>
    <row r="21" customFormat="false" ht="100.25" hidden="tru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361</v>
      </c>
      <c r="F21" s="178"/>
      <c r="G21" s="183"/>
      <c r="H21" s="180"/>
      <c r="I21" s="182"/>
    </row>
    <row r="22" customFormat="false" ht="100.25" hidden="tru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361</v>
      </c>
      <c r="F22" s="178"/>
      <c r="G22" s="183"/>
      <c r="H22" s="180"/>
      <c r="I22" s="182"/>
    </row>
    <row r="23" customFormat="false" ht="100.25" hidden="tru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361</v>
      </c>
      <c r="F23" s="178"/>
      <c r="G23" s="183"/>
      <c r="H23" s="180"/>
      <c r="I23" s="182"/>
    </row>
    <row r="24" customFormat="false" ht="100.25" hidden="tru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361</v>
      </c>
      <c r="F24" s="178"/>
      <c r="G24" s="183"/>
      <c r="H24" s="180"/>
      <c r="I24" s="182"/>
    </row>
    <row r="25" customFormat="false" ht="100.25" hidden="tru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361</v>
      </c>
      <c r="F25" s="178"/>
      <c r="G25" s="183"/>
      <c r="H25" s="180"/>
      <c r="I25" s="182"/>
    </row>
    <row r="26" customFormat="false" ht="100.25" hidden="tru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361</v>
      </c>
      <c r="F26" s="178"/>
      <c r="G26" s="183"/>
      <c r="H26" s="180"/>
      <c r="I26" s="182"/>
    </row>
    <row r="27" customFormat="false" ht="100.25" hidden="tru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361</v>
      </c>
      <c r="F27" s="178"/>
      <c r="G27" s="183"/>
      <c r="H27" s="180"/>
      <c r="I27" s="182"/>
    </row>
    <row r="28" customFormat="false" ht="100.25" hidden="tru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361</v>
      </c>
      <c r="F28" s="178"/>
      <c r="G28" s="183"/>
      <c r="H28" s="180"/>
      <c r="I28" s="182"/>
    </row>
    <row r="29" customFormat="false" ht="100.25" hidden="tru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361</v>
      </c>
      <c r="F29" s="178"/>
      <c r="G29" s="183"/>
      <c r="H29" s="180"/>
      <c r="I29" s="182"/>
    </row>
    <row r="30" customFormat="false" ht="100.25" hidden="tru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361</v>
      </c>
      <c r="F30" s="178"/>
      <c r="G30" s="183"/>
      <c r="H30" s="180"/>
      <c r="I30" s="182"/>
    </row>
    <row r="31" customFormat="false" ht="100.25" hidden="tru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361</v>
      </c>
      <c r="F31" s="178"/>
      <c r="G31" s="183"/>
      <c r="H31" s="180"/>
      <c r="I31" s="182"/>
    </row>
    <row r="32" customFormat="false" ht="100.25" hidden="tru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361</v>
      </c>
      <c r="F32" s="178"/>
      <c r="G32" s="183"/>
      <c r="H32" s="180"/>
      <c r="I32" s="182"/>
    </row>
    <row r="33" customFormat="false" ht="100.25" hidden="tru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361</v>
      </c>
      <c r="F33" s="178"/>
      <c r="G33" s="183"/>
      <c r="H33" s="180"/>
      <c r="I33" s="182"/>
    </row>
    <row r="34" customFormat="false" ht="100.25" hidden="tru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361</v>
      </c>
      <c r="F34" s="178"/>
      <c r="G34" s="183"/>
      <c r="H34" s="180"/>
      <c r="I34" s="182"/>
    </row>
    <row r="35" customFormat="false" ht="100.25" hidden="tru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361</v>
      </c>
      <c r="F35" s="178"/>
      <c r="G35" s="183"/>
      <c r="H35" s="180"/>
      <c r="I35" s="182"/>
    </row>
    <row r="36" customFormat="false" ht="100.25" hidden="tru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361</v>
      </c>
      <c r="F36" s="178"/>
      <c r="G36" s="183"/>
      <c r="H36" s="180"/>
      <c r="I36" s="182"/>
    </row>
    <row r="37" customFormat="false" ht="100.25" hidden="tru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361</v>
      </c>
      <c r="F37" s="178"/>
      <c r="G37" s="183"/>
      <c r="H37" s="180"/>
      <c r="I37" s="182"/>
    </row>
    <row r="38" customFormat="false" ht="100.25" hidden="tru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361</v>
      </c>
      <c r="F38" s="178"/>
      <c r="G38" s="183"/>
      <c r="H38" s="180"/>
      <c r="I38" s="182"/>
    </row>
    <row r="39" customFormat="false" ht="100.25" hidden="tru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361</v>
      </c>
      <c r="F39" s="178"/>
      <c r="G39" s="183"/>
      <c r="H39" s="180"/>
      <c r="I39" s="182"/>
    </row>
    <row r="40" customFormat="false" ht="100.25" hidden="tru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361</v>
      </c>
      <c r="F40" s="178"/>
      <c r="G40" s="183"/>
      <c r="H40" s="180"/>
      <c r="I40" s="182"/>
    </row>
    <row r="41" customFormat="false" ht="100.25" hidden="tru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361</v>
      </c>
      <c r="F41" s="178"/>
      <c r="G41" s="183"/>
      <c r="H41" s="180"/>
      <c r="I41" s="182"/>
    </row>
    <row r="42" customFormat="false" ht="100.25" hidden="tru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361</v>
      </c>
      <c r="F42" s="178"/>
      <c r="G42" s="183"/>
      <c r="H42" s="185"/>
      <c r="I42" s="182"/>
    </row>
    <row r="43" customFormat="false" ht="100.25" hidden="tru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361</v>
      </c>
      <c r="F43" s="178"/>
      <c r="G43" s="183"/>
      <c r="H43" s="180"/>
      <c r="I43" s="182"/>
    </row>
    <row r="44" customFormat="false" ht="100.25" hidden="tru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361</v>
      </c>
      <c r="F44" s="178"/>
      <c r="G44" s="183"/>
      <c r="H44" s="180"/>
      <c r="I44" s="182"/>
    </row>
    <row r="45" customFormat="false" ht="100.25" hidden="tru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361</v>
      </c>
      <c r="F45" s="178"/>
      <c r="G45" s="183"/>
      <c r="H45" s="180"/>
      <c r="I45" s="182"/>
    </row>
    <row r="46" customFormat="false" ht="100.25" hidden="tru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361</v>
      </c>
      <c r="F46" s="178"/>
      <c r="G46" s="183"/>
      <c r="H46" s="180"/>
      <c r="I46" s="182"/>
    </row>
    <row r="47" customFormat="false" ht="100.25" hidden="tru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361</v>
      </c>
      <c r="F47" s="178"/>
      <c r="G47" s="183"/>
      <c r="H47" s="180"/>
      <c r="I47" s="182"/>
    </row>
    <row r="48" customFormat="false" ht="100.25" hidden="tru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359</v>
      </c>
      <c r="F48" s="178"/>
      <c r="G48" s="183"/>
      <c r="H48" s="180"/>
      <c r="I48" s="182"/>
    </row>
    <row r="49" customFormat="false" ht="100.25" hidden="tru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359</v>
      </c>
      <c r="F49" s="178"/>
      <c r="G49" s="183"/>
      <c r="H49" s="180"/>
      <c r="I49" s="182"/>
    </row>
    <row r="50" customFormat="false" ht="100.25" hidden="tru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360</v>
      </c>
      <c r="F51" s="178"/>
      <c r="G51" s="186" t="s">
        <v>416</v>
      </c>
      <c r="H51" s="180"/>
      <c r="I51" s="182"/>
    </row>
    <row r="52" customFormat="false" ht="100.25" hidden="tru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361</v>
      </c>
      <c r="F52" s="178"/>
      <c r="G52" s="183"/>
      <c r="H52" s="180"/>
      <c r="I52" s="182"/>
    </row>
    <row r="53" customFormat="false" ht="100.25" hidden="tru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361</v>
      </c>
      <c r="F53" s="178"/>
      <c r="G53" s="183"/>
      <c r="H53" s="180"/>
      <c r="I53" s="182"/>
    </row>
    <row r="54" customFormat="false" ht="100.25" hidden="tru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361</v>
      </c>
      <c r="F54" s="178"/>
      <c r="G54" s="183"/>
      <c r="H54" s="180"/>
      <c r="I54" s="182"/>
    </row>
    <row r="55" customFormat="false" ht="100.25" hidden="tru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361</v>
      </c>
      <c r="F55" s="178"/>
      <c r="G55" s="183"/>
      <c r="H55" s="180"/>
      <c r="I55" s="182"/>
    </row>
    <row r="56" customFormat="false" ht="100.25" hidden="tru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tru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359</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360</v>
      </c>
      <c r="F58" s="178"/>
      <c r="G58" s="186" t="s">
        <v>417</v>
      </c>
      <c r="H58" s="180"/>
      <c r="I58" s="182"/>
    </row>
    <row r="59" customFormat="false" ht="100.25" hidden="tru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359</v>
      </c>
      <c r="F59" s="178"/>
      <c r="G59" s="183"/>
      <c r="H59" s="180"/>
      <c r="I59" s="182"/>
    </row>
    <row r="60" customFormat="false" ht="100.25" hidden="tru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359</v>
      </c>
      <c r="F60" s="178"/>
      <c r="G60" s="183"/>
      <c r="H60" s="180"/>
      <c r="I60" s="182"/>
    </row>
    <row r="61" customFormat="false" ht="100.25" hidden="tru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359</v>
      </c>
      <c r="F61" s="178"/>
      <c r="G61" s="183"/>
      <c r="H61" s="180"/>
      <c r="I61" s="182"/>
    </row>
    <row r="62" customFormat="false" ht="100.25" hidden="tru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359</v>
      </c>
      <c r="F62" s="178"/>
      <c r="G62" s="183"/>
      <c r="H62" s="180"/>
      <c r="I62" s="182"/>
    </row>
    <row r="63" customFormat="false" ht="100.25" hidden="tru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361</v>
      </c>
      <c r="F63" s="178"/>
      <c r="G63" s="183"/>
      <c r="H63" s="180"/>
      <c r="I63" s="182"/>
    </row>
    <row r="64" customFormat="false" ht="100.25" hidden="tru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361</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360</v>
      </c>
      <c r="F65" s="178"/>
      <c r="G65" s="186" t="s">
        <v>418</v>
      </c>
      <c r="H65" s="180"/>
      <c r="I65" s="182"/>
    </row>
    <row r="66" customFormat="false" ht="100.25" hidden="tru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361</v>
      </c>
      <c r="F66" s="178"/>
      <c r="G66" s="183"/>
      <c r="H66" s="180"/>
      <c r="I66" s="182"/>
    </row>
    <row r="67" customFormat="false" ht="100.25" hidden="tru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359</v>
      </c>
      <c r="F67" s="178"/>
      <c r="G67" s="183"/>
      <c r="H67" s="180"/>
      <c r="I67" s="182"/>
    </row>
    <row r="68" customFormat="false" ht="100.25" hidden="tru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359</v>
      </c>
      <c r="F68" s="178"/>
      <c r="G68" s="183"/>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360</v>
      </c>
      <c r="F69" s="178"/>
      <c r="G69" s="186" t="s">
        <v>419</v>
      </c>
      <c r="H69" s="180"/>
      <c r="I69" s="182"/>
    </row>
    <row r="70" customFormat="false" ht="100.25" hidden="tru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361</v>
      </c>
      <c r="F70" s="178"/>
      <c r="G70" s="183"/>
      <c r="H70" s="180"/>
      <c r="I70" s="182"/>
    </row>
    <row r="71" customFormat="false" ht="100.25" hidden="tru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tru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tru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359</v>
      </c>
      <c r="F73" s="178"/>
      <c r="G73" s="183"/>
      <c r="H73" s="180"/>
      <c r="I73" s="182"/>
    </row>
    <row r="74" customFormat="false" ht="100.25" hidden="tru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359</v>
      </c>
      <c r="F74" s="178"/>
      <c r="G74" s="183"/>
      <c r="H74" s="180"/>
      <c r="I74" s="182"/>
    </row>
    <row r="75" customFormat="false" ht="100.25" hidden="tru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359</v>
      </c>
      <c r="F75" s="178"/>
      <c r="G75" s="183"/>
      <c r="H75" s="180"/>
      <c r="I75" s="182"/>
    </row>
    <row r="76" customFormat="false" ht="100.25" hidden="tru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359</v>
      </c>
      <c r="F76" s="178"/>
      <c r="G76" s="183"/>
      <c r="H76" s="180"/>
      <c r="I76" s="182"/>
    </row>
    <row r="77" customFormat="false" ht="100.25" hidden="tru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359</v>
      </c>
      <c r="F77" s="178"/>
      <c r="G77" s="183"/>
      <c r="H77" s="180"/>
      <c r="I77" s="182"/>
    </row>
    <row r="78" customFormat="false" ht="100.25" hidden="tru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361</v>
      </c>
      <c r="F78" s="178"/>
      <c r="G78" s="183"/>
      <c r="H78" s="180"/>
      <c r="I78" s="182"/>
    </row>
    <row r="79" customFormat="false" ht="100.25" hidden="tru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361</v>
      </c>
      <c r="F79" s="178"/>
      <c r="G79" s="183"/>
      <c r="H79" s="180"/>
      <c r="I79" s="182"/>
    </row>
    <row r="80" customFormat="false" ht="100.25" hidden="tru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361</v>
      </c>
      <c r="F80" s="178"/>
      <c r="G80" s="183"/>
      <c r="H80" s="180"/>
      <c r="I80" s="182"/>
    </row>
    <row r="81" customFormat="false" ht="100.25" hidden="tru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361</v>
      </c>
      <c r="F81" s="178"/>
      <c r="G81" s="183"/>
      <c r="H81" s="180"/>
      <c r="I81" s="182"/>
    </row>
    <row r="82" customFormat="false" ht="100.25" hidden="tru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361</v>
      </c>
      <c r="F82" s="178"/>
      <c r="G82" s="183"/>
      <c r="H82" s="180"/>
      <c r="I82" s="182"/>
    </row>
    <row r="83" customFormat="false" ht="100.25" hidden="tru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359</v>
      </c>
      <c r="F83" s="178"/>
      <c r="G83" s="183"/>
      <c r="H83" s="180"/>
      <c r="I83" s="182"/>
    </row>
    <row r="84" customFormat="false" ht="100.25" hidden="tru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359</v>
      </c>
      <c r="F84" s="178"/>
      <c r="G84" s="183"/>
      <c r="H84" s="180"/>
      <c r="I84" s="182"/>
    </row>
    <row r="85" customFormat="false" ht="100.25" hidden="tru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361</v>
      </c>
      <c r="F85" s="178"/>
      <c r="G85" s="183"/>
      <c r="H85" s="180"/>
      <c r="I85" s="182"/>
    </row>
    <row r="86" customFormat="false" ht="100.25" hidden="tru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361</v>
      </c>
      <c r="F86" s="178"/>
      <c r="G86" s="183"/>
      <c r="H86" s="180"/>
      <c r="I86" s="182"/>
    </row>
    <row r="87" customFormat="false" ht="100.25" hidden="tru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tru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tru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tru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tru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tru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359</v>
      </c>
      <c r="F92" s="178"/>
      <c r="G92" s="183"/>
      <c r="H92" s="180"/>
      <c r="I92" s="182"/>
    </row>
    <row r="93" customFormat="false" ht="100.25" hidden="tru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359</v>
      </c>
      <c r="F93" s="178"/>
      <c r="G93" s="183"/>
      <c r="H93" s="180"/>
      <c r="I93" s="182"/>
    </row>
    <row r="94" customFormat="false" ht="100.25" hidden="tru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361</v>
      </c>
      <c r="F94" s="178"/>
      <c r="G94" s="183"/>
      <c r="H94" s="180"/>
      <c r="I94" s="182"/>
    </row>
    <row r="95" customFormat="false" ht="100.25" hidden="tru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359</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360</v>
      </c>
      <c r="F96" s="178"/>
      <c r="G96" s="186" t="s">
        <v>420</v>
      </c>
      <c r="H96" s="180"/>
      <c r="I96" s="182"/>
    </row>
    <row r="97" customFormat="false" ht="100.25" hidden="tru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361</v>
      </c>
      <c r="F97" s="178"/>
      <c r="G97" s="183"/>
      <c r="H97" s="180"/>
      <c r="I97" s="182"/>
    </row>
    <row r="98" customFormat="false" ht="100.25" hidden="tru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361</v>
      </c>
      <c r="F98" s="178"/>
      <c r="G98" s="183"/>
      <c r="H98" s="180"/>
      <c r="I98" s="182"/>
    </row>
    <row r="99" customFormat="false" ht="100.25" hidden="tru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361</v>
      </c>
      <c r="F99" s="178"/>
      <c r="G99" s="183"/>
      <c r="H99" s="180"/>
      <c r="I99" s="182"/>
    </row>
    <row r="100" customFormat="false" ht="100.25" hidden="tru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359</v>
      </c>
      <c r="F100" s="178"/>
      <c r="G100" s="183"/>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360</v>
      </c>
      <c r="F101" s="178"/>
      <c r="G101" s="186" t="s">
        <v>421</v>
      </c>
      <c r="H101" s="180"/>
      <c r="I101" s="182"/>
    </row>
    <row r="102" customFormat="false" ht="100.25" hidden="tru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361</v>
      </c>
      <c r="F102" s="178"/>
      <c r="G102" s="186"/>
      <c r="H102" s="180"/>
      <c r="I102" s="182"/>
    </row>
    <row r="103" customFormat="false" ht="100.25" hidden="tru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361</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360</v>
      </c>
      <c r="F104" s="178"/>
      <c r="G104" s="191" t="s">
        <v>422</v>
      </c>
      <c r="H104" s="180"/>
      <c r="I104" s="182"/>
    </row>
    <row r="105" customFormat="false" ht="100.25" hidden="tru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tru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tru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tru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361</v>
      </c>
      <c r="F108" s="178"/>
      <c r="G108" s="183"/>
      <c r="H108" s="180"/>
      <c r="I108" s="182"/>
    </row>
    <row r="109" customFormat="false" ht="100.25" hidden="tru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361</v>
      </c>
      <c r="F109" s="178"/>
      <c r="G109" s="183"/>
      <c r="H109" s="180"/>
      <c r="I109" s="182"/>
    </row>
    <row r="110" customFormat="false" ht="100.25" hidden="tru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361</v>
      </c>
      <c r="F110" s="178"/>
      <c r="G110" s="183"/>
      <c r="H110" s="180"/>
      <c r="I110" s="182"/>
    </row>
    <row r="111" customFormat="false" ht="100.25" hidden="tru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361</v>
      </c>
      <c r="F111" s="178"/>
      <c r="G111" s="183"/>
      <c r="H111" s="180"/>
      <c r="I111" s="182"/>
    </row>
    <row r="112" customFormat="false" ht="100.25" hidden="tru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361</v>
      </c>
      <c r="F112" s="178"/>
      <c r="G112" s="183"/>
      <c r="H112" s="180"/>
      <c r="I112" s="182"/>
    </row>
    <row r="113" customFormat="false" ht="100.25" hidden="tru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361</v>
      </c>
      <c r="F113" s="178"/>
      <c r="G113" s="183"/>
      <c r="H113" s="180"/>
      <c r="I113" s="182"/>
    </row>
    <row r="114" customFormat="false" ht="100.25" hidden="tru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361</v>
      </c>
      <c r="F114" s="178"/>
      <c r="G114" s="183"/>
      <c r="H114" s="180"/>
      <c r="I114" s="182"/>
    </row>
    <row r="115" customFormat="false" ht="100.25" hidden="tru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359</v>
      </c>
      <c r="F115" s="178"/>
      <c r="G115" s="183"/>
      <c r="H115" s="180"/>
      <c r="I115" s="182"/>
    </row>
    <row r="116" customFormat="false" ht="100.25" hidden="tru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359</v>
      </c>
      <c r="F116" s="178"/>
      <c r="G116" s="183"/>
      <c r="H116" s="180"/>
      <c r="I116" s="182"/>
    </row>
    <row r="117" customFormat="false" ht="100.25" hidden="tru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361</v>
      </c>
      <c r="F117" s="178"/>
      <c r="G117" s="183"/>
      <c r="H117" s="180"/>
      <c r="I117" s="182"/>
    </row>
    <row r="118" customFormat="false" ht="100.25" hidden="tru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361</v>
      </c>
      <c r="F118" s="178"/>
      <c r="G118" s="183"/>
      <c r="H118" s="180"/>
      <c r="I118" s="182"/>
    </row>
    <row r="119" customFormat="false" ht="100.25" hidden="tru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tru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tru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tru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361</v>
      </c>
      <c r="F122" s="178"/>
      <c r="G122" s="183"/>
      <c r="H122" s="180"/>
      <c r="I122" s="182"/>
    </row>
    <row r="123" customFormat="false" ht="100.25" hidden="tru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361</v>
      </c>
      <c r="F123" s="178"/>
      <c r="G123" s="183"/>
      <c r="H123" s="180"/>
      <c r="I123" s="182"/>
    </row>
    <row r="124" customFormat="false" ht="100.25" hidden="tru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361</v>
      </c>
      <c r="F124" s="178"/>
      <c r="G124" s="183"/>
      <c r="H124" s="180"/>
      <c r="I124" s="182"/>
    </row>
    <row r="125" customFormat="false" ht="100.25" hidden="tru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361</v>
      </c>
      <c r="F125" s="178"/>
      <c r="G125" s="183"/>
      <c r="H125" s="180"/>
      <c r="I125" s="182"/>
    </row>
    <row r="126" customFormat="false" ht="100.25" hidden="tru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361</v>
      </c>
      <c r="F126" s="178"/>
      <c r="G126" s="186"/>
      <c r="H126" s="180"/>
      <c r="I126" s="182"/>
    </row>
    <row r="127" customFormat="false" ht="100.25" hidden="tru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361</v>
      </c>
      <c r="F127" s="178"/>
      <c r="G127" s="186"/>
      <c r="H127" s="180"/>
      <c r="I127" s="182"/>
    </row>
    <row r="128" customFormat="false" ht="100.25" hidden="tru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361</v>
      </c>
      <c r="F128" s="178"/>
      <c r="G128" s="183"/>
      <c r="H128" s="180"/>
      <c r="I128" s="182"/>
    </row>
    <row r="129" customFormat="false" ht="100.25" hidden="tru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361</v>
      </c>
      <c r="F129" s="178"/>
      <c r="G129" s="183"/>
      <c r="H129" s="180"/>
      <c r="I129" s="182"/>
    </row>
    <row r="130" customFormat="false" ht="100.25" hidden="tru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359</v>
      </c>
      <c r="F130" s="178"/>
      <c r="G130" s="183"/>
      <c r="H130" s="180"/>
      <c r="I130" s="182"/>
    </row>
    <row r="131" customFormat="false" ht="100.25" hidden="tru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361</v>
      </c>
      <c r="F131" s="178"/>
      <c r="G131" s="183"/>
      <c r="H131" s="180"/>
      <c r="I131" s="182"/>
    </row>
    <row r="132" customFormat="false" ht="100.25" hidden="tru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359</v>
      </c>
      <c r="F132" s="178"/>
      <c r="G132" s="183"/>
      <c r="H132" s="180"/>
      <c r="I132" s="182"/>
    </row>
    <row r="133" customFormat="false" ht="100.25" hidden="tru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361</v>
      </c>
      <c r="F133" s="178"/>
      <c r="G133" s="183"/>
      <c r="H133" s="180"/>
      <c r="I133" s="182"/>
    </row>
    <row r="134" customFormat="false" ht="100.25" hidden="tru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tru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tru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tru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tru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tru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tru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filterColumn colId="2">
      <filters>
        <filter val="A"/>
        <filter val="AA"/>
      </filters>
    </filterColumn>
    <filterColumn colId="4">
      <filters>
        <filter val="NC"/>
      </filters>
    </filterColumn>
  </autoFilter>
  <mergeCells count="2">
    <mergeCell ref="A1:C1"/>
    <mergeCell ref="A2:C2"/>
  </mergeCells>
  <conditionalFormatting sqref="E4:E136">
    <cfRule type="cellIs" priority="2" operator="equal" aboveAverage="0" equalAverage="0" bottom="0" percent="0" rank="0" text="" dxfId="20">
      <formula>"c"</formula>
    </cfRule>
    <cfRule type="cellIs" priority="3" operator="equal" aboveAverage="0" equalAverage="0" bottom="0" percent="0" rank="0" text="" dxfId="21">
      <formula>"nc"</formula>
    </cfRule>
    <cfRule type="cellIs" priority="4" operator="equal" aboveAverage="0" equalAverage="0" bottom="0" percent="0" rank="0" text="" dxfId="22">
      <formula>"na"</formula>
    </cfRule>
    <cfRule type="cellIs" priority="5" operator="equal" aboveAverage="0" equalAverage="0" bottom="0" percent="0" rank="0" text="" dxfId="23">
      <formula>"nt"</formula>
    </cfRule>
  </conditionalFormatting>
  <conditionalFormatting sqref="F4:F136">
    <cfRule type="cellIs" priority="6" operator="equal" aboveAverage="0" equalAverage="0" bottom="0" percent="0" rank="0" text="" dxfId="24">
      <formula>"D"</formula>
    </cfRule>
  </conditionalFormatting>
  <conditionalFormatting sqref="E137:E140">
    <cfRule type="cellIs" priority="7" operator="equal" aboveAverage="0" equalAverage="0" bottom="0" percent="0" rank="0" text="" dxfId="25">
      <formula>"c"</formula>
    </cfRule>
    <cfRule type="cellIs" priority="8" operator="equal" aboveAverage="0" equalAverage="0" bottom="0" percent="0" rank="0" text="" dxfId="26">
      <formula>"nc"</formula>
    </cfRule>
    <cfRule type="cellIs" priority="9" operator="equal" aboveAverage="0" equalAverage="0" bottom="0" percent="0" rank="0" text="" dxfId="27">
      <formula>"na"</formula>
    </cfRule>
    <cfRule type="cellIs" priority="10" operator="equal" aboveAverage="0" equalAverage="0" bottom="0" percent="0" rank="0" text="" dxfId="28">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0"/>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140" activeCellId="0" sqref="E140"/>
    </sheetView>
  </sheetViews>
  <sheetFormatPr defaultColWidth="8.6640625" defaultRowHeight="15" zeroHeight="false" outlineLevelRow="0" outlineLevelCol="0"/>
  <cols>
    <col collapsed="false" customWidth="true" hidden="false" outlineLevel="0" max="1" min="1" style="156" width="14.66"/>
    <col collapsed="false" customWidth="true" hidden="false" outlineLevel="0" max="2" min="2" style="157" width="5"/>
    <col collapsed="false" customWidth="true" hidden="false" outlineLevel="0" max="3" min="3" style="157" width="4"/>
    <col collapsed="false" customWidth="true" hidden="false" outlineLevel="0" max="4" min="4" style="158" width="36"/>
    <col collapsed="false" customWidth="true" hidden="false" outlineLevel="0" max="6" min="5" style="159" width="5"/>
    <col collapsed="false" customWidth="true" hidden="false" outlineLevel="0" max="7" min="7" style="159" width="80.66"/>
    <col collapsed="false" customWidth="true" hidden="false" outlineLevel="0" max="8" min="8" style="159" width="36"/>
    <col collapsed="false" customWidth="true" hidden="false" outlineLevel="0" max="9" min="9" style="159" width="30.66"/>
    <col collapsed="false" customWidth="false" hidden="false" outlineLevel="0" max="1018" min="10" style="159" width="8.66"/>
  </cols>
  <sheetData>
    <row r="1" customFormat="false" ht="16" hidden="false" customHeight="false" outlineLevel="0" collapsed="false">
      <c r="A1" s="161" t="s">
        <v>401</v>
      </c>
      <c r="B1" s="161"/>
      <c r="C1" s="161"/>
      <c r="D1" s="162" t="e">
        <f aca="false">IF(LOOKUP(I1,Echantillon!A11:A69,Echantillon!B11:B69)&lt;&gt;0,LOOKUP(I1,Echantillon!A11:A69,Echantillon!B11:B69),"-")</f>
        <v>#VALUE!</v>
      </c>
      <c r="E1" s="163"/>
      <c r="F1" s="163"/>
      <c r="G1" s="163"/>
      <c r="H1" s="163"/>
      <c r="I1" s="164" t="e">
        <f aca="true">IFERROR(RIGHT(CELL("nomfichier",$A$2),LEN(CELL("nomfichier",$A$2))-SEARCH("]",CELL("nomfichier",$A$2))), RIGHT(CELL("filename",$A$2),LEN(CELL("filename",$A$2))-SEARCH("]",CELL("filename",$A$2))))</f>
        <v>#VALUE!</v>
      </c>
    </row>
    <row r="2" customFormat="false" ht="15" hidden="false" customHeight="false" outlineLevel="0" collapsed="false">
      <c r="A2" s="165" t="s">
        <v>402</v>
      </c>
      <c r="B2" s="165"/>
      <c r="C2" s="165"/>
      <c r="D2" s="166" t="e">
        <f aca="false">IF(LOOKUP(I1,Echantillon!A11:A69,Echantillon!C11:C69)&lt;&gt;0,LOOKUP(I1,Echantillon!A11:A69,Echantillon!C11:C69),"-")</f>
        <v>#VALUE!</v>
      </c>
      <c r="E2" s="167"/>
      <c r="F2" s="167"/>
      <c r="G2" s="167"/>
      <c r="H2" s="167"/>
      <c r="I2" s="168"/>
    </row>
    <row r="3" s="172" customFormat="true" ht="70.25" hidden="false" customHeight="true" outlineLevel="0" collapsed="false">
      <c r="A3" s="170" t="s">
        <v>378</v>
      </c>
      <c r="B3" s="170" t="s">
        <v>64</v>
      </c>
      <c r="C3" s="170" t="s">
        <v>65</v>
      </c>
      <c r="D3" s="169" t="s">
        <v>66</v>
      </c>
      <c r="E3" s="170" t="s">
        <v>403</v>
      </c>
      <c r="F3" s="170" t="s">
        <v>404</v>
      </c>
      <c r="G3" s="169" t="s">
        <v>405</v>
      </c>
      <c r="H3" s="169" t="s">
        <v>406</v>
      </c>
      <c r="I3" s="169" t="s">
        <v>407</v>
      </c>
      <c r="AME3" s="173"/>
      <c r="AMF3" s="173"/>
      <c r="AMG3" s="173"/>
      <c r="AMH3" s="173"/>
      <c r="AMI3" s="173"/>
      <c r="AMJ3" s="173"/>
    </row>
    <row r="4" customFormat="false" ht="100.25" hidden="false" customHeight="true" outlineLevel="0" collapsed="false">
      <c r="A4" s="174" t="str">
        <f aca="false">Criteres!B4</f>
        <v>Images</v>
      </c>
      <c r="B4" s="175" t="str">
        <f aca="false">Criteres!C4</f>
        <v>1.1</v>
      </c>
      <c r="C4" s="175" t="str">
        <f aca="false">Criteres!D4</f>
        <v>A</v>
      </c>
      <c r="D4" s="176" t="str">
        <f aca="false">Criteres!E4</f>
        <v>Chaque image porteuse d'information a-t-elle une alternative textuelle ?</v>
      </c>
      <c r="E4" s="177" t="s">
        <v>408</v>
      </c>
      <c r="F4" s="178"/>
      <c r="G4" s="189"/>
      <c r="H4" s="180"/>
      <c r="I4" s="181"/>
    </row>
    <row r="5" customFormat="false" ht="100.25" hidden="false" customHeight="true" outlineLevel="0" collapsed="false">
      <c r="A5" s="174" t="str">
        <f aca="false">Criteres!B5</f>
        <v>Images</v>
      </c>
      <c r="B5" s="175" t="str">
        <f aca="false">Criteres!C5</f>
        <v>1.2</v>
      </c>
      <c r="C5" s="175" t="str">
        <f aca="false">Criteres!D5</f>
        <v>A</v>
      </c>
      <c r="D5" s="176" t="str">
        <f aca="false">Criteres!E5</f>
        <v>Chaque image de décoration est-elle correctement ignorée par les technologies d'assistance ?</v>
      </c>
      <c r="E5" s="177" t="s">
        <v>408</v>
      </c>
      <c r="F5" s="178"/>
      <c r="G5" s="190" t="s">
        <v>423</v>
      </c>
      <c r="H5" s="180"/>
      <c r="I5" s="182"/>
    </row>
    <row r="6" customFormat="false" ht="100.25" hidden="false" customHeight="true" outlineLevel="0" collapsed="false">
      <c r="A6" s="174" t="str">
        <f aca="false">Criteres!B6</f>
        <v>Images</v>
      </c>
      <c r="B6" s="175" t="str">
        <f aca="false">Criteres!C6</f>
        <v>1.3</v>
      </c>
      <c r="C6" s="175" t="str">
        <f aca="false">Criteres!D6</f>
        <v>A</v>
      </c>
      <c r="D6" s="176" t="str">
        <f aca="false">Criteres!E6</f>
        <v>Pour chaque image porteuse d'information ayant une alternative textuelle, cette alternative est-elle pertinente (hors cas particuliers) ?</v>
      </c>
      <c r="E6" s="177" t="s">
        <v>408</v>
      </c>
      <c r="F6" s="178"/>
      <c r="G6" s="183"/>
      <c r="H6" s="180"/>
      <c r="I6" s="182"/>
    </row>
    <row r="7" customFormat="false" ht="100.25" hidden="false" customHeight="true" outlineLevel="0" collapsed="false">
      <c r="A7" s="174" t="str">
        <f aca="false">Criteres!B7</f>
        <v>Images</v>
      </c>
      <c r="B7" s="175" t="str">
        <f aca="false">Criteres!C7</f>
        <v>1.4</v>
      </c>
      <c r="C7" s="175" t="str">
        <f aca="false">Criteres!D7</f>
        <v>A</v>
      </c>
      <c r="D7" s="176" t="str">
        <f aca="false">Criteres!E7</f>
        <v>Pour chaque image utilisée comme CAPTCHA ou comme image-test, ayant une alternative textuelle, cette alternative permet-elle d'identifier la nature et la fonction de l'image ?</v>
      </c>
      <c r="E7" s="177" t="s">
        <v>408</v>
      </c>
      <c r="F7" s="178"/>
      <c r="G7" s="183"/>
      <c r="H7" s="180"/>
      <c r="I7" s="182"/>
    </row>
    <row r="8" customFormat="false" ht="100.25" hidden="false" customHeight="true" outlineLevel="0" collapsed="false">
      <c r="A8" s="174" t="str">
        <f aca="false">Criteres!B8</f>
        <v>Images</v>
      </c>
      <c r="B8" s="175" t="str">
        <f aca="false">Criteres!C8</f>
        <v>1.5</v>
      </c>
      <c r="C8" s="175" t="str">
        <f aca="false">Criteres!D8</f>
        <v>A</v>
      </c>
      <c r="D8" s="176" t="str">
        <f aca="false">Criteres!E8</f>
        <v>Pour chaque image utilisée comme CAPTCHA, une solution d'accès alternatif au contenu ou à la fonction du CAPTCHA est-elle présente ?</v>
      </c>
      <c r="E8" s="177" t="s">
        <v>408</v>
      </c>
      <c r="F8" s="178"/>
      <c r="G8" s="183"/>
      <c r="H8" s="180"/>
      <c r="I8" s="182"/>
    </row>
    <row r="9" customFormat="false" ht="100.25" hidden="false" customHeight="true" outlineLevel="0" collapsed="false">
      <c r="A9" s="174" t="str">
        <f aca="false">Criteres!B9</f>
        <v>Images</v>
      </c>
      <c r="B9" s="175" t="str">
        <f aca="false">Criteres!C9</f>
        <v>1.6</v>
      </c>
      <c r="C9" s="175" t="str">
        <f aca="false">Criteres!D9</f>
        <v>A</v>
      </c>
      <c r="D9" s="176" t="str">
        <f aca="false">Criteres!E9</f>
        <v>Chaque image porteuse d'information a-t-elle, si nécessaire, une description détaillée ?</v>
      </c>
      <c r="E9" s="177" t="s">
        <v>408</v>
      </c>
      <c r="F9" s="178"/>
      <c r="G9" s="183"/>
      <c r="H9" s="180"/>
      <c r="I9" s="182"/>
    </row>
    <row r="10" customFormat="false" ht="100.25" hidden="false" customHeight="true" outlineLevel="0" collapsed="false">
      <c r="A10" s="174" t="str">
        <f aca="false">Criteres!B10</f>
        <v>Images</v>
      </c>
      <c r="B10" s="175" t="str">
        <f aca="false">Criteres!C10</f>
        <v>1.7</v>
      </c>
      <c r="C10" s="175" t="str">
        <f aca="false">Criteres!D10</f>
        <v>A</v>
      </c>
      <c r="D10" s="176" t="str">
        <f aca="false">Criteres!E10</f>
        <v>Pour chaque image porteuse d'information ayant une description détaillée, cette description est-elle pertinente ?</v>
      </c>
      <c r="E10" s="177" t="s">
        <v>408</v>
      </c>
      <c r="F10" s="178"/>
      <c r="G10" s="183"/>
      <c r="H10" s="180"/>
      <c r="I10" s="182"/>
    </row>
    <row r="11" customFormat="false" ht="100.25" hidden="false" customHeight="true" outlineLevel="0" collapsed="false">
      <c r="A11" s="174" t="str">
        <f aca="false">Criteres!B11</f>
        <v>Images</v>
      </c>
      <c r="B11" s="175" t="str">
        <f aca="false">Criteres!C11</f>
        <v>1.8</v>
      </c>
      <c r="C11" s="175" t="str">
        <f aca="false">Criteres!D11</f>
        <v>AA</v>
      </c>
      <c r="D11" s="176" t="str">
        <f aca="false">Criteres!E11</f>
        <v>Chaque image texte porteuse d'information, en l'absence d'un mécanisme de remplacement, doit si possible être remplacée par du texte stylé. Cette règle est-elle respectée (hors cas particuliers) ?</v>
      </c>
      <c r="E11" s="177" t="s">
        <v>408</v>
      </c>
      <c r="F11" s="178"/>
      <c r="G11" s="183"/>
      <c r="H11" s="180"/>
      <c r="I11" s="182"/>
    </row>
    <row r="12" customFormat="false" ht="100.25" hidden="false" customHeight="true" outlineLevel="0" collapsed="false">
      <c r="A12" s="174" t="str">
        <f aca="false">Criteres!B12</f>
        <v>Images</v>
      </c>
      <c r="B12" s="175" t="str">
        <f aca="false">Criteres!C12</f>
        <v>1.9</v>
      </c>
      <c r="C12" s="175" t="str">
        <f aca="false">Criteres!D12</f>
        <v>A</v>
      </c>
      <c r="D12" s="176" t="str">
        <f aca="false">Criteres!E12</f>
        <v>Chaque légende d'image est-elle, si nécessaire, correctement reliée à l'image correspondante ?</v>
      </c>
      <c r="E12" s="177" t="s">
        <v>408</v>
      </c>
      <c r="F12" s="178"/>
      <c r="G12" s="183"/>
      <c r="H12" s="180"/>
      <c r="I12" s="182"/>
    </row>
    <row r="13" customFormat="false" ht="100.25" hidden="false" customHeight="true" outlineLevel="0" collapsed="false">
      <c r="A13" s="174" t="str">
        <f aca="false">Criteres!B13</f>
        <v>Images</v>
      </c>
      <c r="B13" s="175" t="str">
        <f aca="false">Criteres!C13</f>
        <v>1.10</v>
      </c>
      <c r="C13" s="175" t="str">
        <f aca="false">Criteres!D13</f>
        <v>AAA</v>
      </c>
      <c r="D13" s="176" t="str">
        <f aca="false">Criteres!E13</f>
        <v>Chaque image texte porteuse d'information, doit si possible être remplacée par du texte stylé. Cette règle est-elle respectée (hors cas particuliers) ?</v>
      </c>
      <c r="E13" s="177" t="s">
        <v>408</v>
      </c>
      <c r="F13" s="178"/>
      <c r="G13" s="183"/>
      <c r="H13" s="180"/>
      <c r="I13" s="182"/>
    </row>
    <row r="14" customFormat="false" ht="100.25" hidden="false" customHeight="true" outlineLevel="0" collapsed="false">
      <c r="A14" s="174" t="str">
        <f aca="false">Criteres!B14</f>
        <v>Cadres</v>
      </c>
      <c r="B14" s="175" t="str">
        <f aca="false">Criteres!C14</f>
        <v>2.1</v>
      </c>
      <c r="C14" s="175" t="str">
        <f aca="false">Criteres!D14</f>
        <v>A</v>
      </c>
      <c r="D14" s="176" t="str">
        <f aca="false">Criteres!E14</f>
        <v>Chaque cadre a-t-il un titre de cadre ?</v>
      </c>
      <c r="E14" s="177" t="s">
        <v>408</v>
      </c>
      <c r="F14" s="178"/>
      <c r="G14" s="183"/>
      <c r="H14" s="180"/>
      <c r="I14" s="182"/>
    </row>
    <row r="15" customFormat="false" ht="100.25" hidden="false" customHeight="true" outlineLevel="0" collapsed="false">
      <c r="A15" s="174" t="str">
        <f aca="false">Criteres!B15</f>
        <v>Cadres</v>
      </c>
      <c r="B15" s="175" t="str">
        <f aca="false">Criteres!C15</f>
        <v>2.2</v>
      </c>
      <c r="C15" s="175" t="str">
        <f aca="false">Criteres!D15</f>
        <v>A</v>
      </c>
      <c r="D15" s="176" t="str">
        <f aca="false">Criteres!E15</f>
        <v>Pour chaque cadre ayant un titre de cadre, ce titre de cadre est-il pertinent ?</v>
      </c>
      <c r="E15" s="177" t="s">
        <v>408</v>
      </c>
      <c r="F15" s="178"/>
      <c r="G15" s="183"/>
      <c r="H15" s="180"/>
      <c r="I15" s="182"/>
    </row>
    <row r="16" customFormat="false" ht="100.25" hidden="false" customHeight="true" outlineLevel="0" collapsed="false">
      <c r="A16" s="174" t="str">
        <f aca="false">Criteres!B16</f>
        <v>Couleurs</v>
      </c>
      <c r="B16" s="175" t="str">
        <f aca="false">Criteres!C16</f>
        <v>3.1</v>
      </c>
      <c r="C16" s="175" t="str">
        <f aca="false">Criteres!D16</f>
        <v>A</v>
      </c>
      <c r="D16" s="176" t="str">
        <f aca="false">Criteres!E16</f>
        <v>Dans chaque page web, l'information ne doit pas être donnée uniquement par la couleur. Cette règle est-elle respectée ?</v>
      </c>
      <c r="E16" s="177" t="s">
        <v>408</v>
      </c>
      <c r="F16" s="178"/>
      <c r="G16" s="190" t="s">
        <v>424</v>
      </c>
      <c r="H16" s="180"/>
      <c r="I16" s="182"/>
    </row>
    <row r="17" customFormat="false" ht="100.25" hidden="false" customHeight="true" outlineLevel="0" collapsed="false">
      <c r="A17" s="174" t="str">
        <f aca="false">Criteres!B17</f>
        <v>Couleurs</v>
      </c>
      <c r="B17" s="175" t="str">
        <f aca="false">Criteres!C17</f>
        <v>3.2</v>
      </c>
      <c r="C17" s="175" t="str">
        <f aca="false">Criteres!D17</f>
        <v>AA</v>
      </c>
      <c r="D17" s="176" t="str">
        <f aca="false">Criteres!E17</f>
        <v>Dans chaque page web, le contraste entre la couleur du texte et la couleur de son arrière-plan est-il suffisamment élevé (hors cas particuliers) ?</v>
      </c>
      <c r="E17" s="177" t="s">
        <v>408</v>
      </c>
      <c r="F17" s="178"/>
      <c r="G17" s="190" t="s">
        <v>425</v>
      </c>
      <c r="H17" s="180"/>
      <c r="I17" s="182"/>
    </row>
    <row r="18" customFormat="false" ht="100.25" hidden="false" customHeight="true" outlineLevel="0" collapsed="false">
      <c r="A18" s="174" t="str">
        <f aca="false">Criteres!B18</f>
        <v>Couleurs</v>
      </c>
      <c r="B18" s="175" t="str">
        <f aca="false">Criteres!C18</f>
        <v>3.3</v>
      </c>
      <c r="C18" s="175" t="str">
        <f aca="false">Criteres!D18</f>
        <v>AA</v>
      </c>
      <c r="D18" s="176" t="str">
        <f aca="false">Criteres!E18</f>
        <v>Dans chaque page web, les couleurs utilisées dans les composants d'interface ou les éléments graphiques porteurs d'informations sont-elles suffisamment contrastées (hors cas particuliers ) ?</v>
      </c>
      <c r="E18" s="177" t="s">
        <v>408</v>
      </c>
      <c r="F18" s="178"/>
      <c r="G18" s="190" t="s">
        <v>426</v>
      </c>
      <c r="H18" s="180"/>
      <c r="I18" s="182"/>
    </row>
    <row r="19" customFormat="false" ht="100.25" hidden="false" customHeight="true" outlineLevel="0" collapsed="false">
      <c r="A19" s="174" t="str">
        <f aca="false">Criteres!B19</f>
        <v>Couleurs</v>
      </c>
      <c r="B19" s="175" t="str">
        <f aca="false">Criteres!C19</f>
        <v>3.4</v>
      </c>
      <c r="C19" s="175" t="str">
        <f aca="false">Criteres!D19</f>
        <v>AAA</v>
      </c>
      <c r="D19" s="176" t="str">
        <f aca="false">Criteres!E19</f>
        <v>Dans chaque page Web, le contraste entre la couleur du texte et la couleur de son arrière-plan est-il amélioré (hors cas particuliers) ?</v>
      </c>
      <c r="E19" s="177" t="s">
        <v>408</v>
      </c>
      <c r="F19" s="178"/>
      <c r="G19" s="183"/>
      <c r="H19" s="180"/>
      <c r="I19" s="182"/>
    </row>
    <row r="20" customFormat="false" ht="100.25" hidden="false" customHeight="true" outlineLevel="0" collapsed="false">
      <c r="A20" s="174" t="str">
        <f aca="false">Criteres!B20</f>
        <v>Multimédia</v>
      </c>
      <c r="B20" s="175" t="str">
        <f aca="false">Criteres!C20</f>
        <v>4.1</v>
      </c>
      <c r="C20" s="175" t="str">
        <f aca="false">Criteres!D20</f>
        <v>A</v>
      </c>
      <c r="D20" s="176" t="str">
        <f aca="false">Criteres!E20</f>
        <v>Chaque média temporel pré-enregistré a-t-il, si nécessaire, une transcription textuelle ou une audiodescription (hors cas particuliers) ?</v>
      </c>
      <c r="E20" s="177" t="s">
        <v>408</v>
      </c>
      <c r="F20" s="178"/>
      <c r="G20" s="183"/>
      <c r="H20" s="180"/>
      <c r="I20" s="182"/>
    </row>
    <row r="21" customFormat="false" ht="100.25" hidden="false" customHeight="true" outlineLevel="0" collapsed="false">
      <c r="A21" s="174" t="str">
        <f aca="false">Criteres!B21</f>
        <v>Multimédia</v>
      </c>
      <c r="B21" s="175" t="str">
        <f aca="false">Criteres!C21</f>
        <v>4.2</v>
      </c>
      <c r="C21" s="175" t="str">
        <f aca="false">Criteres!D21</f>
        <v>A</v>
      </c>
      <c r="D21" s="176" t="str">
        <f aca="false">Criteres!E21</f>
        <v>Pour chaque média temporel pré-enregistré ayant une transcription textuelle ou une audiodescription synchronisée, celles-ci sont-elles pertinentes (hors cas particuliers) ?</v>
      </c>
      <c r="E21" s="177" t="s">
        <v>408</v>
      </c>
      <c r="F21" s="178"/>
      <c r="G21" s="183"/>
      <c r="H21" s="180"/>
      <c r="I21" s="182"/>
    </row>
    <row r="22" customFormat="false" ht="100.25" hidden="false" customHeight="true" outlineLevel="0" collapsed="false">
      <c r="A22" s="174" t="str">
        <f aca="false">Criteres!B22</f>
        <v>Multimédia</v>
      </c>
      <c r="B22" s="175" t="str">
        <f aca="false">Criteres!C22</f>
        <v>4.3</v>
      </c>
      <c r="C22" s="175" t="str">
        <f aca="false">Criteres!D22</f>
        <v>A</v>
      </c>
      <c r="D22" s="176" t="str">
        <f aca="false">Criteres!E22</f>
        <v>Chaque média temporel synchronisé pré-enregistré a-t-il, si nécessaire, des sous-titres synchronisés (hors cas particuliers) ?</v>
      </c>
      <c r="E22" s="177" t="s">
        <v>408</v>
      </c>
      <c r="F22" s="178"/>
      <c r="G22" s="183"/>
      <c r="H22" s="180"/>
      <c r="I22" s="182"/>
    </row>
    <row r="23" customFormat="false" ht="100.25" hidden="false" customHeight="true" outlineLevel="0" collapsed="false">
      <c r="A23" s="174" t="str">
        <f aca="false">Criteres!B23</f>
        <v>Multimédia</v>
      </c>
      <c r="B23" s="175" t="str">
        <f aca="false">Criteres!C23</f>
        <v>4.4</v>
      </c>
      <c r="C23" s="175" t="str">
        <f aca="false">Criteres!D23</f>
        <v>A</v>
      </c>
      <c r="D23" s="176" t="str">
        <f aca="false">Criteres!E23</f>
        <v>Pour chaque média temporel synchronisé pré-enregistré ayant des sous-titres synchronisés, ces sous-titres sont-ils pertinents ?</v>
      </c>
      <c r="E23" s="177" t="s">
        <v>408</v>
      </c>
      <c r="F23" s="178"/>
      <c r="G23" s="183"/>
      <c r="H23" s="180"/>
      <c r="I23" s="182"/>
    </row>
    <row r="24" customFormat="false" ht="100.25" hidden="false" customHeight="true" outlineLevel="0" collapsed="false">
      <c r="A24" s="174" t="str">
        <f aca="false">Criteres!B24</f>
        <v>Multimédia</v>
      </c>
      <c r="B24" s="175" t="str">
        <f aca="false">Criteres!C24</f>
        <v>4.5</v>
      </c>
      <c r="C24" s="175" t="str">
        <f aca="false">Criteres!D24</f>
        <v>AA</v>
      </c>
      <c r="D24" s="176" t="str">
        <f aca="false">Criteres!E24</f>
        <v>Chaque média temporel pré-enregistré a-t-il, si nécessaire, une audiodescription synchronisée (hors cas particuliers) ?</v>
      </c>
      <c r="E24" s="177" t="s">
        <v>408</v>
      </c>
      <c r="F24" s="178"/>
      <c r="G24" s="183"/>
      <c r="H24" s="180"/>
      <c r="I24" s="182"/>
    </row>
    <row r="25" customFormat="false" ht="100.25" hidden="false" customHeight="true" outlineLevel="0" collapsed="false">
      <c r="A25" s="174" t="str">
        <f aca="false">Criteres!B25</f>
        <v>Multimédia</v>
      </c>
      <c r="B25" s="175" t="str">
        <f aca="false">Criteres!C25</f>
        <v>4.6</v>
      </c>
      <c r="C25" s="175" t="str">
        <f aca="false">Criteres!D25</f>
        <v>AA</v>
      </c>
      <c r="D25" s="176" t="str">
        <f aca="false">Criteres!E25</f>
        <v>Pour chaque média temporel pré-enregistré ayant une audiodescription synchronisée, celle-ci est-elle pertinente ?</v>
      </c>
      <c r="E25" s="177" t="s">
        <v>408</v>
      </c>
      <c r="F25" s="178"/>
      <c r="G25" s="183"/>
      <c r="H25" s="180"/>
      <c r="I25" s="182"/>
    </row>
    <row r="26" customFormat="false" ht="100.25" hidden="false" customHeight="true" outlineLevel="0" collapsed="false">
      <c r="A26" s="174" t="str">
        <f aca="false">Criteres!B26</f>
        <v>Multimédia</v>
      </c>
      <c r="B26" s="175" t="str">
        <f aca="false">Criteres!C26</f>
        <v>4.7</v>
      </c>
      <c r="C26" s="175" t="str">
        <f aca="false">Criteres!D26</f>
        <v>A</v>
      </c>
      <c r="D26" s="176" t="str">
        <f aca="false">Criteres!E26</f>
        <v>Chaque média temporel est-il clairement identifiable (hors cas particuliers) ?</v>
      </c>
      <c r="E26" s="177" t="s">
        <v>408</v>
      </c>
      <c r="F26" s="178"/>
      <c r="G26" s="183"/>
      <c r="H26" s="180"/>
      <c r="I26" s="182"/>
    </row>
    <row r="27" customFormat="false" ht="100.25" hidden="false" customHeight="true" outlineLevel="0" collapsed="false">
      <c r="A27" s="174" t="str">
        <f aca="false">Criteres!B27</f>
        <v>Multimédia</v>
      </c>
      <c r="B27" s="175" t="str">
        <f aca="false">Criteres!C27</f>
        <v>4.8</v>
      </c>
      <c r="C27" s="175" t="str">
        <f aca="false">Criteres!D27</f>
        <v>A</v>
      </c>
      <c r="D27" s="176" t="str">
        <f aca="false">Criteres!E27</f>
        <v>Chaque média non temporel a-t-il, si nécessaire, une alternative (hors cas particuliers) ?</v>
      </c>
      <c r="E27" s="177" t="s">
        <v>408</v>
      </c>
      <c r="F27" s="178"/>
      <c r="G27" s="183"/>
      <c r="H27" s="180"/>
      <c r="I27" s="182"/>
    </row>
    <row r="28" customFormat="false" ht="100.25" hidden="false" customHeight="true" outlineLevel="0" collapsed="false">
      <c r="A28" s="174" t="str">
        <f aca="false">Criteres!B28</f>
        <v>Multimédia</v>
      </c>
      <c r="B28" s="175" t="str">
        <f aca="false">Criteres!C28</f>
        <v>4.9</v>
      </c>
      <c r="C28" s="175" t="str">
        <f aca="false">Criteres!D28</f>
        <v>A</v>
      </c>
      <c r="D28" s="176" t="str">
        <f aca="false">Criteres!E28</f>
        <v>Pour chaque média non temporel ayant une alternative, cette alternative est-elle pertinente ?</v>
      </c>
      <c r="E28" s="177" t="s">
        <v>408</v>
      </c>
      <c r="F28" s="178"/>
      <c r="G28" s="183"/>
      <c r="H28" s="180"/>
      <c r="I28" s="182"/>
    </row>
    <row r="29" customFormat="false" ht="100.25" hidden="false" customHeight="true" outlineLevel="0" collapsed="false">
      <c r="A29" s="174" t="str">
        <f aca="false">Criteres!B29</f>
        <v>Multimédia</v>
      </c>
      <c r="B29" s="175" t="str">
        <f aca="false">Criteres!C29</f>
        <v>4.10</v>
      </c>
      <c r="C29" s="175" t="str">
        <f aca="false">Criteres!D29</f>
        <v>A</v>
      </c>
      <c r="D29" s="176" t="str">
        <f aca="false">Criteres!E29</f>
        <v>Chaque son déclenché automatiquement est-il contrôlable par l'utilisateur ?</v>
      </c>
      <c r="E29" s="177" t="s">
        <v>408</v>
      </c>
      <c r="F29" s="178"/>
      <c r="G29" s="183"/>
      <c r="H29" s="180"/>
      <c r="I29" s="182"/>
    </row>
    <row r="30" customFormat="false" ht="100.25" hidden="false" customHeight="true" outlineLevel="0" collapsed="false">
      <c r="A30" s="174" t="str">
        <f aca="false">Criteres!B30</f>
        <v>Multimédia</v>
      </c>
      <c r="B30" s="175" t="str">
        <f aca="false">Criteres!C30</f>
        <v>4.11</v>
      </c>
      <c r="C30" s="175" t="str">
        <f aca="false">Criteres!D30</f>
        <v>A</v>
      </c>
      <c r="D30" s="176" t="str">
        <f aca="false">Criteres!E30</f>
        <v>La consultation de chaque média temporel est-elle, si nécessaire, contrôlable par le clavier et tout dispositif de pointage ?</v>
      </c>
      <c r="E30" s="177" t="s">
        <v>408</v>
      </c>
      <c r="F30" s="178"/>
      <c r="G30" s="183"/>
      <c r="H30" s="180"/>
      <c r="I30" s="182"/>
    </row>
    <row r="31" customFormat="false" ht="100.25" hidden="false" customHeight="true" outlineLevel="0" collapsed="false">
      <c r="A31" s="174" t="str">
        <f aca="false">Criteres!B31</f>
        <v>Multimédia</v>
      </c>
      <c r="B31" s="175" t="str">
        <f aca="false">Criteres!C31</f>
        <v>4.12</v>
      </c>
      <c r="C31" s="175" t="str">
        <f aca="false">Criteres!D31</f>
        <v>A</v>
      </c>
      <c r="D31" s="176" t="str">
        <f aca="false">Criteres!E31</f>
        <v>La consultation de chaque média non temporel est-elle contrôlable par le clavier et tout dispositif de pointage ?</v>
      </c>
      <c r="E31" s="177" t="s">
        <v>408</v>
      </c>
      <c r="F31" s="178"/>
      <c r="G31" s="183"/>
      <c r="H31" s="180"/>
      <c r="I31" s="182"/>
    </row>
    <row r="32" customFormat="false" ht="100.25" hidden="false" customHeight="true" outlineLevel="0" collapsed="false">
      <c r="A32" s="174" t="str">
        <f aca="false">Criteres!B32</f>
        <v>Multimédia</v>
      </c>
      <c r="B32" s="175" t="str">
        <f aca="false">Criteres!C32</f>
        <v>4.13</v>
      </c>
      <c r="C32" s="175" t="str">
        <f aca="false">Criteres!D32</f>
        <v>A</v>
      </c>
      <c r="D32" s="176" t="str">
        <f aca="false">Criteres!E32</f>
        <v>Chaque média temporel et non temporel est-il compatible avec les technologies d'assistance (hors cas particuliers) ?</v>
      </c>
      <c r="E32" s="177" t="s">
        <v>408</v>
      </c>
      <c r="F32" s="178"/>
      <c r="G32" s="183"/>
      <c r="H32" s="180"/>
      <c r="I32" s="182"/>
    </row>
    <row r="33" customFormat="false" ht="100.25" hidden="false" customHeight="true" outlineLevel="0" collapsed="false">
      <c r="A33" s="174" t="str">
        <f aca="false">Criteres!B33</f>
        <v>Multimédia</v>
      </c>
      <c r="B33" s="175" t="str">
        <f aca="false">Criteres!C33</f>
        <v>4.14</v>
      </c>
      <c r="C33" s="175" t="str">
        <f aca="false">Criteres!D33</f>
        <v>AAA</v>
      </c>
      <c r="D33" s="176" t="str">
        <f aca="false">Criteres!E33</f>
        <v>Chaque média temporel pré-enregistré a-t-il, si nécessaire, une interprétation en langue des signes (hors cas particuliers) ?</v>
      </c>
      <c r="E33" s="177" t="s">
        <v>408</v>
      </c>
      <c r="F33" s="178"/>
      <c r="G33" s="183"/>
      <c r="H33" s="180"/>
      <c r="I33" s="182"/>
    </row>
    <row r="34" customFormat="false" ht="100.25" hidden="false" customHeight="true" outlineLevel="0" collapsed="false">
      <c r="A34" s="174" t="str">
        <f aca="false">Criteres!B34</f>
        <v>Multimédia</v>
      </c>
      <c r="B34" s="175" t="str">
        <f aca="false">Criteres!C34</f>
        <v>4.15</v>
      </c>
      <c r="C34" s="175" t="str">
        <f aca="false">Criteres!D34</f>
        <v>AAA</v>
      </c>
      <c r="D34" s="176" t="str">
        <f aca="false">Criteres!E34</f>
        <v>Pour chaque média temporel pré-enregistré ayant une interprétation en langue des signes, celle-ci est-elle pertinente ?</v>
      </c>
      <c r="E34" s="177" t="s">
        <v>408</v>
      </c>
      <c r="F34" s="178"/>
      <c r="G34" s="183"/>
      <c r="H34" s="180"/>
      <c r="I34" s="182"/>
    </row>
    <row r="35" customFormat="false" ht="100.25" hidden="false" customHeight="true" outlineLevel="0" collapsed="false">
      <c r="A35" s="174" t="str">
        <f aca="false">Criteres!B35</f>
        <v>Multimédia</v>
      </c>
      <c r="B35" s="175" t="str">
        <f aca="false">Criteres!C35</f>
        <v>4.16</v>
      </c>
      <c r="C35" s="175" t="str">
        <f aca="false">Criteres!D35</f>
        <v>AAA</v>
      </c>
      <c r="D35" s="176" t="str">
        <f aca="false">Criteres!E35</f>
        <v>Chaque média temporel pré-enregistré a-t-il, si nécessaire, une audiodescription étendue synchronisée (hors cas particuliers) ?</v>
      </c>
      <c r="E35" s="177" t="s">
        <v>408</v>
      </c>
      <c r="F35" s="178"/>
      <c r="G35" s="183"/>
      <c r="H35" s="180"/>
      <c r="I35" s="182"/>
    </row>
    <row r="36" customFormat="false" ht="100.25" hidden="false" customHeight="true" outlineLevel="0" collapsed="false">
      <c r="A36" s="174" t="str">
        <f aca="false">Criteres!B36</f>
        <v>Multimédia</v>
      </c>
      <c r="B36" s="175" t="str">
        <f aca="false">Criteres!C36</f>
        <v>4.17</v>
      </c>
      <c r="C36" s="175" t="str">
        <f aca="false">Criteres!D36</f>
        <v>AAA</v>
      </c>
      <c r="D36" s="176" t="str">
        <f aca="false">Criteres!E36</f>
        <v>Pour chaque média temporel pré-enregistré ayant une audiodescription étendue synchronisée, celle-ci est-elle pertinente ?</v>
      </c>
      <c r="E36" s="177" t="s">
        <v>408</v>
      </c>
      <c r="F36" s="178"/>
      <c r="G36" s="183"/>
      <c r="H36" s="180"/>
      <c r="I36" s="182"/>
    </row>
    <row r="37" customFormat="false" ht="100.25" hidden="false" customHeight="true" outlineLevel="0" collapsed="false">
      <c r="A37" s="174" t="str">
        <f aca="false">Criteres!B37</f>
        <v>Multimédia</v>
      </c>
      <c r="B37" s="175" t="str">
        <f aca="false">Criteres!C37</f>
        <v>4.18</v>
      </c>
      <c r="C37" s="175" t="str">
        <f aca="false">Criteres!D37</f>
        <v>AAA</v>
      </c>
      <c r="D37" s="176" t="str">
        <f aca="false">Criteres!E37</f>
        <v>Chaque média temporel synchronisé ou seulement vidéo a-t-il, si nécessaire, une transcription textuelle (hors cas particuliers) ?</v>
      </c>
      <c r="E37" s="177" t="s">
        <v>408</v>
      </c>
      <c r="F37" s="178"/>
      <c r="G37" s="183"/>
      <c r="H37" s="180"/>
      <c r="I37" s="182"/>
    </row>
    <row r="38" customFormat="false" ht="100.25" hidden="false" customHeight="true" outlineLevel="0" collapsed="false">
      <c r="A38" s="174" t="str">
        <f aca="false">Criteres!B38</f>
        <v>Multimédia</v>
      </c>
      <c r="B38" s="175" t="str">
        <f aca="false">Criteres!C38</f>
        <v>4.19</v>
      </c>
      <c r="C38" s="175" t="str">
        <f aca="false">Criteres!D38</f>
        <v>AAA</v>
      </c>
      <c r="D38" s="176" t="str">
        <f aca="false">Criteres!E38</f>
        <v>Pour chaque média temporel synchronisé ou seulement vidéo, ayant une transcription textuelle, celle-ci est-elle pertinente ?</v>
      </c>
      <c r="E38" s="177" t="s">
        <v>408</v>
      </c>
      <c r="F38" s="178"/>
      <c r="G38" s="183"/>
      <c r="H38" s="180"/>
      <c r="I38" s="182"/>
    </row>
    <row r="39" customFormat="false" ht="100.25" hidden="false" customHeight="true" outlineLevel="0" collapsed="false">
      <c r="A39" s="174" t="str">
        <f aca="false">Criteres!B39</f>
        <v>Multimédia</v>
      </c>
      <c r="B39" s="175" t="str">
        <f aca="false">Criteres!C39</f>
        <v>4.20</v>
      </c>
      <c r="C39" s="175" t="str">
        <f aca="false">Criteres!D39</f>
        <v>AAA</v>
      </c>
      <c r="D39" s="176" t="str">
        <f aca="false">Criteres!E39</f>
        <v>Pour chaque média temporel seulement audio pré-enregistré, les dialogues sont-ils suffisamment audibles (hors cas particuliers) ?</v>
      </c>
      <c r="E39" s="177" t="s">
        <v>408</v>
      </c>
      <c r="F39" s="178"/>
      <c r="G39" s="183"/>
      <c r="H39" s="180"/>
      <c r="I39" s="182"/>
    </row>
    <row r="40" customFormat="false" ht="100.25" hidden="false" customHeight="true" outlineLevel="0" collapsed="false">
      <c r="A40" s="174" t="str">
        <f aca="false">Criteres!B40</f>
        <v>Tableaux</v>
      </c>
      <c r="B40" s="175" t="str">
        <f aca="false">Criteres!C40</f>
        <v>5.1</v>
      </c>
      <c r="C40" s="175" t="str">
        <f aca="false">Criteres!D40</f>
        <v>A</v>
      </c>
      <c r="D40" s="176" t="str">
        <f aca="false">Criteres!E40</f>
        <v>Chaque tableau de données complexe a-t-il un résumé ?</v>
      </c>
      <c r="E40" s="177" t="s">
        <v>408</v>
      </c>
      <c r="F40" s="178"/>
      <c r="G40" s="183"/>
      <c r="H40" s="180"/>
      <c r="I40" s="182"/>
    </row>
    <row r="41" customFormat="false" ht="100.25" hidden="false" customHeight="true" outlineLevel="0" collapsed="false">
      <c r="A41" s="174" t="str">
        <f aca="false">Criteres!B41</f>
        <v>Tableaux</v>
      </c>
      <c r="B41" s="175" t="str">
        <f aca="false">Criteres!C41</f>
        <v>5.2</v>
      </c>
      <c r="C41" s="175" t="str">
        <f aca="false">Criteres!D41</f>
        <v>A</v>
      </c>
      <c r="D41" s="176" t="str">
        <f aca="false">Criteres!E41</f>
        <v>Pour chaque tableau de données complexe ayant un résumé, celui-ci est-il pertinent ?</v>
      </c>
      <c r="E41" s="177" t="s">
        <v>408</v>
      </c>
      <c r="F41" s="178"/>
      <c r="G41" s="183"/>
      <c r="H41" s="180"/>
      <c r="I41" s="182"/>
    </row>
    <row r="42" customFormat="false" ht="100.25" hidden="false" customHeight="true" outlineLevel="0" collapsed="false">
      <c r="A42" s="174" t="str">
        <f aca="false">Criteres!B42</f>
        <v>Tableaux</v>
      </c>
      <c r="B42" s="175" t="str">
        <f aca="false">Criteres!C42</f>
        <v>5.3</v>
      </c>
      <c r="C42" s="175" t="str">
        <f aca="false">Criteres!D42</f>
        <v>A</v>
      </c>
      <c r="D42" s="176" t="str">
        <f aca="false">Criteres!E42</f>
        <v>Pour chaque tableau de mise en forme, le contenu linéarisé reste-t-il compréhensible (hors cas particuliers) ?</v>
      </c>
      <c r="E42" s="177" t="s">
        <v>408</v>
      </c>
      <c r="F42" s="178"/>
      <c r="G42" s="183"/>
      <c r="H42" s="185"/>
      <c r="I42" s="182"/>
    </row>
    <row r="43" customFormat="false" ht="100.25" hidden="false" customHeight="true" outlineLevel="0" collapsed="false">
      <c r="A43" s="174" t="str">
        <f aca="false">Criteres!B43</f>
        <v>Tableaux</v>
      </c>
      <c r="B43" s="175" t="str">
        <f aca="false">Criteres!C43</f>
        <v>5.4</v>
      </c>
      <c r="C43" s="175" t="str">
        <f aca="false">Criteres!D43</f>
        <v>A</v>
      </c>
      <c r="D43" s="176" t="str">
        <f aca="false">Criteres!E43</f>
        <v>Pour chaque tableau de données ayant un titre, le titre est-il correctement associé au tableau de données ?</v>
      </c>
      <c r="E43" s="177" t="s">
        <v>408</v>
      </c>
      <c r="F43" s="178"/>
      <c r="G43" s="183"/>
      <c r="H43" s="180"/>
      <c r="I43" s="182"/>
    </row>
    <row r="44" customFormat="false" ht="100.25" hidden="false" customHeight="true" outlineLevel="0" collapsed="false">
      <c r="A44" s="174" t="str">
        <f aca="false">Criteres!B44</f>
        <v>Tableaux</v>
      </c>
      <c r="B44" s="175" t="str">
        <f aca="false">Criteres!C44</f>
        <v>5.5</v>
      </c>
      <c r="C44" s="175" t="str">
        <f aca="false">Criteres!D44</f>
        <v>A</v>
      </c>
      <c r="D44" s="176" t="str">
        <f aca="false">Criteres!E44</f>
        <v>Pour chaque tableau de données ayant un titre, celui-ci est-il pertinent ?</v>
      </c>
      <c r="E44" s="177" t="s">
        <v>408</v>
      </c>
      <c r="F44" s="178"/>
      <c r="G44" s="183"/>
      <c r="H44" s="180"/>
      <c r="I44" s="182"/>
    </row>
    <row r="45" customFormat="false" ht="100.25" hidden="false" customHeight="true" outlineLevel="0" collapsed="false">
      <c r="A45" s="174" t="str">
        <f aca="false">Criteres!B45</f>
        <v>Tableaux</v>
      </c>
      <c r="B45" s="175" t="str">
        <f aca="false">Criteres!C45</f>
        <v>5.6</v>
      </c>
      <c r="C45" s="175" t="str">
        <f aca="false">Criteres!D45</f>
        <v>A</v>
      </c>
      <c r="D45" s="176" t="str">
        <f aca="false">Criteres!E45</f>
        <v>Pour chaque tableau de données, chaque en-tête de colonnes et chaque en-tête de lignes sont-ils correctement déclarés ?</v>
      </c>
      <c r="E45" s="177" t="s">
        <v>408</v>
      </c>
      <c r="F45" s="178"/>
      <c r="G45" s="183"/>
      <c r="H45" s="180"/>
      <c r="I45" s="182"/>
    </row>
    <row r="46" customFormat="false" ht="100.25" hidden="false" customHeight="true" outlineLevel="0" collapsed="false">
      <c r="A46" s="174" t="str">
        <f aca="false">Criteres!B46</f>
        <v>Tableaux</v>
      </c>
      <c r="B46" s="175" t="str">
        <f aca="false">Criteres!C46</f>
        <v>5.7</v>
      </c>
      <c r="C46" s="175" t="str">
        <f aca="false">Criteres!D46</f>
        <v>A</v>
      </c>
      <c r="D46" s="176" t="str">
        <f aca="false">Criteres!E46</f>
        <v>Pour chaque tableau de données, la technique appropriée permettant d'associer chaque cellule avec ses en-têtes est-elle utilisée (hors cas particuliers) ?</v>
      </c>
      <c r="E46" s="177" t="s">
        <v>408</v>
      </c>
      <c r="F46" s="178"/>
      <c r="G46" s="183"/>
      <c r="H46" s="180"/>
      <c r="I46" s="182"/>
    </row>
    <row r="47" customFormat="false" ht="100.25" hidden="false" customHeight="true" outlineLevel="0" collapsed="false">
      <c r="A47" s="174" t="str">
        <f aca="false">Criteres!B47</f>
        <v>Tableaux</v>
      </c>
      <c r="B47" s="175" t="str">
        <f aca="false">Criteres!C47</f>
        <v>5.8</v>
      </c>
      <c r="C47" s="175" t="str">
        <f aca="false">Criteres!D47</f>
        <v>A</v>
      </c>
      <c r="D47" s="176" t="str">
        <f aca="false">Criteres!E47</f>
        <v>Chaque tableau de mise en forme ne doit pas utiliser d'éléments propres aux tableaux de données. Cette règle est-elle respectée ?</v>
      </c>
      <c r="E47" s="177" t="s">
        <v>408</v>
      </c>
      <c r="F47" s="178"/>
      <c r="G47" s="183"/>
      <c r="H47" s="180"/>
      <c r="I47" s="182"/>
    </row>
    <row r="48" customFormat="false" ht="100.25" hidden="false" customHeight="true" outlineLevel="0" collapsed="false">
      <c r="A48" s="174" t="str">
        <f aca="false">Criteres!B48</f>
        <v>Liens</v>
      </c>
      <c r="B48" s="175" t="str">
        <f aca="false">Criteres!C48</f>
        <v>6.1</v>
      </c>
      <c r="C48" s="175" t="str">
        <f aca="false">Criteres!D48</f>
        <v>A</v>
      </c>
      <c r="D48" s="176" t="str">
        <f aca="false">Criteres!E48</f>
        <v>Chaque lien est-il explicite (hors cas particuliers) ?</v>
      </c>
      <c r="E48" s="177" t="s">
        <v>408</v>
      </c>
      <c r="F48" s="178"/>
      <c r="G48" s="186"/>
      <c r="H48" s="180"/>
      <c r="I48" s="182"/>
    </row>
    <row r="49" customFormat="false" ht="100.25" hidden="false" customHeight="true" outlineLevel="0" collapsed="false">
      <c r="A49" s="174" t="str">
        <f aca="false">Criteres!B49</f>
        <v>Liens</v>
      </c>
      <c r="B49" s="175" t="str">
        <f aca="false">Criteres!C49</f>
        <v>6.2</v>
      </c>
      <c r="C49" s="175" t="str">
        <f aca="false">Criteres!D49</f>
        <v>A</v>
      </c>
      <c r="D49" s="176" t="str">
        <f aca="false">Criteres!E49</f>
        <v>Dans chaque page web, chaque lien, à l'exception des ancres, a-t-il un intitulé ?</v>
      </c>
      <c r="E49" s="177" t="s">
        <v>408</v>
      </c>
      <c r="F49" s="178"/>
      <c r="G49" s="186" t="s">
        <v>427</v>
      </c>
      <c r="H49" s="180"/>
      <c r="I49" s="182"/>
    </row>
    <row r="50" customFormat="false" ht="100.25" hidden="false" customHeight="true" outlineLevel="0" collapsed="false">
      <c r="A50" s="174" t="str">
        <f aca="false">Criteres!B50</f>
        <v>Liens</v>
      </c>
      <c r="B50" s="175" t="str">
        <f aca="false">Criteres!C50</f>
        <v>6.3</v>
      </c>
      <c r="C50" s="175" t="str">
        <f aca="false">Criteres!D50</f>
        <v>AAA</v>
      </c>
      <c r="D50" s="176" t="str">
        <f aca="false">Criteres!E50</f>
        <v>Chaque intitulé de lien seul est-il explicite hors contexte (hors cas particuliers) ?</v>
      </c>
      <c r="E50" s="177" t="s">
        <v>408</v>
      </c>
      <c r="F50" s="178"/>
      <c r="G50" s="183"/>
      <c r="H50" s="180"/>
      <c r="I50" s="182"/>
    </row>
    <row r="51" customFormat="false" ht="100.25" hidden="false" customHeight="true" outlineLevel="0" collapsed="false">
      <c r="A51" s="174" t="str">
        <f aca="false">Criteres!B51</f>
        <v>Script</v>
      </c>
      <c r="B51" s="175" t="str">
        <f aca="false">Criteres!C51</f>
        <v>7.1</v>
      </c>
      <c r="C51" s="175" t="str">
        <f aca="false">Criteres!D51</f>
        <v>A</v>
      </c>
      <c r="D51" s="176" t="str">
        <f aca="false">Criteres!E51</f>
        <v>Chaque script est-il, si nécessaire, compatible avec les technologies d'assistance ?</v>
      </c>
      <c r="E51" s="177" t="s">
        <v>408</v>
      </c>
      <c r="F51" s="178"/>
      <c r="G51" s="186" t="s">
        <v>428</v>
      </c>
      <c r="H51" s="180"/>
      <c r="I51" s="182"/>
    </row>
    <row r="52" customFormat="false" ht="100.25" hidden="false" customHeight="true" outlineLevel="0" collapsed="false">
      <c r="A52" s="174" t="str">
        <f aca="false">Criteres!B52</f>
        <v>Script</v>
      </c>
      <c r="B52" s="175" t="str">
        <f aca="false">Criteres!C52</f>
        <v>7.2</v>
      </c>
      <c r="C52" s="175" t="str">
        <f aca="false">Criteres!D52</f>
        <v>A</v>
      </c>
      <c r="D52" s="176" t="str">
        <f aca="false">Criteres!E52</f>
        <v>Pour chaque script ayant une alternative, cette alternative est-elle pertinente ?</v>
      </c>
      <c r="E52" s="177" t="s">
        <v>408</v>
      </c>
      <c r="F52" s="178"/>
      <c r="G52" s="183"/>
      <c r="H52" s="180"/>
      <c r="I52" s="182"/>
    </row>
    <row r="53" customFormat="false" ht="100.25" hidden="false" customHeight="true" outlineLevel="0" collapsed="false">
      <c r="A53" s="174" t="str">
        <f aca="false">Criteres!B53</f>
        <v>Script</v>
      </c>
      <c r="B53" s="175" t="str">
        <f aca="false">Criteres!C53</f>
        <v>7.3</v>
      </c>
      <c r="C53" s="175" t="str">
        <f aca="false">Criteres!D53</f>
        <v>A</v>
      </c>
      <c r="D53" s="176" t="str">
        <f aca="false">Criteres!E53</f>
        <v>Chaque script est-il contrôlable par le clavier et par tout dispositif de pointage (hors cas particuliers) ?</v>
      </c>
      <c r="E53" s="177" t="s">
        <v>408</v>
      </c>
      <c r="F53" s="178"/>
      <c r="G53" s="183"/>
      <c r="H53" s="180"/>
      <c r="I53" s="182"/>
    </row>
    <row r="54" customFormat="false" ht="100.25" hidden="false" customHeight="true" outlineLevel="0" collapsed="false">
      <c r="A54" s="174" t="str">
        <f aca="false">Criteres!B54</f>
        <v>Script</v>
      </c>
      <c r="B54" s="175" t="str">
        <f aca="false">Criteres!C54</f>
        <v>7.4</v>
      </c>
      <c r="C54" s="175" t="str">
        <f aca="false">Criteres!D54</f>
        <v>A</v>
      </c>
      <c r="D54" s="176" t="str">
        <f aca="false">Criteres!E54</f>
        <v>Pour chaque script qui initie un changement de contexte, l'utilisateur est-il averti ou en a-t-il le contrôle ?</v>
      </c>
      <c r="E54" s="177" t="s">
        <v>408</v>
      </c>
      <c r="F54" s="178"/>
      <c r="G54" s="183"/>
      <c r="H54" s="180"/>
      <c r="I54" s="182"/>
    </row>
    <row r="55" customFormat="false" ht="100.25" hidden="false" customHeight="true" outlineLevel="0" collapsed="false">
      <c r="A55" s="174" t="str">
        <f aca="false">Criteres!B55</f>
        <v>Script</v>
      </c>
      <c r="B55" s="175" t="str">
        <f aca="false">Criteres!C55</f>
        <v>7.5</v>
      </c>
      <c r="C55" s="175" t="str">
        <f aca="false">Criteres!D55</f>
        <v>AA</v>
      </c>
      <c r="D55" s="176" t="str">
        <f aca="false">Criteres!E55</f>
        <v>Dans chaque page web, les messages de statut sont-ils correctement restitués par les technologies d'assistance ?</v>
      </c>
      <c r="E55" s="177" t="s">
        <v>408</v>
      </c>
      <c r="F55" s="178"/>
      <c r="G55" s="183"/>
      <c r="H55" s="180"/>
      <c r="I55" s="182"/>
    </row>
    <row r="56" customFormat="false" ht="100.25" hidden="false" customHeight="true" outlineLevel="0" collapsed="false">
      <c r="A56" s="174" t="str">
        <f aca="false">Criteres!B56</f>
        <v>Script</v>
      </c>
      <c r="B56" s="175" t="str">
        <f aca="false">Criteres!C56</f>
        <v>7.6</v>
      </c>
      <c r="C56" s="175" t="str">
        <f aca="false">Criteres!D56</f>
        <v>AAA</v>
      </c>
      <c r="D56" s="176" t="str">
        <f aca="false">Criteres!E56</f>
        <v>Chaque script qui provoque une alerte non sollicitée est-il contrôlable par l'utilisateur (hors cas particuliers) ?</v>
      </c>
      <c r="E56" s="177" t="s">
        <v>408</v>
      </c>
      <c r="F56" s="178"/>
      <c r="G56" s="183"/>
      <c r="H56" s="180"/>
      <c r="I56" s="182"/>
    </row>
    <row r="57" customFormat="false" ht="100.25" hidden="false" customHeight="true" outlineLevel="0" collapsed="false">
      <c r="A57" s="174" t="str">
        <f aca="false">Criteres!B57</f>
        <v>Éléments obligatoires</v>
      </c>
      <c r="B57" s="175" t="str">
        <f aca="false">Criteres!C57</f>
        <v>8.1</v>
      </c>
      <c r="C57" s="175" t="str">
        <f aca="false">Criteres!D57</f>
        <v>A</v>
      </c>
      <c r="D57" s="176" t="str">
        <f aca="false">Criteres!E57</f>
        <v>Chaque page web est-elle définie par un type de document ?</v>
      </c>
      <c r="E57" s="177" t="s">
        <v>408</v>
      </c>
      <c r="F57" s="178"/>
      <c r="G57" s="183"/>
      <c r="H57" s="180"/>
      <c r="I57" s="182"/>
    </row>
    <row r="58" customFormat="false" ht="100.25" hidden="false" customHeight="true" outlineLevel="0" collapsed="false">
      <c r="A58" s="174" t="str">
        <f aca="false">Criteres!B58</f>
        <v>Éléments obligatoires</v>
      </c>
      <c r="B58" s="175" t="str">
        <f aca="false">Criteres!C58</f>
        <v>8.2</v>
      </c>
      <c r="C58" s="175" t="str">
        <f aca="false">Criteres!D58</f>
        <v>A</v>
      </c>
      <c r="D58" s="176" t="str">
        <f aca="false">Criteres!E58</f>
        <v>Pour chaque page web, le code source généré est-il valide selon le type de document spécifié (hors cas particuliers) ?</v>
      </c>
      <c r="E58" s="177" t="s">
        <v>408</v>
      </c>
      <c r="F58" s="178"/>
      <c r="G58" s="186" t="s">
        <v>429</v>
      </c>
      <c r="H58" s="180"/>
      <c r="I58" s="182"/>
    </row>
    <row r="59" customFormat="false" ht="100.25" hidden="false" customHeight="true" outlineLevel="0" collapsed="false">
      <c r="A59" s="174" t="str">
        <f aca="false">Criteres!B59</f>
        <v>Éléments obligatoires</v>
      </c>
      <c r="B59" s="175" t="str">
        <f aca="false">Criteres!C59</f>
        <v>8.3</v>
      </c>
      <c r="C59" s="175" t="str">
        <f aca="false">Criteres!D59</f>
        <v>A</v>
      </c>
      <c r="D59" s="176" t="str">
        <f aca="false">Criteres!E59</f>
        <v>Dans chaque page web, la langue par défaut est-elle présente ?</v>
      </c>
      <c r="E59" s="177" t="s">
        <v>408</v>
      </c>
      <c r="F59" s="178"/>
      <c r="G59" s="186" t="s">
        <v>430</v>
      </c>
      <c r="H59" s="180"/>
      <c r="I59" s="182"/>
    </row>
    <row r="60" customFormat="false" ht="100.25" hidden="false" customHeight="true" outlineLevel="0" collapsed="false">
      <c r="A60" s="174" t="str">
        <f aca="false">Criteres!B60</f>
        <v>Éléments obligatoires</v>
      </c>
      <c r="B60" s="175" t="str">
        <f aca="false">Criteres!C60</f>
        <v>8.4</v>
      </c>
      <c r="C60" s="175" t="str">
        <f aca="false">Criteres!D60</f>
        <v>A</v>
      </c>
      <c r="D60" s="176" t="str">
        <f aca="false">Criteres!E60</f>
        <v>Pour chaque page web ayant une langue par défaut, le code de langue est-il pertinent ?</v>
      </c>
      <c r="E60" s="177" t="s">
        <v>408</v>
      </c>
      <c r="F60" s="178"/>
      <c r="G60" s="183"/>
      <c r="H60" s="180"/>
      <c r="I60" s="182"/>
    </row>
    <row r="61" customFormat="false" ht="100.25" hidden="false" customHeight="true" outlineLevel="0" collapsed="false">
      <c r="A61" s="174" t="str">
        <f aca="false">Criteres!B61</f>
        <v>Éléments obligatoires</v>
      </c>
      <c r="B61" s="175" t="str">
        <f aca="false">Criteres!C61</f>
        <v>8.5</v>
      </c>
      <c r="C61" s="175" t="str">
        <f aca="false">Criteres!D61</f>
        <v>A</v>
      </c>
      <c r="D61" s="176" t="str">
        <f aca="false">Criteres!E61</f>
        <v>Chaque page web a-t-elle un titre de page ?</v>
      </c>
      <c r="E61" s="177" t="s">
        <v>408</v>
      </c>
      <c r="F61" s="178"/>
      <c r="G61" s="183"/>
      <c r="H61" s="180"/>
      <c r="I61" s="182"/>
    </row>
    <row r="62" customFormat="false" ht="100.25" hidden="false" customHeight="true" outlineLevel="0" collapsed="false">
      <c r="A62" s="174" t="str">
        <f aca="false">Criteres!B62</f>
        <v>Éléments obligatoires</v>
      </c>
      <c r="B62" s="175" t="str">
        <f aca="false">Criteres!C62</f>
        <v>8.6</v>
      </c>
      <c r="C62" s="175" t="str">
        <f aca="false">Criteres!D62</f>
        <v>A</v>
      </c>
      <c r="D62" s="176" t="str">
        <f aca="false">Criteres!E62</f>
        <v>Pour chaque page web ayant un titre de page, ce titre est-il pertinent ?</v>
      </c>
      <c r="E62" s="177" t="s">
        <v>408</v>
      </c>
      <c r="F62" s="178"/>
      <c r="G62" s="183"/>
      <c r="H62" s="180"/>
      <c r="I62" s="182"/>
    </row>
    <row r="63" customFormat="false" ht="100.25" hidden="false" customHeight="true" outlineLevel="0" collapsed="false">
      <c r="A63" s="174" t="str">
        <f aca="false">Criteres!B63</f>
        <v>Éléments obligatoires</v>
      </c>
      <c r="B63" s="175" t="str">
        <f aca="false">Criteres!C63</f>
        <v>8.7</v>
      </c>
      <c r="C63" s="175" t="str">
        <f aca="false">Criteres!D63</f>
        <v>AA</v>
      </c>
      <c r="D63" s="176" t="str">
        <f aca="false">Criteres!E63</f>
        <v>Dans chaque page web, chaque changement de langue est-il indiqué dans le code source (hors cas particuliers) ?</v>
      </c>
      <c r="E63" s="177" t="s">
        <v>408</v>
      </c>
      <c r="F63" s="178"/>
      <c r="G63" s="183"/>
      <c r="H63" s="180"/>
      <c r="I63" s="182"/>
    </row>
    <row r="64" customFormat="false" ht="100.25" hidden="false" customHeight="true" outlineLevel="0" collapsed="false">
      <c r="A64" s="174" t="str">
        <f aca="false">Criteres!B64</f>
        <v>Éléments obligatoires</v>
      </c>
      <c r="B64" s="175" t="str">
        <f aca="false">Criteres!C64</f>
        <v>8.8</v>
      </c>
      <c r="C64" s="175" t="str">
        <f aca="false">Criteres!D64</f>
        <v>AA</v>
      </c>
      <c r="D64" s="176" t="str">
        <f aca="false">Criteres!E64</f>
        <v>Dans chaque page web, le code de langue de chaque changement de langue est-il valide et pertinent ?</v>
      </c>
      <c r="E64" s="177" t="s">
        <v>408</v>
      </c>
      <c r="F64" s="178"/>
      <c r="G64" s="183"/>
      <c r="H64" s="180"/>
      <c r="I64" s="182"/>
    </row>
    <row r="65" customFormat="false" ht="100.25" hidden="false" customHeight="true" outlineLevel="0" collapsed="false">
      <c r="A65" s="174" t="str">
        <f aca="false">Criteres!B65</f>
        <v>Éléments obligatoires</v>
      </c>
      <c r="B65" s="175" t="str">
        <f aca="false">Criteres!C65</f>
        <v>8.9</v>
      </c>
      <c r="C65" s="175" t="str">
        <f aca="false">Criteres!D65</f>
        <v>A</v>
      </c>
      <c r="D65" s="176" t="str">
        <f aca="false">Criteres!E65</f>
        <v>Dans chaque page web, les balises ne doivent pas être utilisées uniquement à des fins de présentation. Cette règle est-elle respectée ?</v>
      </c>
      <c r="E65" s="177" t="s">
        <v>408</v>
      </c>
      <c r="F65" s="178"/>
      <c r="G65" s="186" t="s">
        <v>431</v>
      </c>
      <c r="H65" s="180"/>
      <c r="I65" s="182"/>
    </row>
    <row r="66" customFormat="false" ht="100.25" hidden="false" customHeight="true" outlineLevel="0" collapsed="false">
      <c r="A66" s="174" t="str">
        <f aca="false">Criteres!B66</f>
        <v>Éléments obligatoires</v>
      </c>
      <c r="B66" s="175" t="str">
        <f aca="false">Criteres!C66</f>
        <v>8.10</v>
      </c>
      <c r="C66" s="175" t="str">
        <f aca="false">Criteres!D66</f>
        <v>A</v>
      </c>
      <c r="D66" s="176" t="str">
        <f aca="false">Criteres!E66</f>
        <v>Dans chaque page web, les changements du sens de lecture sont-ils signalés ?</v>
      </c>
      <c r="E66" s="177" t="s">
        <v>408</v>
      </c>
      <c r="F66" s="178"/>
      <c r="G66" s="183"/>
      <c r="H66" s="180"/>
      <c r="I66" s="182"/>
    </row>
    <row r="67" customFormat="false" ht="100.25" hidden="false" customHeight="true" outlineLevel="0" collapsed="false">
      <c r="A67" s="174" t="str">
        <f aca="false">Criteres!B67</f>
        <v>Structuration</v>
      </c>
      <c r="B67" s="175" t="str">
        <f aca="false">Criteres!C67</f>
        <v>9.1</v>
      </c>
      <c r="C67" s="175" t="str">
        <f aca="false">Criteres!D67</f>
        <v>A</v>
      </c>
      <c r="D67" s="176" t="str">
        <f aca="false">Criteres!E67</f>
        <v>Dans chaque page web, l'information est-elle structurée par l'utilisation appropriée de titres ?</v>
      </c>
      <c r="E67" s="177" t="s">
        <v>408</v>
      </c>
      <c r="F67" s="178"/>
      <c r="G67" s="186" t="s">
        <v>432</v>
      </c>
      <c r="H67" s="180"/>
      <c r="I67" s="182"/>
    </row>
    <row r="68" customFormat="false" ht="100.25" hidden="false" customHeight="true" outlineLevel="0" collapsed="false">
      <c r="A68" s="174" t="str">
        <f aca="false">Criteres!B68</f>
        <v>Structuration</v>
      </c>
      <c r="B68" s="175" t="str">
        <f aca="false">Criteres!C68</f>
        <v>9.2</v>
      </c>
      <c r="C68" s="175" t="str">
        <f aca="false">Criteres!D68</f>
        <v>A</v>
      </c>
      <c r="D68" s="176" t="str">
        <f aca="false">Criteres!E68</f>
        <v>Dans chaque page web, la structure du document est-elle cohérente (hors cas particuliers) ?</v>
      </c>
      <c r="E68" s="177" t="s">
        <v>408</v>
      </c>
      <c r="F68" s="178"/>
      <c r="G68" s="186" t="s">
        <v>433</v>
      </c>
      <c r="H68" s="180"/>
      <c r="I68" s="182"/>
    </row>
    <row r="69" customFormat="false" ht="100.25" hidden="false" customHeight="true" outlineLevel="0" collapsed="false">
      <c r="A69" s="174" t="str">
        <f aca="false">Criteres!B69</f>
        <v>Structuration</v>
      </c>
      <c r="B69" s="175" t="str">
        <f aca="false">Criteres!C69</f>
        <v>9.3</v>
      </c>
      <c r="C69" s="175" t="str">
        <f aca="false">Criteres!D69</f>
        <v>A</v>
      </c>
      <c r="D69" s="176" t="str">
        <f aca="false">Criteres!E69</f>
        <v>Dans chaque page web, chaque liste est-elle correctement structurée ?</v>
      </c>
      <c r="E69" s="177" t="s">
        <v>408</v>
      </c>
      <c r="F69" s="178"/>
      <c r="G69" s="186" t="s">
        <v>434</v>
      </c>
      <c r="H69" s="180"/>
      <c r="I69" s="182"/>
    </row>
    <row r="70" customFormat="false" ht="100.25" hidden="false" customHeight="true" outlineLevel="0" collapsed="false">
      <c r="A70" s="174" t="str">
        <f aca="false">Criteres!B70</f>
        <v>Structuration</v>
      </c>
      <c r="B70" s="175" t="str">
        <f aca="false">Criteres!C70</f>
        <v>9.4</v>
      </c>
      <c r="C70" s="175" t="str">
        <f aca="false">Criteres!D70</f>
        <v>A</v>
      </c>
      <c r="D70" s="176" t="str">
        <f aca="false">Criteres!E70</f>
        <v>Dans chaque page web, chaque citation est-elle correctement indiquée ?</v>
      </c>
      <c r="E70" s="177" t="s">
        <v>408</v>
      </c>
      <c r="F70" s="178"/>
      <c r="G70" s="183"/>
      <c r="H70" s="180"/>
      <c r="I70" s="182"/>
    </row>
    <row r="71" customFormat="false" ht="100.25" hidden="false" customHeight="true" outlineLevel="0" collapsed="false">
      <c r="A71" s="174" t="str">
        <f aca="false">Criteres!B71</f>
        <v>Structuration</v>
      </c>
      <c r="B71" s="175" t="str">
        <f aca="false">Criteres!C71</f>
        <v>9.5</v>
      </c>
      <c r="C71" s="175" t="str">
        <f aca="false">Criteres!D71</f>
        <v>AAA</v>
      </c>
      <c r="D71" s="176" t="str">
        <f aca="false">Criteres!E71</f>
        <v>Dans chaque page Web, la première occurrence de chaque abréviation permet-elle d'en connaître la signification ?</v>
      </c>
      <c r="E71" s="177" t="s">
        <v>408</v>
      </c>
      <c r="F71" s="178"/>
      <c r="G71" s="183"/>
      <c r="H71" s="180"/>
      <c r="I71" s="182"/>
    </row>
    <row r="72" customFormat="false" ht="100.25" hidden="false" customHeight="true" outlineLevel="0" collapsed="false">
      <c r="A72" s="174" t="str">
        <f aca="false">Criteres!B72</f>
        <v>Structuration</v>
      </c>
      <c r="B72" s="175" t="str">
        <f aca="false">Criteres!C72</f>
        <v>9.6</v>
      </c>
      <c r="C72" s="175" t="str">
        <f aca="false">Criteres!D72</f>
        <v>AAA</v>
      </c>
      <c r="D72" s="176" t="str">
        <f aca="false">Criteres!E72</f>
        <v>Dans chaque page Web, la signification de chaque abréviation est-elle pertinente ?</v>
      </c>
      <c r="E72" s="177" t="s">
        <v>408</v>
      </c>
      <c r="F72" s="178"/>
      <c r="G72" s="183"/>
      <c r="H72" s="180"/>
      <c r="I72" s="182"/>
    </row>
    <row r="73" customFormat="false" ht="100.25" hidden="false" customHeight="true" outlineLevel="0" collapsed="false">
      <c r="A73" s="174" t="str">
        <f aca="false">Criteres!B73</f>
        <v>Présentation</v>
      </c>
      <c r="B73" s="175" t="str">
        <f aca="false">Criteres!C73</f>
        <v>10.1</v>
      </c>
      <c r="C73" s="175" t="str">
        <f aca="false">Criteres!D73</f>
        <v>A</v>
      </c>
      <c r="D73" s="176" t="str">
        <f aca="false">Criteres!E73</f>
        <v>Dans le site web, des feuilles de styles sont-elles utilisées pour contrôler la présentation de l'information ?</v>
      </c>
      <c r="E73" s="177" t="s">
        <v>408</v>
      </c>
      <c r="F73" s="178"/>
      <c r="G73" s="183"/>
      <c r="H73" s="180"/>
      <c r="I73" s="182"/>
    </row>
    <row r="74" customFormat="false" ht="100.25" hidden="false" customHeight="true" outlineLevel="0" collapsed="false">
      <c r="A74" s="174" t="str">
        <f aca="false">Criteres!B74</f>
        <v>Présentation</v>
      </c>
      <c r="B74" s="175" t="str">
        <f aca="false">Criteres!C74</f>
        <v>10.2</v>
      </c>
      <c r="C74" s="175" t="str">
        <f aca="false">Criteres!D74</f>
        <v>A</v>
      </c>
      <c r="D74" s="176" t="str">
        <f aca="false">Criteres!E74</f>
        <v>Dans chaque page web, le contenu visible reste-t-il présent lorsque les feuilles de styles sont désactivées ?</v>
      </c>
      <c r="E74" s="177" t="s">
        <v>408</v>
      </c>
      <c r="F74" s="178"/>
      <c r="G74" s="183"/>
      <c r="H74" s="180"/>
      <c r="I74" s="182"/>
    </row>
    <row r="75" customFormat="false" ht="100.25" hidden="false" customHeight="true" outlineLevel="0" collapsed="false">
      <c r="A75" s="174" t="str">
        <f aca="false">Criteres!B75</f>
        <v>Présentation</v>
      </c>
      <c r="B75" s="175" t="str">
        <f aca="false">Criteres!C75</f>
        <v>10.3</v>
      </c>
      <c r="C75" s="175" t="str">
        <f aca="false">Criteres!D75</f>
        <v>A</v>
      </c>
      <c r="D75" s="176" t="str">
        <f aca="false">Criteres!E75</f>
        <v>Dans chaque page web, l'information reste-t-elle compréhensible lorsque les feuilles de styles sont désactivées ?</v>
      </c>
      <c r="E75" s="177" t="s">
        <v>408</v>
      </c>
      <c r="F75" s="178"/>
      <c r="G75" s="183"/>
      <c r="H75" s="180"/>
      <c r="I75" s="182"/>
    </row>
    <row r="76" customFormat="false" ht="100.25" hidden="false" customHeight="true" outlineLevel="0" collapsed="false">
      <c r="A76" s="174" t="str">
        <f aca="false">Criteres!B76</f>
        <v>Présentation</v>
      </c>
      <c r="B76" s="175" t="str">
        <f aca="false">Criteres!C76</f>
        <v>10.4</v>
      </c>
      <c r="C76" s="175" t="str">
        <f aca="false">Criteres!D76</f>
        <v>AA</v>
      </c>
      <c r="D76" s="176" t="str">
        <f aca="false">Criteres!E76</f>
        <v>Dans chaque page web, le texte reste-t-il lisible lorsque la taille des caractères est augmentée jusqu'à 200%, au moins (hors cas particuliers) ?</v>
      </c>
      <c r="E76" s="177" t="s">
        <v>408</v>
      </c>
      <c r="F76" s="178"/>
      <c r="G76" s="183"/>
      <c r="H76" s="180"/>
      <c r="I76" s="182"/>
    </row>
    <row r="77" customFormat="false" ht="100.25" hidden="false" customHeight="true" outlineLevel="0" collapsed="false">
      <c r="A77" s="174" t="str">
        <f aca="false">Criteres!B77</f>
        <v>Présentation</v>
      </c>
      <c r="B77" s="175" t="str">
        <f aca="false">Criteres!C77</f>
        <v>10.5</v>
      </c>
      <c r="C77" s="175" t="str">
        <f aca="false">Criteres!D77</f>
        <v>AA</v>
      </c>
      <c r="D77" s="176" t="str">
        <f aca="false">Criteres!E77</f>
        <v>Dans chaque page web, les déclarations CSS de couleurs de fond d'élément et de police sont-elles correctement utilisées ?</v>
      </c>
      <c r="E77" s="177" t="s">
        <v>408</v>
      </c>
      <c r="F77" s="178"/>
      <c r="G77" s="183"/>
      <c r="H77" s="180"/>
      <c r="I77" s="182"/>
    </row>
    <row r="78" customFormat="false" ht="100.25" hidden="false" customHeight="true" outlineLevel="0" collapsed="false">
      <c r="A78" s="174" t="str">
        <f aca="false">Criteres!B78</f>
        <v>Présentation</v>
      </c>
      <c r="B78" s="175" t="str">
        <f aca="false">Criteres!C78</f>
        <v>10.6</v>
      </c>
      <c r="C78" s="175" t="str">
        <f aca="false">Criteres!D78</f>
        <v>A</v>
      </c>
      <c r="D78" s="176" t="str">
        <f aca="false">Criteres!E78</f>
        <v>Dans chaque page web, chaque lien dont la nature n'est pas évidente est-il visible par rapport au texte environnant ?</v>
      </c>
      <c r="E78" s="177" t="s">
        <v>408</v>
      </c>
      <c r="F78" s="178"/>
      <c r="G78" s="183"/>
      <c r="H78" s="180"/>
      <c r="I78" s="182"/>
    </row>
    <row r="79" customFormat="false" ht="100.25" hidden="false" customHeight="true" outlineLevel="0" collapsed="false">
      <c r="A79" s="174" t="str">
        <f aca="false">Criteres!B79</f>
        <v>Présentation</v>
      </c>
      <c r="B79" s="175" t="str">
        <f aca="false">Criteres!C79</f>
        <v>10.7</v>
      </c>
      <c r="C79" s="175" t="str">
        <f aca="false">Criteres!D79</f>
        <v>A</v>
      </c>
      <c r="D79" s="176" t="str">
        <f aca="false">Criteres!E79</f>
        <v>Dans chaque page web, pour chaque élément recevant le focus, la prise de focus est-elle visible ?</v>
      </c>
      <c r="E79" s="177" t="s">
        <v>408</v>
      </c>
      <c r="F79" s="178"/>
      <c r="G79" s="186" t="s">
        <v>435</v>
      </c>
      <c r="H79" s="180"/>
      <c r="I79" s="182"/>
    </row>
    <row r="80" customFormat="false" ht="100.25" hidden="false" customHeight="true" outlineLevel="0" collapsed="false">
      <c r="A80" s="174" t="str">
        <f aca="false">Criteres!B80</f>
        <v>Présentation</v>
      </c>
      <c r="B80" s="175" t="str">
        <f aca="false">Criteres!C80</f>
        <v>10.8</v>
      </c>
      <c r="C80" s="175" t="str">
        <f aca="false">Criteres!D80</f>
        <v>A</v>
      </c>
      <c r="D80" s="176" t="str">
        <f aca="false">Criteres!E80</f>
        <v>Pour chaque page web, les contenus cachés ont-ils vocation à être ignorés par les technologies d'assistance ?</v>
      </c>
      <c r="E80" s="177" t="s">
        <v>408</v>
      </c>
      <c r="F80" s="178"/>
      <c r="G80" s="183"/>
      <c r="H80" s="180"/>
      <c r="I80" s="182"/>
    </row>
    <row r="81" customFormat="false" ht="100.25" hidden="false" customHeight="true" outlineLevel="0" collapsed="false">
      <c r="A81" s="174" t="str">
        <f aca="false">Criteres!B81</f>
        <v>Présentation</v>
      </c>
      <c r="B81" s="175" t="str">
        <f aca="false">Criteres!C81</f>
        <v>10.9</v>
      </c>
      <c r="C81" s="175" t="str">
        <f aca="false">Criteres!D81</f>
        <v>A</v>
      </c>
      <c r="D81" s="176" t="str">
        <f aca="false">Criteres!E81</f>
        <v>Dans chaque page web, l'information ne doit pas être donnée uniquement par la forme, taille ou position. Cette règle est-elle respectée ?</v>
      </c>
      <c r="E81" s="177" t="s">
        <v>408</v>
      </c>
      <c r="F81" s="178"/>
      <c r="G81" s="183"/>
      <c r="H81" s="180"/>
      <c r="I81" s="182"/>
    </row>
    <row r="82" customFormat="false" ht="100.25" hidden="false" customHeight="true" outlineLevel="0" collapsed="false">
      <c r="A82" s="174" t="str">
        <f aca="false">Criteres!B82</f>
        <v>Présentation</v>
      </c>
      <c r="B82" s="175" t="str">
        <f aca="false">Criteres!C82</f>
        <v>10.10</v>
      </c>
      <c r="C82" s="175" t="str">
        <f aca="false">Criteres!D82</f>
        <v>A</v>
      </c>
      <c r="D82" s="176" t="str">
        <f aca="false">Criteres!E82</f>
        <v>Dans chaque page web, l'information ne doit pas être donnée par la forme, taille ou position uniquement. Cette règle est-elle implémentée de façon pertinente ?</v>
      </c>
      <c r="E82" s="177" t="s">
        <v>408</v>
      </c>
      <c r="F82" s="178"/>
      <c r="G82" s="183"/>
      <c r="H82" s="180"/>
      <c r="I82" s="182"/>
    </row>
    <row r="83" customFormat="false" ht="100.25" hidden="false" customHeight="true" outlineLevel="0" collapsed="false">
      <c r="A83" s="174" t="str">
        <f aca="false">Criteres!B83</f>
        <v>Présentation</v>
      </c>
      <c r="B83" s="175" t="str">
        <f aca="false">Criteres!C83</f>
        <v>10.11</v>
      </c>
      <c r="C83" s="175" t="str">
        <f aca="false">Criteres!D83</f>
        <v>AA</v>
      </c>
      <c r="D83" s="176" t="str">
        <f aca="false">Criteres!E83</f>
        <v>Pour chaque page web, les contenus peuvent-ils être présentés sans avoir recours à la fois à un défilement vertical pour une fenêtre ayant une hauteur de 256px ou une largeur de 320px (hors cas particulier s ) ?</v>
      </c>
      <c r="E83" s="177" t="s">
        <v>408</v>
      </c>
      <c r="F83" s="178"/>
      <c r="G83" s="183"/>
      <c r="H83" s="180"/>
      <c r="I83" s="182"/>
    </row>
    <row r="84" customFormat="false" ht="100.25" hidden="false" customHeight="true" outlineLevel="0" collapsed="false">
      <c r="A84" s="174" t="str">
        <f aca="false">Criteres!B84</f>
        <v>Présentation</v>
      </c>
      <c r="B84" s="175" t="str">
        <f aca="false">Criteres!C84</f>
        <v>10.12</v>
      </c>
      <c r="C84" s="175" t="str">
        <f aca="false">Criteres!D84</f>
        <v>AA</v>
      </c>
      <c r="D84" s="176" t="str">
        <f aca="false">Criteres!E84</f>
        <v>Dans chaque page web, les propriétés d'espacement du texte peuvent-elles être redéfinies par l'utilisateur sans perte de contenu ou de fonctionnalité (hors cas particuliers) ?</v>
      </c>
      <c r="E84" s="177" t="s">
        <v>408</v>
      </c>
      <c r="F84" s="178"/>
      <c r="G84" s="191" t="s">
        <v>436</v>
      </c>
      <c r="H84" s="180"/>
      <c r="I84" s="182"/>
    </row>
    <row r="85" customFormat="false" ht="100.25" hidden="false" customHeight="true" outlineLevel="0" collapsed="false">
      <c r="A85" s="174" t="str">
        <f aca="false">Criteres!B85</f>
        <v>Présentation</v>
      </c>
      <c r="B85" s="175" t="str">
        <f aca="false">Criteres!C85</f>
        <v>10.13</v>
      </c>
      <c r="C85" s="175" t="str">
        <f aca="false">Criteres!D85</f>
        <v>AA</v>
      </c>
      <c r="D85" s="176" t="str">
        <f aca="false">Criteres!E85</f>
        <v>Dans chaque page web, les contenus additionnels apparaissant à la prise de focus ou au survol d'un composant d'interface sont-ils contrôlables par l'utilisateur (hors cas particuliers ) ?</v>
      </c>
      <c r="E85" s="177" t="s">
        <v>408</v>
      </c>
      <c r="F85" s="178"/>
      <c r="G85" s="191" t="s">
        <v>437</v>
      </c>
      <c r="H85" s="180"/>
      <c r="I85" s="182"/>
    </row>
    <row r="86" customFormat="false" ht="100.25" hidden="false" customHeight="true" outlineLevel="0" collapsed="false">
      <c r="A86" s="174" t="str">
        <f aca="false">Criteres!B86</f>
        <v>Présentation</v>
      </c>
      <c r="B86" s="175" t="str">
        <f aca="false">Criteres!C86</f>
        <v>10.14</v>
      </c>
      <c r="C86" s="175" t="str">
        <f aca="false">Criteres!D86</f>
        <v>A</v>
      </c>
      <c r="D86" s="176" t="str">
        <f aca="false">Criteres!E86</f>
        <v>Dans chaque page web, les contenus additionnels apparaissant via les styles CSS uniquement peuvent-ils être rendus visibles au clavier et par tout dispositif de pointage ?</v>
      </c>
      <c r="E86" s="177" t="s">
        <v>408</v>
      </c>
      <c r="F86" s="178"/>
      <c r="G86" s="191" t="s">
        <v>438</v>
      </c>
      <c r="H86" s="180"/>
      <c r="I86" s="182"/>
    </row>
    <row r="87" customFormat="false" ht="100.25" hidden="false" customHeight="true" outlineLevel="0" collapsed="false">
      <c r="A87" s="174" t="str">
        <f aca="false">Criteres!B87</f>
        <v>Présentation</v>
      </c>
      <c r="B87" s="175" t="str">
        <f aca="false">Criteres!C87</f>
        <v>10.15</v>
      </c>
      <c r="C87" s="175" t="str">
        <f aca="false">Criteres!D87</f>
        <v>AAA</v>
      </c>
      <c r="D87" s="176" t="str">
        <f aca="false">Criteres!E87</f>
        <v>Dans chaque page Web, le choix de la couleur de fond et de police du texte est-il contrôlable par l'utilisateur ?</v>
      </c>
      <c r="E87" s="177" t="s">
        <v>408</v>
      </c>
      <c r="F87" s="178"/>
      <c r="G87" s="183"/>
      <c r="H87" s="180"/>
      <c r="I87" s="182"/>
    </row>
    <row r="88" customFormat="false" ht="100.25" hidden="false" customHeight="true" outlineLevel="0" collapsed="false">
      <c r="A88" s="174" t="str">
        <f aca="false">Criteres!B88</f>
        <v>Présentation</v>
      </c>
      <c r="B88" s="175" t="str">
        <f aca="false">Criteres!C88</f>
        <v>10.16</v>
      </c>
      <c r="C88" s="175" t="str">
        <f aca="false">Criteres!D88</f>
        <v>AAA</v>
      </c>
      <c r="D88" s="176" t="str">
        <f aca="false">Criteres!E88</f>
        <v>Pour chaque page Web, le texte ne doit pas être justifié. Cette règle est-elle respectée ?</v>
      </c>
      <c r="E88" s="177" t="s">
        <v>408</v>
      </c>
      <c r="F88" s="178"/>
      <c r="G88" s="183"/>
      <c r="H88" s="180"/>
      <c r="I88" s="182"/>
    </row>
    <row r="89" customFormat="false" ht="100.25" hidden="false" customHeight="true" outlineLevel="0" collapsed="false">
      <c r="A89" s="174" t="str">
        <f aca="false">Criteres!B89</f>
        <v>Présentation</v>
      </c>
      <c r="B89" s="175" t="str">
        <f aca="false">Criteres!C89</f>
        <v>10.17</v>
      </c>
      <c r="C89" s="175" t="str">
        <f aca="false">Criteres!D89</f>
        <v>AAA</v>
      </c>
      <c r="D89" s="176" t="str">
        <f aca="false">Criteres!E89</f>
        <v>Pour chaque page Web, en affichage plein écran et avec une taille de police à 200%, chaque bloc de texte reste-t-il lisible sans l'utilisation de la barre de défilement horizontal ?</v>
      </c>
      <c r="E89" s="177" t="s">
        <v>408</v>
      </c>
      <c r="F89" s="178"/>
      <c r="G89" s="183"/>
      <c r="H89" s="180"/>
      <c r="I89" s="182"/>
    </row>
    <row r="90" customFormat="false" ht="100.25" hidden="false" customHeight="true" outlineLevel="0" collapsed="false">
      <c r="A90" s="174" t="str">
        <f aca="false">Criteres!B90</f>
        <v>Présentation</v>
      </c>
      <c r="B90" s="175" t="str">
        <f aca="false">Criteres!C90</f>
        <v>10.18</v>
      </c>
      <c r="C90" s="175" t="str">
        <f aca="false">Criteres!D90</f>
        <v>AAA</v>
      </c>
      <c r="D90" s="176" t="str">
        <f aca="false">Criteres!E90</f>
        <v>Pour chaque page Web, les blocs de texte ont-ils une largeur inférieure ou égale à 80 caractères (hors cas particuliers) ?</v>
      </c>
      <c r="E90" s="177" t="s">
        <v>408</v>
      </c>
      <c r="F90" s="178"/>
      <c r="G90" s="183"/>
      <c r="H90" s="180"/>
      <c r="I90" s="182"/>
    </row>
    <row r="91" customFormat="false" ht="100.25" hidden="false" customHeight="true" outlineLevel="0" collapsed="false">
      <c r="A91" s="174" t="str">
        <f aca="false">Criteres!B91</f>
        <v>Présentation</v>
      </c>
      <c r="B91" s="175" t="str">
        <f aca="false">Criteres!C91</f>
        <v>10.19</v>
      </c>
      <c r="C91" s="175" t="str">
        <f aca="false">Criteres!D91</f>
        <v>AAA</v>
      </c>
      <c r="D91" s="176" t="str">
        <f aca="false">Criteres!E91</f>
        <v>Pour chaque page Web, l'espace entre les lignes et les paragraphes est-il suffisant ?</v>
      </c>
      <c r="E91" s="177" t="s">
        <v>408</v>
      </c>
      <c r="F91" s="178"/>
      <c r="G91" s="183"/>
      <c r="H91" s="180"/>
      <c r="I91" s="182"/>
    </row>
    <row r="92" customFormat="false" ht="100.25" hidden="false" customHeight="true" outlineLevel="0" collapsed="false">
      <c r="A92" s="174" t="str">
        <f aca="false">Criteres!B92</f>
        <v>Formulaires</v>
      </c>
      <c r="B92" s="175" t="str">
        <f aca="false">Criteres!C92</f>
        <v>11.1</v>
      </c>
      <c r="C92" s="175" t="str">
        <f aca="false">Criteres!D92</f>
        <v>A</v>
      </c>
      <c r="D92" s="176" t="str">
        <f aca="false">Criteres!E92</f>
        <v>Chaque champ de formulaire a-t-il une étiquette ?</v>
      </c>
      <c r="E92" s="177" t="s">
        <v>408</v>
      </c>
      <c r="F92" s="178"/>
      <c r="G92" s="186" t="s">
        <v>439</v>
      </c>
      <c r="H92" s="180"/>
      <c r="I92" s="182"/>
    </row>
    <row r="93" customFormat="false" ht="100.25" hidden="false" customHeight="true" outlineLevel="0" collapsed="false">
      <c r="A93" s="174" t="str">
        <f aca="false">Criteres!B93</f>
        <v>Formulaires</v>
      </c>
      <c r="B93" s="175" t="str">
        <f aca="false">Criteres!C93</f>
        <v>11.2</v>
      </c>
      <c r="C93" s="175" t="str">
        <f aca="false">Criteres!D93</f>
        <v>A</v>
      </c>
      <c r="D93" s="176" t="str">
        <f aca="false">Criteres!E93</f>
        <v>Chaque étiquette associée à un champ de formulaire est-elle pertinente (hors cas particuliers) ?</v>
      </c>
      <c r="E93" s="177" t="s">
        <v>408</v>
      </c>
      <c r="F93" s="178"/>
      <c r="G93" s="183"/>
      <c r="H93" s="180"/>
      <c r="I93" s="182"/>
    </row>
    <row r="94" customFormat="false" ht="100.25" hidden="false" customHeight="true" outlineLevel="0" collapsed="false">
      <c r="A94" s="174" t="str">
        <f aca="false">Criteres!B94</f>
        <v>Formulaires</v>
      </c>
      <c r="B94" s="175" t="str">
        <f aca="false">Criteres!C94</f>
        <v>11.3</v>
      </c>
      <c r="C94" s="175" t="str">
        <f aca="false">Criteres!D94</f>
        <v>AA</v>
      </c>
      <c r="D94" s="176" t="str">
        <f aca="false">Criteres!E94</f>
        <v>Dans chaque formulaire, chaque étiquette associée à un champ de formulaire ayant la même fonction et répété plusieurs fois dans une même page ou dans un ensemble de pages est-elle cohérente ?</v>
      </c>
      <c r="E94" s="177" t="s">
        <v>408</v>
      </c>
      <c r="F94" s="178"/>
      <c r="G94" s="183"/>
      <c r="H94" s="180"/>
      <c r="I94" s="182"/>
    </row>
    <row r="95" customFormat="false" ht="100.25" hidden="false" customHeight="true" outlineLevel="0" collapsed="false">
      <c r="A95" s="174" t="str">
        <f aca="false">Criteres!B95</f>
        <v>Formulaires</v>
      </c>
      <c r="B95" s="175" t="str">
        <f aca="false">Criteres!C95</f>
        <v>11.4</v>
      </c>
      <c r="C95" s="175" t="str">
        <f aca="false">Criteres!D95</f>
        <v>A</v>
      </c>
      <c r="D95" s="176" t="str">
        <f aca="false">Criteres!E95</f>
        <v>Dans chaque formulaire, chaque étiquette de champ et son champ associé sont-ils accolés (hors cas particuliers) ?</v>
      </c>
      <c r="E95" s="177" t="s">
        <v>408</v>
      </c>
      <c r="F95" s="178"/>
      <c r="G95" s="183"/>
      <c r="H95" s="180"/>
      <c r="I95" s="182"/>
    </row>
    <row r="96" customFormat="false" ht="100.25" hidden="false" customHeight="true" outlineLevel="0" collapsed="false">
      <c r="A96" s="174" t="str">
        <f aca="false">Criteres!B96</f>
        <v>Formulaires</v>
      </c>
      <c r="B96" s="175" t="str">
        <f aca="false">Criteres!C96</f>
        <v>11.5</v>
      </c>
      <c r="C96" s="175" t="str">
        <f aca="false">Criteres!D96</f>
        <v>A</v>
      </c>
      <c r="D96" s="176" t="str">
        <f aca="false">Criteres!E96</f>
        <v>Dans chaque formulaire, les champs de même nature sont-ils regroupés, si nécessaire ?</v>
      </c>
      <c r="E96" s="177" t="s">
        <v>408</v>
      </c>
      <c r="F96" s="178"/>
      <c r="G96" s="186" t="s">
        <v>440</v>
      </c>
      <c r="H96" s="180"/>
      <c r="I96" s="182"/>
    </row>
    <row r="97" customFormat="false" ht="100.25" hidden="false" customHeight="true" outlineLevel="0" collapsed="false">
      <c r="A97" s="174" t="str">
        <f aca="false">Criteres!B97</f>
        <v>Formulaires</v>
      </c>
      <c r="B97" s="175" t="str">
        <f aca="false">Criteres!C97</f>
        <v>11.6</v>
      </c>
      <c r="C97" s="175" t="str">
        <f aca="false">Criteres!D97</f>
        <v>A</v>
      </c>
      <c r="D97" s="176" t="str">
        <f aca="false">Criteres!E97</f>
        <v>Dans chaque formulaire, chaque regroupement de champs de formulaire a-t-il une légende ?</v>
      </c>
      <c r="E97" s="177" t="s">
        <v>408</v>
      </c>
      <c r="F97" s="178"/>
      <c r="G97" s="183"/>
      <c r="H97" s="180"/>
      <c r="I97" s="182"/>
    </row>
    <row r="98" customFormat="false" ht="100.25" hidden="false" customHeight="true" outlineLevel="0" collapsed="false">
      <c r="A98" s="174" t="str">
        <f aca="false">Criteres!B98</f>
        <v>Formulaires</v>
      </c>
      <c r="B98" s="175" t="str">
        <f aca="false">Criteres!C98</f>
        <v>11.7</v>
      </c>
      <c r="C98" s="175" t="str">
        <f aca="false">Criteres!D98</f>
        <v>A</v>
      </c>
      <c r="D98" s="176" t="str">
        <f aca="false">Criteres!E98</f>
        <v>Dans chaque formulaire, chaque légende associée à un regroupement de champs de même nature est-elle pertinente ?</v>
      </c>
      <c r="E98" s="177" t="s">
        <v>408</v>
      </c>
      <c r="F98" s="178"/>
      <c r="G98" s="183"/>
      <c r="H98" s="180"/>
      <c r="I98" s="182"/>
    </row>
    <row r="99" customFormat="false" ht="100.25" hidden="false" customHeight="true" outlineLevel="0" collapsed="false">
      <c r="A99" s="174" t="str">
        <f aca="false">Criteres!B99</f>
        <v>Formulaires</v>
      </c>
      <c r="B99" s="175" t="str">
        <f aca="false">Criteres!C99</f>
        <v>11.8</v>
      </c>
      <c r="C99" s="175" t="str">
        <f aca="false">Criteres!D99</f>
        <v>A</v>
      </c>
      <c r="D99" s="176" t="str">
        <f aca="false">Criteres!E99</f>
        <v>Dans chaque formulaire, les items de même nature d'une liste de choix sont-ils regroupés de manière pertinente ?</v>
      </c>
      <c r="E99" s="177" t="s">
        <v>408</v>
      </c>
      <c r="F99" s="178"/>
      <c r="G99" s="183"/>
      <c r="H99" s="180"/>
      <c r="I99" s="182"/>
    </row>
    <row r="100" customFormat="false" ht="100.25" hidden="false" customHeight="true" outlineLevel="0" collapsed="false">
      <c r="A100" s="174" t="str">
        <f aca="false">Criteres!B100</f>
        <v>Formulaires</v>
      </c>
      <c r="B100" s="175" t="str">
        <f aca="false">Criteres!C100</f>
        <v>11.9</v>
      </c>
      <c r="C100" s="175" t="str">
        <f aca="false">Criteres!D100</f>
        <v>A</v>
      </c>
      <c r="D100" s="176" t="str">
        <f aca="false">Criteres!E100</f>
        <v>Dans chaque formulaire, l'intitulé de chaque bouton est-il pertinent (hors cas particuliers) ?</v>
      </c>
      <c r="E100" s="177" t="s">
        <v>408</v>
      </c>
      <c r="F100" s="178"/>
      <c r="G100" s="186"/>
      <c r="H100" s="180"/>
      <c r="I100" s="182"/>
    </row>
    <row r="101" customFormat="false" ht="100.25" hidden="false" customHeight="true" outlineLevel="0" collapsed="false">
      <c r="A101" s="174" t="str">
        <f aca="false">Criteres!B101</f>
        <v>Formulaires</v>
      </c>
      <c r="B101" s="175" t="str">
        <f aca="false">Criteres!C101</f>
        <v>11.10</v>
      </c>
      <c r="C101" s="175" t="str">
        <f aca="false">Criteres!D101</f>
        <v>A</v>
      </c>
      <c r="D101" s="176" t="str">
        <f aca="false">Criteres!E101</f>
        <v>Dans chaque formulaire, le contrôle de saisie est-il utilisé de manière pertinente (hors cas particuliers) ?</v>
      </c>
      <c r="E101" s="177" t="s">
        <v>408</v>
      </c>
      <c r="F101" s="178"/>
      <c r="G101" s="183"/>
      <c r="H101" s="180"/>
      <c r="I101" s="182"/>
    </row>
    <row r="102" customFormat="false" ht="100.25" hidden="false" customHeight="true" outlineLevel="0" collapsed="false">
      <c r="A102" s="174" t="str">
        <f aca="false">Criteres!B102</f>
        <v>Formulaires</v>
      </c>
      <c r="B102" s="175" t="str">
        <f aca="false">Criteres!C102</f>
        <v>11.11</v>
      </c>
      <c r="C102" s="175" t="str">
        <f aca="false">Criteres!D102</f>
        <v>AA</v>
      </c>
      <c r="D102" s="176" t="str">
        <f aca="false">Criteres!E102</f>
        <v>Dans chaque formulaire, le contrôle de saisie est-il accompagné, si nécessaire, de suggestions facilitant la correction des erreurs de saisie ?</v>
      </c>
      <c r="E102" s="177" t="s">
        <v>408</v>
      </c>
      <c r="F102" s="178"/>
      <c r="G102" s="183"/>
      <c r="H102" s="180"/>
      <c r="I102" s="182"/>
    </row>
    <row r="103" customFormat="false" ht="100.25" hidden="false" customHeight="true" outlineLevel="0" collapsed="false">
      <c r="A103" s="174" t="str">
        <f aca="false">Criteres!B103</f>
        <v>Formulaires</v>
      </c>
      <c r="B103" s="175" t="str">
        <f aca="false">Criteres!C103</f>
        <v>11.12</v>
      </c>
      <c r="C103" s="175" t="str">
        <f aca="false">Criteres!D103</f>
        <v>AA</v>
      </c>
      <c r="D103" s="176" t="str">
        <f aca="false">Criteres!E103</f>
        <v>Pour chaque formulaire qui modifie ou supprime des données, ou qui transmet des réponses à un test ou à un examen, ou dont la validation a des conséquences financières ou juridiques, la saisie des données vérifie-t-elle une de ces conditions ?</v>
      </c>
      <c r="E103" s="177" t="s">
        <v>408</v>
      </c>
      <c r="F103" s="178"/>
      <c r="G103" s="183"/>
      <c r="H103" s="180"/>
      <c r="I103" s="182"/>
    </row>
    <row r="104" customFormat="false" ht="100.25" hidden="false" customHeight="true" outlineLevel="0" collapsed="false">
      <c r="A104" s="174" t="str">
        <f aca="false">Criteres!B104</f>
        <v>Formulaires</v>
      </c>
      <c r="B104" s="175" t="str">
        <f aca="false">Criteres!C104</f>
        <v>11.13</v>
      </c>
      <c r="C104" s="175" t="str">
        <f aca="false">Criteres!D104</f>
        <v>AA</v>
      </c>
      <c r="D104" s="176" t="str">
        <f aca="false">Criteres!E104</f>
        <v>La finalité d'un champ de saisie peut-elle être déduite pour faciliter le remplissage automatique des champs avec les données de l'utilisateur ?</v>
      </c>
      <c r="E104" s="177" t="s">
        <v>408</v>
      </c>
      <c r="F104" s="178"/>
      <c r="G104" s="183"/>
      <c r="H104" s="180"/>
      <c r="I104" s="182"/>
    </row>
    <row r="105" customFormat="false" ht="100.25" hidden="false" customHeight="true" outlineLevel="0" collapsed="false">
      <c r="A105" s="174" t="str">
        <f aca="false">Criteres!B105</f>
        <v>Formulaires</v>
      </c>
      <c r="B105" s="175" t="str">
        <f aca="false">Criteres!C105</f>
        <v>11.14</v>
      </c>
      <c r="C105" s="175" t="str">
        <f aca="false">Criteres!D105</f>
        <v>AAA</v>
      </c>
      <c r="D105" s="176" t="str">
        <f aca="false">Criteres!E105</f>
        <v>Pour chaque formulaire, toutes les données peuvent-elles être modifiées, mises à jour ou récupérées par l'utilisateur ?</v>
      </c>
      <c r="E105" s="177" t="s">
        <v>408</v>
      </c>
      <c r="F105" s="178"/>
      <c r="G105" s="183"/>
      <c r="H105" s="180"/>
      <c r="I105" s="182"/>
    </row>
    <row r="106" customFormat="false" ht="100.25" hidden="false" customHeight="true" outlineLevel="0" collapsed="false">
      <c r="A106" s="174" t="str">
        <f aca="false">Criteres!B106</f>
        <v>Formulaires</v>
      </c>
      <c r="B106" s="175" t="str">
        <f aca="false">Criteres!C106</f>
        <v>11.15</v>
      </c>
      <c r="C106" s="175" t="str">
        <f aca="false">Criteres!D106</f>
        <v>AAA</v>
      </c>
      <c r="D106" s="176" t="str">
        <f aca="false">Criteres!E106</f>
        <v>Pour chaque formulaire, des aides à la saisie sont-elles présentes ?</v>
      </c>
      <c r="E106" s="177" t="s">
        <v>408</v>
      </c>
      <c r="F106" s="178"/>
      <c r="G106" s="183"/>
      <c r="H106" s="180"/>
      <c r="I106" s="182"/>
    </row>
    <row r="107" customFormat="false" ht="100.25" hidden="false" customHeight="true" outlineLevel="0" collapsed="false">
      <c r="A107" s="174" t="str">
        <f aca="false">Criteres!B107</f>
        <v>Formulaires</v>
      </c>
      <c r="B107" s="175" t="str">
        <f aca="false">Criteres!C107</f>
        <v>11.16</v>
      </c>
      <c r="C107" s="175" t="str">
        <f aca="false">Criteres!D107</f>
        <v>AAA</v>
      </c>
      <c r="D107" s="176" t="str">
        <f aca="false">Criteres!E107</f>
        <v>Pour chaque formulaire, chaque aide à la saisie est-elle pertinente ?</v>
      </c>
      <c r="E107" s="177" t="s">
        <v>408</v>
      </c>
      <c r="F107" s="178"/>
      <c r="G107" s="183"/>
      <c r="H107" s="180"/>
      <c r="I107" s="182"/>
    </row>
    <row r="108" customFormat="false" ht="100.25" hidden="false" customHeight="true" outlineLevel="0" collapsed="false">
      <c r="A108" s="174" t="str">
        <f aca="false">Criteres!B108</f>
        <v>Navigation</v>
      </c>
      <c r="B108" s="175" t="str">
        <f aca="false">Criteres!C108</f>
        <v>12.1</v>
      </c>
      <c r="C108" s="175" t="str">
        <f aca="false">Criteres!D108</f>
        <v>AA</v>
      </c>
      <c r="D108" s="176" t="str">
        <f aca="false">Criteres!E108</f>
        <v>Chaque ensemble de pages dispose-t-il de deux systèmes de navigation différents, au moins (hors cas particuliers) ?</v>
      </c>
      <c r="E108" s="177" t="s">
        <v>408</v>
      </c>
      <c r="F108" s="178"/>
      <c r="G108" s="183"/>
      <c r="H108" s="180"/>
      <c r="I108" s="182"/>
    </row>
    <row r="109" customFormat="false" ht="100.25" hidden="false" customHeight="true" outlineLevel="0" collapsed="false">
      <c r="A109" s="174" t="str">
        <f aca="false">Criteres!B109</f>
        <v>Navigation</v>
      </c>
      <c r="B109" s="175" t="str">
        <f aca="false">Criteres!C109</f>
        <v>12.2</v>
      </c>
      <c r="C109" s="175" t="str">
        <f aca="false">Criteres!D109</f>
        <v>AA</v>
      </c>
      <c r="D109" s="176" t="str">
        <f aca="false">Criteres!E109</f>
        <v>Dans chaque ensemble de pages, le menu et les barres de navigation sont-ils toujours à la même place (hors cas particuliers) ?</v>
      </c>
      <c r="E109" s="177" t="s">
        <v>408</v>
      </c>
      <c r="F109" s="178"/>
      <c r="G109" s="183"/>
      <c r="H109" s="180"/>
      <c r="I109" s="182"/>
    </row>
    <row r="110" customFormat="false" ht="100.25" hidden="false" customHeight="true" outlineLevel="0" collapsed="false">
      <c r="A110" s="174" t="str">
        <f aca="false">Criteres!B110</f>
        <v>Navigation</v>
      </c>
      <c r="B110" s="175" t="str">
        <f aca="false">Criteres!C110</f>
        <v>12.3</v>
      </c>
      <c r="C110" s="175" t="str">
        <f aca="false">Criteres!D110</f>
        <v>AA</v>
      </c>
      <c r="D110" s="176" t="str">
        <f aca="false">Criteres!E110</f>
        <v>La page « plan du site » est-elle pertinente ?</v>
      </c>
      <c r="E110" s="177" t="s">
        <v>408</v>
      </c>
      <c r="F110" s="178"/>
      <c r="G110" s="183"/>
      <c r="H110" s="180"/>
      <c r="I110" s="182"/>
    </row>
    <row r="111" customFormat="false" ht="100.25" hidden="false" customHeight="true" outlineLevel="0" collapsed="false">
      <c r="A111" s="174" t="str">
        <f aca="false">Criteres!B111</f>
        <v>Navigation</v>
      </c>
      <c r="B111" s="175" t="str">
        <f aca="false">Criteres!C111</f>
        <v>12.4</v>
      </c>
      <c r="C111" s="175" t="str">
        <f aca="false">Criteres!D111</f>
        <v>AA</v>
      </c>
      <c r="D111" s="176" t="str">
        <f aca="false">Criteres!E111</f>
        <v>Dans chaque ensemble de pages, la page « plan du site » est-elle atteignable de manière identique ?</v>
      </c>
      <c r="E111" s="177" t="s">
        <v>408</v>
      </c>
      <c r="F111" s="178"/>
      <c r="G111" s="183"/>
      <c r="H111" s="180"/>
      <c r="I111" s="182"/>
    </row>
    <row r="112" customFormat="false" ht="100.25" hidden="false" customHeight="true" outlineLevel="0" collapsed="false">
      <c r="A112" s="174" t="str">
        <f aca="false">Criteres!B112</f>
        <v>Navigation</v>
      </c>
      <c r="B112" s="175" t="str">
        <f aca="false">Criteres!C112</f>
        <v>12.5</v>
      </c>
      <c r="C112" s="175" t="str">
        <f aca="false">Criteres!D112</f>
        <v>AA</v>
      </c>
      <c r="D112" s="176" t="str">
        <f aca="false">Criteres!E112</f>
        <v>Dans chaque ensemble de pages, le moteur de recherche est-il atteignable de manière identique ?</v>
      </c>
      <c r="E112" s="177" t="s">
        <v>408</v>
      </c>
      <c r="F112" s="178"/>
      <c r="G112" s="183"/>
      <c r="H112" s="180"/>
      <c r="I112" s="182"/>
    </row>
    <row r="113" customFormat="false" ht="100.25" hidden="false" customHeight="true" outlineLevel="0" collapsed="false">
      <c r="A113" s="174" t="str">
        <f aca="false">Criteres!B113</f>
        <v>Navigation</v>
      </c>
      <c r="B113" s="175" t="str">
        <f aca="false">Criteres!C113</f>
        <v>12.6</v>
      </c>
      <c r="C113" s="175" t="str">
        <f aca="false">Criteres!D113</f>
        <v>A</v>
      </c>
      <c r="D113" s="176" t="str">
        <f aca="false">Criteres!E113</f>
        <v>Les zones de regroupement de contenus présentes dans plusieurs pages web (zones d'en-tête, de navigation principale, de contenu principal, de pied de page et de moteur de recherche) peuvent-elles être atteintes ou évitées ?</v>
      </c>
      <c r="E113" s="177" t="s">
        <v>408</v>
      </c>
      <c r="F113" s="178"/>
      <c r="G113" s="186" t="s">
        <v>441</v>
      </c>
      <c r="H113" s="180"/>
      <c r="I113" s="182"/>
    </row>
    <row r="114" customFormat="false" ht="100.25" hidden="false" customHeight="true" outlineLevel="0" collapsed="false">
      <c r="A114" s="174" t="str">
        <f aca="false">Criteres!B114</f>
        <v>Navigation</v>
      </c>
      <c r="B114" s="175" t="str">
        <f aca="false">Criteres!C114</f>
        <v>12.7</v>
      </c>
      <c r="C114" s="175" t="str">
        <f aca="false">Criteres!D114</f>
        <v>A</v>
      </c>
      <c r="D114" s="176" t="str">
        <f aca="false">Criteres!E114</f>
        <v>Dans chaque page web, un lien d'évitement ou d'accès rapide à la zone de contenu principal est-il présent (hors cas particuliers) ?</v>
      </c>
      <c r="E114" s="177" t="s">
        <v>408</v>
      </c>
      <c r="F114" s="178"/>
      <c r="G114" s="186" t="s">
        <v>414</v>
      </c>
      <c r="H114" s="180"/>
      <c r="I114" s="182"/>
    </row>
    <row r="115" customFormat="false" ht="100.25" hidden="false" customHeight="true" outlineLevel="0" collapsed="false">
      <c r="A115" s="174" t="str">
        <f aca="false">Criteres!B115</f>
        <v>Navigation</v>
      </c>
      <c r="B115" s="175" t="str">
        <f aca="false">Criteres!C115</f>
        <v>12.8</v>
      </c>
      <c r="C115" s="175" t="str">
        <f aca="false">Criteres!D115</f>
        <v>A</v>
      </c>
      <c r="D115" s="176" t="str">
        <f aca="false">Criteres!E115</f>
        <v>Dans chaque page web, l'ordre de tabulation est-il cohérent ?</v>
      </c>
      <c r="E115" s="177" t="s">
        <v>408</v>
      </c>
      <c r="F115" s="178"/>
      <c r="G115" s="186" t="s">
        <v>442</v>
      </c>
      <c r="H115" s="180"/>
      <c r="I115" s="182"/>
    </row>
    <row r="116" customFormat="false" ht="100.25" hidden="false" customHeight="true" outlineLevel="0" collapsed="false">
      <c r="A116" s="174" t="str">
        <f aca="false">Criteres!B116</f>
        <v>Navigation</v>
      </c>
      <c r="B116" s="175" t="str">
        <f aca="false">Criteres!C116</f>
        <v>12.9</v>
      </c>
      <c r="C116" s="175" t="str">
        <f aca="false">Criteres!D116</f>
        <v>A</v>
      </c>
      <c r="D116" s="176" t="str">
        <f aca="false">Criteres!E116</f>
        <v>Dans chaque page web, la navigation ne doit pas contenir de piège au clavier. Cette règle est-elle respectée ?</v>
      </c>
      <c r="E116" s="177" t="s">
        <v>408</v>
      </c>
      <c r="F116" s="178"/>
      <c r="G116" s="186"/>
      <c r="H116" s="180"/>
      <c r="I116" s="182"/>
    </row>
    <row r="117" customFormat="false" ht="100.25" hidden="false" customHeight="true" outlineLevel="0" collapsed="false">
      <c r="A117" s="174" t="str">
        <f aca="false">Criteres!B117</f>
        <v>Navigation</v>
      </c>
      <c r="B117" s="175" t="str">
        <f aca="false">Criteres!C117</f>
        <v>12.10</v>
      </c>
      <c r="C117" s="175" t="str">
        <f aca="false">Criteres!D117</f>
        <v>A</v>
      </c>
      <c r="D117" s="176" t="str">
        <f aca="false">Criteres!E117</f>
        <v>Dans chaque page web, les raccourcis clavier n'utilisant qu'une seule touche (lettre minuscule ou majuscule, ponctuation, chiffre ou symbole) sont-ils contrôlables par l’utilisateur ?</v>
      </c>
      <c r="E117" s="177" t="s">
        <v>408</v>
      </c>
      <c r="F117" s="178"/>
      <c r="G117" s="183"/>
      <c r="H117" s="180"/>
      <c r="I117" s="182"/>
    </row>
    <row r="118" customFormat="false" ht="100.25" hidden="false" customHeight="true" outlineLevel="0" collapsed="false">
      <c r="A118" s="174" t="str">
        <f aca="false">Criteres!B118</f>
        <v>Navigation</v>
      </c>
      <c r="B118" s="175" t="str">
        <f aca="false">Criteres!C118</f>
        <v>12.11</v>
      </c>
      <c r="C118" s="175" t="str">
        <f aca="false">Criteres!D118</f>
        <v>A</v>
      </c>
      <c r="D118" s="176" t="str">
        <f aca="false">Criteres!E118</f>
        <v>Dans chaque page web, les contenus additionnels apparaissant au survol, à la prise de focus ou à l'activation d'un composant d'interface sont-ils, si nécessaire, atteignables au clavier ?</v>
      </c>
      <c r="E118" s="177" t="s">
        <v>408</v>
      </c>
      <c r="F118" s="178"/>
      <c r="G118" s="183"/>
      <c r="H118" s="180"/>
      <c r="I118" s="182"/>
    </row>
    <row r="119" customFormat="false" ht="100.25" hidden="false" customHeight="true" outlineLevel="0" collapsed="false">
      <c r="A119" s="174" t="str">
        <f aca="false">Criteres!B119</f>
        <v>Navigation</v>
      </c>
      <c r="B119" s="175" t="str">
        <f aca="false">Criteres!C119</f>
        <v>12.12</v>
      </c>
      <c r="C119" s="175" t="str">
        <f aca="false">Criteres!D119</f>
        <v>AAA</v>
      </c>
      <c r="D119" s="176" t="str">
        <f aca="false">Criteres!E119</f>
        <v>Dans chaque page web, un fil d'Ariane est-il présent (hors cas particuliers) ?</v>
      </c>
      <c r="E119" s="177" t="s">
        <v>408</v>
      </c>
      <c r="F119" s="178"/>
      <c r="G119" s="183"/>
      <c r="H119" s="180"/>
      <c r="I119" s="182"/>
    </row>
    <row r="120" customFormat="false" ht="100.25" hidden="false" customHeight="true" outlineLevel="0" collapsed="false">
      <c r="A120" s="174" t="str">
        <f aca="false">Criteres!B120</f>
        <v>Navigation</v>
      </c>
      <c r="B120" s="175" t="str">
        <f aca="false">Criteres!C120</f>
        <v>12.13</v>
      </c>
      <c r="C120" s="175" t="str">
        <f aca="false">Criteres!D120</f>
        <v>AAA</v>
      </c>
      <c r="D120" s="176" t="str">
        <f aca="false">Criteres!E120</f>
        <v>Dans chaque page Web, le fil d'Ariane est-il pertinent ?</v>
      </c>
      <c r="E120" s="177" t="s">
        <v>408</v>
      </c>
      <c r="F120" s="178"/>
      <c r="G120" s="183"/>
      <c r="H120" s="180"/>
      <c r="I120" s="182"/>
    </row>
    <row r="121" customFormat="false" ht="100.25" hidden="false" customHeight="true" outlineLevel="0" collapsed="false">
      <c r="A121" s="174" t="str">
        <f aca="false">Criteres!B121</f>
        <v>Navigation</v>
      </c>
      <c r="B121" s="175" t="str">
        <f aca="false">Criteres!C121</f>
        <v>12.14</v>
      </c>
      <c r="C121" s="175" t="str">
        <f aca="false">Criteres!D121</f>
        <v>AAA</v>
      </c>
      <c r="D121" s="176" t="str">
        <f aca="false">Criteres!E121</f>
        <v>Dans chaque page Web, la page en cours de consultation est-elle indiquée dans le menu de navigation ?</v>
      </c>
      <c r="E121" s="177" t="s">
        <v>408</v>
      </c>
      <c r="F121" s="178"/>
      <c r="G121" s="183"/>
      <c r="H121" s="180"/>
      <c r="I121" s="182"/>
    </row>
    <row r="122" customFormat="false" ht="100.25" hidden="false" customHeight="true" outlineLevel="0" collapsed="false">
      <c r="A122" s="174" t="str">
        <f aca="false">Criteres!B122</f>
        <v>Consultation</v>
      </c>
      <c r="B122" s="175" t="str">
        <f aca="false">Criteres!C122</f>
        <v>13.1</v>
      </c>
      <c r="C122" s="175" t="str">
        <f aca="false">Criteres!D122</f>
        <v>A</v>
      </c>
      <c r="D122" s="176" t="str">
        <f aca="false">Criteres!E122</f>
        <v>Pour chaque page web, l'utilisateur a-t-il le contrôle de chaque limite de temps modifiant le contenu (hors cas particuliers) ?</v>
      </c>
      <c r="E122" s="177" t="s">
        <v>408</v>
      </c>
      <c r="F122" s="178"/>
      <c r="G122" s="183"/>
      <c r="H122" s="180"/>
      <c r="I122" s="182"/>
    </row>
    <row r="123" customFormat="false" ht="100.25" hidden="false" customHeight="true" outlineLevel="0" collapsed="false">
      <c r="A123" s="174" t="str">
        <f aca="false">Criteres!B123</f>
        <v>Consultation</v>
      </c>
      <c r="B123" s="175" t="str">
        <f aca="false">Criteres!C123</f>
        <v>13.2</v>
      </c>
      <c r="C123" s="175" t="str">
        <f aca="false">Criteres!D123</f>
        <v>A</v>
      </c>
      <c r="D123" s="176" t="str">
        <f aca="false">Criteres!E123</f>
        <v>Dans chaque page web, l'ouverture d'une nouvelle fenêtre ne doit pas être déclenchée sans action de l'utilisateur. Cette règle est-elle respectée ?</v>
      </c>
      <c r="E123" s="177" t="s">
        <v>408</v>
      </c>
      <c r="F123" s="178"/>
      <c r="G123" s="183"/>
      <c r="H123" s="180"/>
      <c r="I123" s="182"/>
    </row>
    <row r="124" customFormat="false" ht="100.25" hidden="false" customHeight="true" outlineLevel="0" collapsed="false">
      <c r="A124" s="174" t="str">
        <f aca="false">Criteres!B124</f>
        <v>Consultation</v>
      </c>
      <c r="B124" s="175" t="str">
        <f aca="false">Criteres!C124</f>
        <v>13.3</v>
      </c>
      <c r="C124" s="175" t="str">
        <f aca="false">Criteres!D124</f>
        <v>A</v>
      </c>
      <c r="D124" s="176" t="str">
        <f aca="false">Criteres!E124</f>
        <v>Dans chaque page web, chaque document bureautique en téléchargement possède-t-il, si nécessaire, une version accessible (hors cas particuliers) ?</v>
      </c>
      <c r="E124" s="177" t="s">
        <v>408</v>
      </c>
      <c r="F124" s="178"/>
      <c r="G124" s="183"/>
      <c r="H124" s="180"/>
      <c r="I124" s="182"/>
    </row>
    <row r="125" customFormat="false" ht="100.25" hidden="false" customHeight="true" outlineLevel="0" collapsed="false">
      <c r="A125" s="174" t="str">
        <f aca="false">Criteres!B125</f>
        <v>Consultation</v>
      </c>
      <c r="B125" s="175" t="str">
        <f aca="false">Criteres!C125</f>
        <v>13.4</v>
      </c>
      <c r="C125" s="175" t="str">
        <f aca="false">Criteres!D125</f>
        <v>A</v>
      </c>
      <c r="D125" s="176" t="str">
        <f aca="false">Criteres!E125</f>
        <v>Pour chaque document bureautique ayant une version accessible, cette version offre-t-elle la même information ?</v>
      </c>
      <c r="E125" s="177" t="s">
        <v>408</v>
      </c>
      <c r="F125" s="178"/>
      <c r="G125" s="183"/>
      <c r="H125" s="180"/>
      <c r="I125" s="182"/>
    </row>
    <row r="126" customFormat="false" ht="100.25" hidden="false" customHeight="true" outlineLevel="0" collapsed="false">
      <c r="A126" s="174" t="str">
        <f aca="false">Criteres!B126</f>
        <v>Consultation</v>
      </c>
      <c r="B126" s="175" t="str">
        <f aca="false">Criteres!C126</f>
        <v>13.5</v>
      </c>
      <c r="C126" s="175" t="str">
        <f aca="false">Criteres!D126</f>
        <v>A</v>
      </c>
      <c r="D126" s="176" t="str">
        <f aca="false">Criteres!E126</f>
        <v>Dans chaque page web, chaque contenu cryptique (art ASCII, émoticon, syntaxe cryptique) a-t-il une alternative ?</v>
      </c>
      <c r="E126" s="177" t="s">
        <v>408</v>
      </c>
      <c r="F126" s="178"/>
      <c r="G126" s="183"/>
      <c r="H126" s="180"/>
      <c r="I126" s="182"/>
    </row>
    <row r="127" customFormat="false" ht="100.25" hidden="false" customHeight="true" outlineLevel="0" collapsed="false">
      <c r="A127" s="174" t="str">
        <f aca="false">Criteres!B127</f>
        <v>Consultation</v>
      </c>
      <c r="B127" s="175" t="str">
        <f aca="false">Criteres!C127</f>
        <v>13.6</v>
      </c>
      <c r="C127" s="175" t="str">
        <f aca="false">Criteres!D127</f>
        <v>A</v>
      </c>
      <c r="D127" s="176" t="str">
        <f aca="false">Criteres!E127</f>
        <v>Dans chaque page web, pour chaque contenu cryptique (art ASCII, émoticon, syntaxe cryptique) ayant une alternative, cette alternative est-elle pertinente ?</v>
      </c>
      <c r="E127" s="177" t="s">
        <v>408</v>
      </c>
      <c r="F127" s="178"/>
      <c r="G127" s="183"/>
      <c r="H127" s="180"/>
      <c r="I127" s="182"/>
    </row>
    <row r="128" customFormat="false" ht="100.25" hidden="false" customHeight="true" outlineLevel="0" collapsed="false">
      <c r="A128" s="174" t="str">
        <f aca="false">Criteres!B128</f>
        <v>Consultation</v>
      </c>
      <c r="B128" s="175" t="str">
        <f aca="false">Criteres!C128</f>
        <v>13.7</v>
      </c>
      <c r="C128" s="175" t="str">
        <f aca="false">Criteres!D128</f>
        <v>A</v>
      </c>
      <c r="D128" s="176" t="str">
        <f aca="false">Criteres!E128</f>
        <v>Dans chaque page web, les changements brusques de luminosité ou les effets de flash sont-ils correctement utilisés ?</v>
      </c>
      <c r="E128" s="177" t="s">
        <v>408</v>
      </c>
      <c r="F128" s="178"/>
      <c r="G128" s="183"/>
      <c r="H128" s="180"/>
      <c r="I128" s="182"/>
    </row>
    <row r="129" customFormat="false" ht="100.25" hidden="false" customHeight="true" outlineLevel="0" collapsed="false">
      <c r="A129" s="174" t="str">
        <f aca="false">Criteres!B129</f>
        <v>Consultation</v>
      </c>
      <c r="B129" s="175" t="str">
        <f aca="false">Criteres!C129</f>
        <v>13.8</v>
      </c>
      <c r="C129" s="175" t="str">
        <f aca="false">Criteres!D129</f>
        <v>A</v>
      </c>
      <c r="D129" s="176" t="str">
        <f aca="false">Criteres!E129</f>
        <v>Dans chaque page web, chaque contenu en mouvement ou clignotant est-il contrôlable par l'utilisateur ?</v>
      </c>
      <c r="E129" s="177" t="s">
        <v>408</v>
      </c>
      <c r="F129" s="178"/>
      <c r="G129" s="183"/>
      <c r="H129" s="180"/>
      <c r="I129" s="182"/>
    </row>
    <row r="130" customFormat="false" ht="100.25" hidden="false" customHeight="true" outlineLevel="0" collapsed="false">
      <c r="A130" s="174" t="str">
        <f aca="false">Criteres!B130</f>
        <v>Consultation</v>
      </c>
      <c r="B130" s="175" t="str">
        <f aca="false">Criteres!C130</f>
        <v>13.9</v>
      </c>
      <c r="C130" s="175" t="str">
        <f aca="false">Criteres!D130</f>
        <v>AA</v>
      </c>
      <c r="D130" s="176" t="str">
        <f aca="false">Criteres!E130</f>
        <v>Dans chaque page web, le contenu proposé est-il consultable quelle que soit l'orientation de l'écran (portait ou paysage) (hors cas particuliers) ?</v>
      </c>
      <c r="E130" s="177" t="s">
        <v>408</v>
      </c>
      <c r="F130" s="178"/>
      <c r="G130" s="183"/>
      <c r="H130" s="180"/>
      <c r="I130" s="182"/>
    </row>
    <row r="131" customFormat="false" ht="100.25" hidden="false" customHeight="true" outlineLevel="0" collapsed="false">
      <c r="A131" s="174" t="str">
        <f aca="false">Criteres!B131</f>
        <v>Consultation</v>
      </c>
      <c r="B131" s="175" t="str">
        <f aca="false">Criteres!C131</f>
        <v>13.10</v>
      </c>
      <c r="C131" s="175" t="str">
        <f aca="false">Criteres!D131</f>
        <v>A</v>
      </c>
      <c r="D131" s="176" t="str">
        <f aca="false">Criteres!E131</f>
        <v>Dans chaque page web, les fonctionnalités utilisables ou disponibles au moyen d'un geste complexe peuvent-elles être également disponibles au moyen d'un geste simple (hors cas particuliers) ?</v>
      </c>
      <c r="E131" s="177" t="s">
        <v>408</v>
      </c>
      <c r="F131" s="178"/>
      <c r="G131" s="183"/>
      <c r="H131" s="180"/>
      <c r="I131" s="182"/>
    </row>
    <row r="132" customFormat="false" ht="100.25" hidden="false" customHeight="true" outlineLevel="0" collapsed="false">
      <c r="A132" s="174" t="str">
        <f aca="false">Criteres!B132</f>
        <v>Consultation</v>
      </c>
      <c r="B132" s="175" t="str">
        <f aca="false">Criteres!C132</f>
        <v>13.11</v>
      </c>
      <c r="C132" s="175" t="str">
        <f aca="false">Criteres!D132</f>
        <v>A</v>
      </c>
      <c r="D132" s="176" t="str">
        <f aca="false">Criteres!E132</f>
        <v>Dans chaque page web, les actions déclenchées au moyen d'un dispositif de pointage sur un point unique de l'écran peuvent-elles faire l'objet d'une annulation (hors cas particuliers) ?</v>
      </c>
      <c r="E132" s="177" t="s">
        <v>408</v>
      </c>
      <c r="F132" s="178"/>
      <c r="G132" s="183"/>
      <c r="H132" s="180"/>
      <c r="I132" s="182"/>
    </row>
    <row r="133" customFormat="false" ht="100.25" hidden="false" customHeight="true" outlineLevel="0" collapsed="false">
      <c r="A133" s="174" t="str">
        <f aca="false">Criteres!B133</f>
        <v>Consultation</v>
      </c>
      <c r="B133" s="175" t="str">
        <f aca="false">Criteres!C133</f>
        <v>13.12</v>
      </c>
      <c r="C133" s="175" t="str">
        <f aca="false">Criteres!D133</f>
        <v>A</v>
      </c>
      <c r="D133" s="176" t="str">
        <f aca="false">Criteres!E133</f>
        <v>Dans chaque page web, les fonctionnalités qui impliquent un mouvement de l'appareil ou vers l'appareil peuvent-elles être satisfaites de manière alternative (hors cas particuliers) ?</v>
      </c>
      <c r="E133" s="177" t="s">
        <v>408</v>
      </c>
      <c r="F133" s="178"/>
      <c r="G133" s="183"/>
      <c r="H133" s="180"/>
      <c r="I133" s="182"/>
    </row>
    <row r="134" customFormat="false" ht="100.25" hidden="false" customHeight="true" outlineLevel="0" collapsed="false">
      <c r="A134" s="174" t="str">
        <f aca="false">Criteres!B134</f>
        <v>Consultation</v>
      </c>
      <c r="B134" s="175" t="str">
        <f aca="false">Criteres!C134</f>
        <v>13.13</v>
      </c>
      <c r="C134" s="175" t="str">
        <f aca="false">Criteres!D134</f>
        <v>AAA</v>
      </c>
      <c r="D134" s="176" t="str">
        <f aca="false">Criteres!E134</f>
        <v>Dans chaque page Web, une tâche ne doit pas requérir de limite de temps pour être réalisée, sauf si elle se déroule en temps réel ou si cette limite de temps est essentielle. Cette règle est-elle respectée ?</v>
      </c>
      <c r="E134" s="177" t="s">
        <v>408</v>
      </c>
      <c r="F134" s="178"/>
      <c r="G134" s="183"/>
      <c r="H134" s="180"/>
      <c r="I134" s="182"/>
    </row>
    <row r="135" customFormat="false" ht="100.25" hidden="false" customHeight="true" outlineLevel="0" collapsed="false">
      <c r="A135" s="174" t="str">
        <f aca="false">Criteres!B135</f>
        <v>Consultation</v>
      </c>
      <c r="B135" s="175" t="str">
        <f aca="false">Criteres!C135</f>
        <v>13.14</v>
      </c>
      <c r="C135" s="175" t="str">
        <f aca="false">Criteres!D135</f>
        <v>AAA</v>
      </c>
      <c r="D135" s="176" t="str">
        <f aca="false">Criteres!E135</f>
        <v>Dans chaque page Web, lors d'une interruption de session authentifiée, les données saisies par l'utilisateur sont-elles récupérées après réauthentification ?</v>
      </c>
      <c r="E135" s="177" t="s">
        <v>408</v>
      </c>
      <c r="F135" s="178"/>
      <c r="G135" s="183"/>
      <c r="H135" s="180"/>
      <c r="I135" s="182"/>
    </row>
    <row r="136" customFormat="false" ht="100.25" hidden="false" customHeight="true" outlineLevel="0" collapsed="false">
      <c r="A136" s="174" t="str">
        <f aca="false">Criteres!B136</f>
        <v>Consultation</v>
      </c>
      <c r="B136" s="175" t="str">
        <f aca="false">Criteres!C136</f>
        <v>13.15</v>
      </c>
      <c r="C136" s="175" t="str">
        <f aca="false">Criteres!D136</f>
        <v>AAA</v>
      </c>
      <c r="D136" s="176" t="str">
        <f aca="false">Criteres!E136</f>
        <v>Dans chaque page Web, les expressions inhabituelles, les expressions idiomatiques ou le jargon sont-ils explicités ?</v>
      </c>
      <c r="E136" s="177" t="s">
        <v>408</v>
      </c>
      <c r="F136" s="178"/>
      <c r="G136" s="183"/>
      <c r="H136" s="180"/>
      <c r="I136" s="182"/>
    </row>
    <row r="137" customFormat="false" ht="100.25" hidden="false" customHeight="true" outlineLevel="0" collapsed="false">
      <c r="A137" s="174" t="str">
        <f aca="false">Criteres!B137</f>
        <v>Consultation</v>
      </c>
      <c r="B137" s="175" t="str">
        <f aca="false">Criteres!C137</f>
        <v>13.16</v>
      </c>
      <c r="C137" s="175" t="str">
        <f aca="false">Criteres!D137</f>
        <v>AAA</v>
      </c>
      <c r="D137" s="176" t="str">
        <f aca="false">Criteres!E137</f>
        <v>Dans chaque page Web, pour chaque expression inhabituelle ou limitée, idiomatique ou de jargon ayant une définition, cette définition est-elle pertinente ?</v>
      </c>
      <c r="E137" s="177" t="s">
        <v>408</v>
      </c>
      <c r="G137" s="26"/>
    </row>
    <row r="138" customFormat="false" ht="100.25" hidden="false" customHeight="true" outlineLevel="0" collapsed="false">
      <c r="A138" s="174" t="str">
        <f aca="false">Criteres!B138</f>
        <v>Consultation</v>
      </c>
      <c r="B138" s="175" t="str">
        <f aca="false">Criteres!C138</f>
        <v>13.17</v>
      </c>
      <c r="C138" s="175" t="str">
        <f aca="false">Criteres!D138</f>
        <v>AAA</v>
      </c>
      <c r="D138" s="176" t="str">
        <f aca="false">Criteres!E138</f>
        <v>Dans chaque page Web, pour chaque mot dont le sens ne peut être compris sans en connaître la prononciation, celle-ci est-elle indiquée ?</v>
      </c>
      <c r="E138" s="177" t="s">
        <v>408</v>
      </c>
      <c r="G138" s="26"/>
    </row>
    <row r="139" customFormat="false" ht="100.25" hidden="false" customHeight="true" outlineLevel="0" collapsed="false">
      <c r="A139" s="174" t="str">
        <f aca="false">Criteres!B139</f>
        <v>Consultation</v>
      </c>
      <c r="B139" s="175" t="str">
        <f aca="false">Criteres!C139</f>
        <v>13.18</v>
      </c>
      <c r="C139" s="175" t="str">
        <f aca="false">Criteres!D139</f>
        <v>AAA</v>
      </c>
      <c r="D139" s="176" t="str">
        <f aca="false">Criteres!E139</f>
        <v>Dans chaque page Web, chaque texte qui nécessite un niveau de lecture plus avancé que le premier cycle de l'enseignement secondaire a-t-il une version alternative ?</v>
      </c>
      <c r="E139" s="177" t="s">
        <v>408</v>
      </c>
      <c r="G139" s="26"/>
    </row>
    <row r="140" customFormat="false" ht="100.25" hidden="false" customHeight="true" outlineLevel="0" collapsed="false">
      <c r="A140" s="174" t="str">
        <f aca="false">Criteres!B140</f>
        <v>Consultation</v>
      </c>
      <c r="B140" s="175" t="str">
        <f aca="false">Criteres!C140</f>
        <v>13.19</v>
      </c>
      <c r="C140" s="175" t="str">
        <f aca="false">Criteres!D140</f>
        <v>AAA</v>
      </c>
      <c r="D140" s="176" t="str">
        <f aca="false">Criteres!E140</f>
        <v>Dans chaque page Web, les changements brusques de luminosité ou les effets de flash ont-ils une fréquence inférieure ou égale à 3 par seconde ?</v>
      </c>
      <c r="E140" s="177" t="s">
        <v>408</v>
      </c>
      <c r="G140" s="26"/>
    </row>
  </sheetData>
  <autoFilter ref="A3:H140"/>
  <mergeCells count="2">
    <mergeCell ref="A1:C1"/>
    <mergeCell ref="A2:C2"/>
  </mergeCells>
  <conditionalFormatting sqref="F4:F136">
    <cfRule type="cellIs" priority="2" operator="equal" aboveAverage="0" equalAverage="0" bottom="0" percent="0" rank="0" text="" dxfId="29">
      <formula>"D"</formula>
    </cfRule>
  </conditionalFormatting>
  <conditionalFormatting sqref="E4:E140">
    <cfRule type="cellIs" priority="3" operator="equal" aboveAverage="0" equalAverage="0" bottom="0" percent="0" rank="0" text="" dxfId="30">
      <formula>"c"</formula>
    </cfRule>
    <cfRule type="cellIs" priority="4" operator="equal" aboveAverage="0" equalAverage="0" bottom="0" percent="0" rank="0" text="" dxfId="31">
      <formula>"nc"</formula>
    </cfRule>
    <cfRule type="cellIs" priority="5" operator="equal" aboveAverage="0" equalAverage="0" bottom="0" percent="0" rank="0" text="" dxfId="32">
      <formula>"na"</formula>
    </cfRule>
    <cfRule type="cellIs" priority="6" operator="equal" aboveAverage="0" equalAverage="0" bottom="0" percent="0" rank="0" text="" dxfId="33">
      <formula>"nt"</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51</TotalTime>
  <Application>LibreOffice/7.2.3.2$Linux_X86_64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2018-05-17T22:27:55Z</dcterms:created>
  <dc:creator>Audrey Maniez</dc:creator>
  <dc:description/>
  <dc:language>fr-FR</dc:language>
  <cp:lastModifiedBy>Matthieu FAURE</cp:lastModifiedBy>
  <dcterms:modified xsi:type="dcterms:W3CDTF">2021-12-21T15:21:14Z</dcterms:modified>
  <cp:revision>8</cp:revision>
  <dc:subject/>
  <dc:title>Grille d'audit RGAA 4</dc:title>
</cp:coreProperties>
</file>

<file path=docProps/custom.xml><?xml version="1.0" encoding="utf-8"?>
<Properties xmlns="http://schemas.openxmlformats.org/officeDocument/2006/custom-properties" xmlns:vt="http://schemas.openxmlformats.org/officeDocument/2006/docPropsVTypes"/>
</file>