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/>
  <mc:AlternateContent xmlns:mc="http://schemas.openxmlformats.org/markup-compatibility/2006">
    <mc:Choice Requires="x15">
      <x15ac:absPath xmlns:x15ac="http://schemas.microsoft.com/office/spreadsheetml/2010/11/ac" url="https://uibkacat-my.sharepoint.com/personal/david_osterberger_student_uibk_ac_at/Documents/ISM1/2022W437230 VAP S/Term Projects/TP7 - Forecasting with AI/TP Team Folder/Presentation_purpose/"/>
    </mc:Choice>
  </mc:AlternateContent>
  <xr:revisionPtr revIDLastSave="135" documentId="8_{E35A2465-FF56-4A32-99E7-3A3856CA1AD3}" xr6:coauthVersionLast="47" xr6:coauthVersionMax="47" xr10:uidLastSave="{19233C76-7B9F-4B1A-98E2-161B5C22CB4B}"/>
  <bookViews>
    <workbookView xWindow="-120" yWindow="-120" windowWidth="29040" windowHeight="15840" xr2:uid="{00000000-000D-0000-FFFF-FFFF00000000}"/>
  </bookViews>
  <sheets>
    <sheet name="Season20_21" sheetId="1" r:id="rId1"/>
    <sheet name="ActualResult_20_21" sheetId="2" r:id="rId2"/>
    <sheet name="Tabelle2" sheetId="3" r:id="rId3"/>
  </sheets>
  <definedNames>
    <definedName name="_xlnm._FilterDatabase" localSheetId="1" hidden="1">ActualResult_20_21!$A$1:$H$1</definedName>
    <definedName name="_xlnm._FilterDatabase" localSheetId="0" hidden="1">Season20_21!$A$2:$M$2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" i="1" l="1" a="1"/>
  <c r="I21" i="1"/>
  <c r="AB28" i="1"/>
  <c r="B21" i="1"/>
  <c r="F21" i="1"/>
  <c r="J41" i="1"/>
  <c r="I41" i="1" s="1"/>
  <c r="J25" i="1"/>
  <c r="I25" i="1" s="1"/>
  <c r="J26" i="1"/>
  <c r="I26" i="1" s="1"/>
  <c r="J27" i="1"/>
  <c r="I27" i="1" s="1"/>
  <c r="J28" i="1"/>
  <c r="I28" i="1" s="1"/>
  <c r="J29" i="1"/>
  <c r="I29" i="1" s="1"/>
  <c r="J30" i="1"/>
  <c r="I30" i="1" s="1"/>
  <c r="J31" i="1"/>
  <c r="I31" i="1" s="1"/>
  <c r="J32" i="1"/>
  <c r="I32" i="1" s="1"/>
  <c r="J33" i="1"/>
  <c r="I33" i="1" s="1"/>
  <c r="J34" i="1"/>
  <c r="I34" i="1" s="1"/>
  <c r="J35" i="1"/>
  <c r="I35" i="1" s="1"/>
  <c r="J36" i="1"/>
  <c r="I36" i="1" s="1"/>
  <c r="J37" i="1"/>
  <c r="I37" i="1" s="1"/>
  <c r="J38" i="1"/>
  <c r="I38" i="1" s="1"/>
  <c r="J39" i="1"/>
  <c r="I39" i="1" s="1"/>
  <c r="J40" i="1"/>
  <c r="I40" i="1" s="1"/>
  <c r="J24" i="1"/>
  <c r="I24" i="1" s="1"/>
  <c r="I42" i="1" s="1" a="1"/>
  <c r="I42" i="1" s="1"/>
  <c r="J3" i="1"/>
  <c r="I3" i="1" s="1"/>
  <c r="J10" i="1"/>
  <c r="I10" i="1" s="1"/>
  <c r="J12" i="1"/>
  <c r="I12" i="1" s="1"/>
  <c r="J17" i="1"/>
  <c r="I17" i="1" s="1"/>
  <c r="J19" i="1"/>
  <c r="I19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3" i="1"/>
  <c r="E4" i="1"/>
  <c r="J4" i="1" s="1"/>
  <c r="I4" i="1" s="1"/>
  <c r="E5" i="1"/>
  <c r="J5" i="1" s="1"/>
  <c r="I5" i="1" s="1"/>
  <c r="E6" i="1"/>
  <c r="J6" i="1" s="1"/>
  <c r="I6" i="1" s="1"/>
  <c r="E7" i="1"/>
  <c r="J7" i="1" s="1"/>
  <c r="I7" i="1" s="1"/>
  <c r="E8" i="1"/>
  <c r="J8" i="1" s="1"/>
  <c r="I8" i="1" s="1"/>
  <c r="E9" i="1"/>
  <c r="J9" i="1" s="1"/>
  <c r="I9" i="1" s="1"/>
  <c r="E11" i="1"/>
  <c r="J11" i="1" s="1"/>
  <c r="I11" i="1" s="1"/>
  <c r="E13" i="1"/>
  <c r="J13" i="1" s="1"/>
  <c r="I13" i="1" s="1"/>
  <c r="E14" i="1"/>
  <c r="J14" i="1" s="1"/>
  <c r="I14" i="1" s="1"/>
  <c r="E15" i="1"/>
  <c r="J15" i="1" s="1"/>
  <c r="I15" i="1" s="1"/>
  <c r="E16" i="1"/>
  <c r="J16" i="1" s="1"/>
  <c r="I16" i="1" s="1"/>
  <c r="E18" i="1"/>
  <c r="J18" i="1" s="1"/>
  <c r="I18" i="1" s="1"/>
  <c r="E20" i="1"/>
  <c r="J20" i="1" s="1"/>
  <c r="I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<sst xmlns="http://schemas.openxmlformats.org/spreadsheetml/2006/main" count="102" uniqueCount="43">
  <si>
    <t>Prediction | Random Forest</t>
  </si>
  <si>
    <t>Actual result</t>
  </si>
  <si>
    <t>Rank-Comparision_Predicted_vs_actual_</t>
  </si>
  <si>
    <t>Team</t>
  </si>
  <si>
    <t>TotalPoints</t>
  </si>
  <si>
    <t>Rank</t>
  </si>
  <si>
    <t>Total Points</t>
  </si>
  <si>
    <t>RankComparison</t>
  </si>
  <si>
    <t>ForecastingRank_foreach_Team</t>
  </si>
  <si>
    <t>FC Bayern München</t>
  </si>
  <si>
    <t>RB Leipzig</t>
  </si>
  <si>
    <t>Borussia Dortmund</t>
  </si>
  <si>
    <t>Bayer 04 Leverkusen</t>
  </si>
  <si>
    <t>Hertha BSC</t>
  </si>
  <si>
    <t>1. FSV Mainz 05</t>
  </si>
  <si>
    <t>VfB Stuttgart</t>
  </si>
  <si>
    <t>1. FC Union Berlin</t>
  </si>
  <si>
    <t>Borussia Mönchengladbach</t>
  </si>
  <si>
    <t>1. FC Köln</t>
  </si>
  <si>
    <t>FC Augsburg</t>
  </si>
  <si>
    <t>Sport-Club Freiburg</t>
  </si>
  <si>
    <t>SV Werder Bremen</t>
  </si>
  <si>
    <t>FC Schalke 04</t>
  </si>
  <si>
    <t>TSG Hoffenheim</t>
  </si>
  <si>
    <t>Eintracht Frankfurt</t>
  </si>
  <si>
    <t>DSC Arminia Bielefeld</t>
  </si>
  <si>
    <t>VfL Wolfsburg</t>
  </si>
  <si>
    <t>Prediction | Dynamic Forecasting</t>
  </si>
  <si>
    <r>
      <t>ForecastingRan</t>
    </r>
    <r>
      <rPr>
        <sz val="11"/>
        <rFont val="Calibri"/>
        <family val="2"/>
      </rPr>
      <t>k_foreach_Team</t>
    </r>
  </si>
  <si>
    <t>Played</t>
  </si>
  <si>
    <t>Won</t>
  </si>
  <si>
    <t>Drawn</t>
  </si>
  <si>
    <t>Lost</t>
  </si>
  <si>
    <t>Goals For</t>
  </si>
  <si>
    <t>Goals Against</t>
  </si>
  <si>
    <t>Points</t>
  </si>
  <si>
    <t>Bayern München</t>
  </si>
  <si>
    <t>Bor. Mönchengladbach</t>
  </si>
  <si>
    <t>SC Freiburg</t>
  </si>
  <si>
    <t>Arminia Bielefeld</t>
  </si>
  <si>
    <t>34:60</t>
  </si>
  <si>
    <t>Werder Bremen</t>
  </si>
  <si>
    <t>25:86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</si>
</sst>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46" fontId="0" fillId="0" borderId="0" xfId="0" applyNumberFormat="1"/>
    <xf numFmtId="0" fontId="2" fillId="2" borderId="0" xfId="0" applyFont="1" applyFill="1"/>
    <xf numFmtId="0" fontId="4" fillId="2" borderId="1" xfId="0" applyFont="1" applyFill="1" applyBorder="1" applyAlignment="1">
      <alignment horizontal="center" vertical="top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top"/>
    </xf>
    <xf numFmtId="0" fontId="3" fillId="3" borderId="2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8" fillId="0" borderId="1" xfId="0" applyFont="1" applyBorder="1"/>
  </cellXfs>
  <cellStyles count="1">
    <cellStyle name="Standard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Actual</a:t>
            </a:r>
            <a:r>
              <a:rPr lang="en-GB" baseline="0"/>
              <a:t> vs predicted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2481130536649019E-2"/>
          <c:y val="0.11832007670595314"/>
          <c:w val="0.93879947209988579"/>
          <c:h val="0.81751566997468639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13C4-48B0-86AE-2322B875E46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13C4-48B0-86AE-2322B875E46F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3C4-48B0-86AE-2322B875E46F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13C4-48B0-86AE-2322B875E46F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3C4-48B0-86AE-2322B875E46F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13C4-48B0-86AE-2322B875E46F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3C4-48B0-86AE-2322B875E46F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13C4-48B0-86AE-2322B875E4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Season20_21!$E$24:$E$41</c:f>
              <c:strCache>
                <c:ptCount val="18"/>
                <c:pt idx="0">
                  <c:v>FC Bayern München</c:v>
                </c:pt>
                <c:pt idx="1">
                  <c:v>RB Leipzig</c:v>
                </c:pt>
                <c:pt idx="2">
                  <c:v>Borussia Dortmund</c:v>
                </c:pt>
                <c:pt idx="3">
                  <c:v>VfL Wolfsburg</c:v>
                </c:pt>
                <c:pt idx="4">
                  <c:v>Eintracht Frankfurt</c:v>
                </c:pt>
                <c:pt idx="5">
                  <c:v>Bayer 04 Leverkusen</c:v>
                </c:pt>
                <c:pt idx="6">
                  <c:v>1. FC Union Berlin</c:v>
                </c:pt>
                <c:pt idx="7">
                  <c:v>Borussia Mönchengladbach</c:v>
                </c:pt>
                <c:pt idx="8">
                  <c:v>VfB Stuttgart</c:v>
                </c:pt>
                <c:pt idx="9">
                  <c:v>Sport-Club Freiburg</c:v>
                </c:pt>
                <c:pt idx="10">
                  <c:v>TSG Hoffenheim</c:v>
                </c:pt>
                <c:pt idx="11">
                  <c:v>1. FSV Mainz 05</c:v>
                </c:pt>
                <c:pt idx="12">
                  <c:v>FC Augsburg</c:v>
                </c:pt>
                <c:pt idx="13">
                  <c:v>Hertha BSC</c:v>
                </c:pt>
                <c:pt idx="14">
                  <c:v>DSC Arminia Bielefeld</c:v>
                </c:pt>
                <c:pt idx="15">
                  <c:v>1. FC Köln</c:v>
                </c:pt>
                <c:pt idx="16">
                  <c:v>SV Werder Bremen</c:v>
                </c:pt>
                <c:pt idx="17">
                  <c:v>FC Schalke 04</c:v>
                </c:pt>
              </c:strCache>
            </c:strRef>
          </c:cat>
          <c:val>
            <c:numRef>
              <c:f>Season20_21!$I$24:$I$41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-1</c:v>
                </c:pt>
                <c:pt idx="3">
                  <c:v>3</c:v>
                </c:pt>
                <c:pt idx="4">
                  <c:v>9</c:v>
                </c:pt>
                <c:pt idx="5">
                  <c:v>-2</c:v>
                </c:pt>
                <c:pt idx="6">
                  <c:v>4</c:v>
                </c:pt>
                <c:pt idx="7">
                  <c:v>-2</c:v>
                </c:pt>
                <c:pt idx="8">
                  <c:v>4</c:v>
                </c:pt>
                <c:pt idx="9">
                  <c:v>5</c:v>
                </c:pt>
                <c:pt idx="10">
                  <c:v>-2</c:v>
                </c:pt>
                <c:pt idx="11">
                  <c:v>-4</c:v>
                </c:pt>
                <c:pt idx="12">
                  <c:v>3</c:v>
                </c:pt>
                <c:pt idx="13">
                  <c:v>-4</c:v>
                </c:pt>
                <c:pt idx="14">
                  <c:v>3</c:v>
                </c:pt>
                <c:pt idx="15">
                  <c:v>1</c:v>
                </c:pt>
                <c:pt idx="16">
                  <c:v>-5</c:v>
                </c:pt>
                <c:pt idx="17">
                  <c:v>-13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C4-48B0-86AE-2322B875E46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75405936"/>
        <c:axId val="675406264"/>
      </c:barChart>
      <c:catAx>
        <c:axId val="67540593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406264"/>
        <c:crosses val="autoZero"/>
        <c:auto val="0"/>
        <c:lblAlgn val="ctr"/>
        <c:lblOffset val="100"/>
        <c:noMultiLvlLbl val="0"/>
      </c:catAx>
      <c:valAx>
        <c:axId val="67540626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405936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vs predicted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Season20_21!$I$2</c:f>
              <c:strCache>
                <c:ptCount val="1"/>
                <c:pt idx="0">
                  <c:v>RankComparison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4A4D-439B-AEF7-756D8788004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4A4D-439B-AEF7-756D87880044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4A4D-439B-AEF7-756D87880044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4A4D-439B-AEF7-756D87880044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4A4D-439B-AEF7-756D87880044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4FB-4F92-9F3F-BC297541862B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4FB-4F92-9F3F-BC297541862B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4A4D-439B-AEF7-756D87880044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4FB-4F92-9F3F-BC297541862B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4FB-4F92-9F3F-BC297541862B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4FB-4F92-9F3F-BC297541862B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4A4D-439B-AEF7-756D87880044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4FB-4F92-9F3F-BC297541862B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4FB-4F92-9F3F-BC297541862B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4A4D-439B-AEF7-756D8788004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Season20_21!$E$3:$E$20</c:f>
              <c:strCache>
                <c:ptCount val="18"/>
                <c:pt idx="0">
                  <c:v>FC Bayern München</c:v>
                </c:pt>
                <c:pt idx="1">
                  <c:v>RB Leipzig</c:v>
                </c:pt>
                <c:pt idx="2">
                  <c:v>Borussia Dortmund</c:v>
                </c:pt>
                <c:pt idx="3">
                  <c:v>VfL Wolfsburg</c:v>
                </c:pt>
                <c:pt idx="4">
                  <c:v>Eintracht Frankfurt</c:v>
                </c:pt>
                <c:pt idx="5">
                  <c:v>Bayer 04 Leverkusen</c:v>
                </c:pt>
                <c:pt idx="6">
                  <c:v>1. FC Union Berlin</c:v>
                </c:pt>
                <c:pt idx="7">
                  <c:v>Borussia Mönchengladbach</c:v>
                </c:pt>
                <c:pt idx="8">
                  <c:v>VfB Stuttgart</c:v>
                </c:pt>
                <c:pt idx="9">
                  <c:v>Sport-Club Freiburg</c:v>
                </c:pt>
                <c:pt idx="10">
                  <c:v>TSG Hoffenheim</c:v>
                </c:pt>
                <c:pt idx="11">
                  <c:v>1. FSV Mainz 05</c:v>
                </c:pt>
                <c:pt idx="12">
                  <c:v>FC Augsburg</c:v>
                </c:pt>
                <c:pt idx="13">
                  <c:v>Hertha BSC</c:v>
                </c:pt>
                <c:pt idx="14">
                  <c:v>DSC Arminia Bielefeld</c:v>
                </c:pt>
                <c:pt idx="15">
                  <c:v>1. FC Köln</c:v>
                </c:pt>
                <c:pt idx="16">
                  <c:v>SV Werder Bremen</c:v>
                </c:pt>
                <c:pt idx="17">
                  <c:v>FC Schalke 04</c:v>
                </c:pt>
              </c:strCache>
            </c:strRef>
          </c:cat>
          <c:val>
            <c:numRef>
              <c:f>Season20_21!$I$3:$I$20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13</c:v>
                </c:pt>
                <c:pt idx="4">
                  <c:v>10</c:v>
                </c:pt>
                <c:pt idx="5">
                  <c:v>-2</c:v>
                </c:pt>
                <c:pt idx="6">
                  <c:v>1</c:v>
                </c:pt>
                <c:pt idx="7">
                  <c:v>8</c:v>
                </c:pt>
                <c:pt idx="8">
                  <c:v>-2</c:v>
                </c:pt>
                <c:pt idx="9">
                  <c:v>3</c:v>
                </c:pt>
                <c:pt idx="10">
                  <c:v>3</c:v>
                </c:pt>
                <c:pt idx="11">
                  <c:v>-6</c:v>
                </c:pt>
                <c:pt idx="12">
                  <c:v>-3</c:v>
                </c:pt>
                <c:pt idx="13">
                  <c:v>-9</c:v>
                </c:pt>
                <c:pt idx="14">
                  <c:v>3</c:v>
                </c:pt>
                <c:pt idx="15">
                  <c:v>-7</c:v>
                </c:pt>
                <c:pt idx="16">
                  <c:v>-6</c:v>
                </c:pt>
                <c:pt idx="17">
                  <c:v>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FB-4F92-9F3F-BC2975418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73710232"/>
        <c:axId val="673710560"/>
      </c:barChart>
      <c:catAx>
        <c:axId val="6737102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710560"/>
        <c:crosses val="autoZero"/>
        <c:auto val="1"/>
        <c:lblAlgn val="ctr"/>
        <c:lblOffset val="100"/>
        <c:noMultiLvlLbl val="0"/>
      </c:catAx>
      <c:valAx>
        <c:axId val="673710560"/>
        <c:scaling>
          <c:orientation val="minMax"/>
          <c:max val="15"/>
          <c:min val="-1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710232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247650</xdr:colOff>
      <xdr:row>21</xdr:row>
      <xdr:rowOff>52386</xdr:rowOff>
    </xdr:from>
    <xdr:to>
      <xdr:col>21</xdr:col>
      <xdr:colOff>285750</xdr:colOff>
      <xdr:row>42</xdr:row>
      <xdr:rowOff>142874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7CE23D63-0DB0-5112-8C21-D1BDDE61B0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277467</xdr:colOff>
      <xdr:row>0</xdr:row>
      <xdr:rowOff>127551</xdr:rowOff>
    </xdr:from>
    <xdr:to>
      <xdr:col>21</xdr:col>
      <xdr:colOff>132522</xdr:colOff>
      <xdr:row>20</xdr:row>
      <xdr:rowOff>149086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B832D0C9-2CEE-B5C7-E097-524B719608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2"/>
  <sheetViews>
    <sheetView tabSelected="1" topLeftCell="E1" zoomScale="115" zoomScaleNormal="115" workbookViewId="0">
      <selection activeCell="I22" sqref="I22"/>
    </sheetView>
  </sheetViews>
  <sheetFormatPr defaultColWidth="9.140625" defaultRowHeight="15"/>
  <cols>
    <col min="1" max="1" width="25.42578125" bestFit="1" customWidth="1"/>
    <col min="2" max="2" width="17.85546875" customWidth="1"/>
    <col min="5" max="5" width="25.42578125" bestFit="1" customWidth="1"/>
    <col min="6" max="6" width="11.42578125" bestFit="1" customWidth="1"/>
    <col min="9" max="9" width="15" bestFit="1" customWidth="1"/>
    <col min="10" max="10" width="50.85546875" customWidth="1"/>
  </cols>
  <sheetData>
    <row r="1" spans="1:28" ht="23.25">
      <c r="A1" s="12" t="s">
        <v>0</v>
      </c>
      <c r="B1" s="12"/>
      <c r="C1" s="12"/>
      <c r="E1" s="12" t="s">
        <v>1</v>
      </c>
      <c r="F1" s="12"/>
      <c r="G1" s="12"/>
      <c r="H1" s="8"/>
      <c r="I1" s="11" t="s">
        <v>2</v>
      </c>
      <c r="J1" s="11"/>
    </row>
    <row r="2" spans="1:28">
      <c r="A2" s="4" t="s">
        <v>3</v>
      </c>
      <c r="B2" s="2" t="s">
        <v>4</v>
      </c>
      <c r="C2" s="4" t="s">
        <v>5</v>
      </c>
      <c r="E2" s="4" t="s">
        <v>3</v>
      </c>
      <c r="F2" s="5" t="s">
        <v>6</v>
      </c>
      <c r="G2" s="4" t="s">
        <v>5</v>
      </c>
      <c r="H2" s="9"/>
      <c r="I2" s="5" t="s">
        <v>7</v>
      </c>
      <c r="J2" s="5" t="s">
        <v>8</v>
      </c>
    </row>
    <row r="3" spans="1:28">
      <c r="A3" s="2" t="s">
        <v>9</v>
      </c>
      <c r="B3" s="1">
        <v>102</v>
      </c>
      <c r="C3" s="2">
        <v>1</v>
      </c>
      <c r="E3" s="2" t="s">
        <v>9</v>
      </c>
      <c r="F3" s="1">
        <f>ActualResult_20_21!H2</f>
        <v>78</v>
      </c>
      <c r="G3" s="2">
        <v>1</v>
      </c>
      <c r="H3" s="10"/>
      <c r="I3" s="1">
        <f t="shared" ref="I3:I19" si="0">IF(J3-G3=0,0,J3-G3)</f>
        <v>0</v>
      </c>
      <c r="J3" s="1">
        <f>VLOOKUP($E3,$A$3:$C$20,3,FALSE)</f>
        <v>1</v>
      </c>
    </row>
    <row r="4" spans="1:28">
      <c r="A4" s="2" t="s">
        <v>10</v>
      </c>
      <c r="B4" s="1">
        <v>74</v>
      </c>
      <c r="C4" s="2">
        <v>2</v>
      </c>
      <c r="E4" s="2" t="str">
        <f>ActualResult_20_21!A3</f>
        <v>RB Leipzig</v>
      </c>
      <c r="F4" s="1">
        <f>ActualResult_20_21!H3</f>
        <v>65</v>
      </c>
      <c r="G4" s="2">
        <v>2</v>
      </c>
      <c r="H4" s="10"/>
      <c r="I4" s="1">
        <f t="shared" si="0"/>
        <v>0</v>
      </c>
      <c r="J4" s="1">
        <f t="shared" ref="J4:J20" si="1">VLOOKUP($E4,$A$3:$C$20,3,FALSE)</f>
        <v>2</v>
      </c>
    </row>
    <row r="5" spans="1:28">
      <c r="A5" s="2" t="s">
        <v>11</v>
      </c>
      <c r="B5" s="1">
        <v>63</v>
      </c>
      <c r="C5" s="2">
        <v>3</v>
      </c>
      <c r="E5" s="2" t="str">
        <f>ActualResult_20_21!A4</f>
        <v>Borussia Dortmund</v>
      </c>
      <c r="F5" s="1">
        <f>ActualResult_20_21!H4</f>
        <v>64</v>
      </c>
      <c r="G5" s="2">
        <v>3</v>
      </c>
      <c r="H5" s="10"/>
      <c r="I5" s="1">
        <f t="shared" si="0"/>
        <v>0</v>
      </c>
      <c r="J5" s="1">
        <f t="shared" si="1"/>
        <v>3</v>
      </c>
    </row>
    <row r="6" spans="1:28">
      <c r="A6" s="2" t="s">
        <v>12</v>
      </c>
      <c r="B6" s="1">
        <v>54</v>
      </c>
      <c r="C6" s="2">
        <v>4</v>
      </c>
      <c r="E6" s="2" t="str">
        <f>ActualResult_20_21!A5</f>
        <v>VfL Wolfsburg</v>
      </c>
      <c r="F6" s="1">
        <f>ActualResult_20_21!H5</f>
        <v>61</v>
      </c>
      <c r="G6" s="2">
        <v>4</v>
      </c>
      <c r="H6" s="10"/>
      <c r="I6" s="1">
        <f t="shared" si="0"/>
        <v>13</v>
      </c>
      <c r="J6" s="1">
        <f t="shared" si="1"/>
        <v>17</v>
      </c>
    </row>
    <row r="7" spans="1:28">
      <c r="A7" s="2" t="s">
        <v>13</v>
      </c>
      <c r="B7" s="1">
        <v>45</v>
      </c>
      <c r="C7" s="2">
        <v>5</v>
      </c>
      <c r="E7" s="2" t="str">
        <f>ActualResult_20_21!A6</f>
        <v>Eintracht Frankfurt</v>
      </c>
      <c r="F7" s="1">
        <f>ActualResult_20_21!H6</f>
        <v>60</v>
      </c>
      <c r="G7" s="2">
        <v>5</v>
      </c>
      <c r="H7" s="10"/>
      <c r="I7" s="1">
        <f t="shared" si="0"/>
        <v>10</v>
      </c>
      <c r="J7" s="1">
        <f t="shared" si="1"/>
        <v>15</v>
      </c>
    </row>
    <row r="8" spans="1:28">
      <c r="A8" s="2" t="s">
        <v>14</v>
      </c>
      <c r="B8" s="1">
        <v>43</v>
      </c>
      <c r="C8" s="2">
        <v>6</v>
      </c>
      <c r="E8" s="2" t="str">
        <f>ActualResult_20_21!A7</f>
        <v>Bayer 04 Leverkusen</v>
      </c>
      <c r="F8" s="1">
        <f>ActualResult_20_21!H7</f>
        <v>52</v>
      </c>
      <c r="G8" s="2">
        <v>6</v>
      </c>
      <c r="H8" s="10"/>
      <c r="I8" s="1">
        <f t="shared" si="0"/>
        <v>-2</v>
      </c>
      <c r="J8" s="1">
        <f t="shared" si="1"/>
        <v>4</v>
      </c>
    </row>
    <row r="9" spans="1:28">
      <c r="A9" s="2" t="s">
        <v>15</v>
      </c>
      <c r="B9" s="1">
        <v>42</v>
      </c>
      <c r="C9" s="2">
        <v>7</v>
      </c>
      <c r="E9" s="2" t="str">
        <f>ActualResult_20_21!A8</f>
        <v>1. FC Union Berlin</v>
      </c>
      <c r="F9" s="1">
        <f>ActualResult_20_21!H8</f>
        <v>50</v>
      </c>
      <c r="G9" s="2">
        <v>7</v>
      </c>
      <c r="H9" s="10"/>
      <c r="I9" s="1">
        <f t="shared" si="0"/>
        <v>1</v>
      </c>
      <c r="J9" s="1">
        <f t="shared" si="1"/>
        <v>8</v>
      </c>
    </row>
    <row r="10" spans="1:28">
      <c r="A10" s="2" t="s">
        <v>16</v>
      </c>
      <c r="B10" s="1">
        <v>42</v>
      </c>
      <c r="C10" s="2">
        <v>8</v>
      </c>
      <c r="E10" s="2" t="s">
        <v>17</v>
      </c>
      <c r="F10" s="1">
        <f>ActualResult_20_21!H9</f>
        <v>49</v>
      </c>
      <c r="G10" s="2">
        <v>8</v>
      </c>
      <c r="H10" s="10"/>
      <c r="I10" s="1">
        <f t="shared" si="0"/>
        <v>8</v>
      </c>
      <c r="J10" s="1">
        <f t="shared" si="1"/>
        <v>16</v>
      </c>
      <c r="AB10" s="13">
        <v>102</v>
      </c>
    </row>
    <row r="11" spans="1:28">
      <c r="A11" s="2" t="s">
        <v>18</v>
      </c>
      <c r="B11" s="1">
        <v>42</v>
      </c>
      <c r="C11" s="2">
        <v>9</v>
      </c>
      <c r="E11" s="2" t="str">
        <f>ActualResult_20_21!A10</f>
        <v>VfB Stuttgart</v>
      </c>
      <c r="F11" s="1">
        <f>ActualResult_20_21!H10</f>
        <v>45</v>
      </c>
      <c r="G11" s="2">
        <v>9</v>
      </c>
      <c r="H11" s="10"/>
      <c r="I11" s="1">
        <f t="shared" si="0"/>
        <v>-2</v>
      </c>
      <c r="J11" s="1">
        <f t="shared" si="1"/>
        <v>7</v>
      </c>
      <c r="AB11" s="13">
        <v>74</v>
      </c>
    </row>
    <row r="12" spans="1:28">
      <c r="A12" s="2" t="s">
        <v>19</v>
      </c>
      <c r="B12" s="1">
        <v>42</v>
      </c>
      <c r="C12" s="2">
        <v>10</v>
      </c>
      <c r="E12" s="2" t="s">
        <v>20</v>
      </c>
      <c r="F12" s="1">
        <f>ActualResult_20_21!H11</f>
        <v>45</v>
      </c>
      <c r="G12" s="2">
        <v>10</v>
      </c>
      <c r="H12" s="10"/>
      <c r="I12" s="1">
        <f t="shared" si="0"/>
        <v>3</v>
      </c>
      <c r="J12" s="1">
        <f t="shared" si="1"/>
        <v>13</v>
      </c>
      <c r="AB12" s="13">
        <v>63</v>
      </c>
    </row>
    <row r="13" spans="1:28">
      <c r="A13" s="2" t="s">
        <v>21</v>
      </c>
      <c r="B13" s="1">
        <v>39</v>
      </c>
      <c r="C13" s="2">
        <v>11</v>
      </c>
      <c r="E13" s="2" t="str">
        <f>ActualResult_20_21!A12</f>
        <v>TSG Hoffenheim</v>
      </c>
      <c r="F13" s="1">
        <f>ActualResult_20_21!H12</f>
        <v>43</v>
      </c>
      <c r="G13" s="2">
        <v>11</v>
      </c>
      <c r="H13" s="10"/>
      <c r="I13" s="1">
        <f t="shared" si="0"/>
        <v>3</v>
      </c>
      <c r="J13" s="1">
        <f t="shared" si="1"/>
        <v>14</v>
      </c>
      <c r="AB13" s="13">
        <v>54</v>
      </c>
    </row>
    <row r="14" spans="1:28">
      <c r="A14" s="2" t="s">
        <v>22</v>
      </c>
      <c r="B14" s="1">
        <v>37</v>
      </c>
      <c r="C14" s="2">
        <v>12</v>
      </c>
      <c r="E14" s="2" t="str">
        <f>ActualResult_20_21!A13</f>
        <v>1. FSV Mainz 05</v>
      </c>
      <c r="F14" s="1">
        <f>ActualResult_20_21!H13</f>
        <v>39</v>
      </c>
      <c r="G14" s="2">
        <v>12</v>
      </c>
      <c r="H14" s="10"/>
      <c r="I14" s="1">
        <f t="shared" si="0"/>
        <v>-6</v>
      </c>
      <c r="J14" s="1">
        <f t="shared" si="1"/>
        <v>6</v>
      </c>
      <c r="AB14" s="13">
        <v>43</v>
      </c>
    </row>
    <row r="15" spans="1:28">
      <c r="A15" s="2" t="s">
        <v>20</v>
      </c>
      <c r="B15" s="1">
        <v>35</v>
      </c>
      <c r="C15" s="2">
        <v>13</v>
      </c>
      <c r="E15" s="2" t="str">
        <f>ActualResult_20_21!A14</f>
        <v>FC Augsburg</v>
      </c>
      <c r="F15" s="1">
        <f>ActualResult_20_21!H14</f>
        <v>36</v>
      </c>
      <c r="G15" s="2">
        <v>13</v>
      </c>
      <c r="H15" s="10"/>
      <c r="I15" s="1">
        <f t="shared" si="0"/>
        <v>-3</v>
      </c>
      <c r="J15" s="1">
        <f t="shared" si="1"/>
        <v>10</v>
      </c>
      <c r="AB15" s="13">
        <v>39</v>
      </c>
    </row>
    <row r="16" spans="1:28">
      <c r="A16" s="2" t="s">
        <v>23</v>
      </c>
      <c r="B16" s="1">
        <v>34</v>
      </c>
      <c r="C16" s="2">
        <v>14</v>
      </c>
      <c r="E16" s="2" t="str">
        <f>ActualResult_20_21!A15</f>
        <v>Hertha BSC</v>
      </c>
      <c r="F16" s="1">
        <f>ActualResult_20_21!H15</f>
        <v>35</v>
      </c>
      <c r="G16" s="2">
        <v>14</v>
      </c>
      <c r="H16" s="10"/>
      <c r="I16" s="1">
        <f t="shared" si="0"/>
        <v>-9</v>
      </c>
      <c r="J16" s="1">
        <f t="shared" si="1"/>
        <v>5</v>
      </c>
      <c r="AB16" s="13">
        <v>39</v>
      </c>
    </row>
    <row r="17" spans="1:28">
      <c r="A17" s="2" t="s">
        <v>24</v>
      </c>
      <c r="B17" s="1">
        <v>29</v>
      </c>
      <c r="C17" s="2">
        <v>15</v>
      </c>
      <c r="E17" s="2" t="s">
        <v>25</v>
      </c>
      <c r="F17" s="1">
        <f>ActualResult_20_21!H16</f>
        <v>35</v>
      </c>
      <c r="G17" s="2">
        <v>15</v>
      </c>
      <c r="H17" s="10"/>
      <c r="I17" s="1">
        <f t="shared" si="0"/>
        <v>3</v>
      </c>
      <c r="J17" s="1">
        <f t="shared" si="1"/>
        <v>18</v>
      </c>
      <c r="AB17" s="13">
        <v>37</v>
      </c>
    </row>
    <row r="18" spans="1:28">
      <c r="A18" s="2" t="s">
        <v>17</v>
      </c>
      <c r="B18" s="1">
        <v>29</v>
      </c>
      <c r="C18" s="2">
        <v>16</v>
      </c>
      <c r="E18" s="2" t="str">
        <f>ActualResult_20_21!A17</f>
        <v>1. FC Köln</v>
      </c>
      <c r="F18" s="1">
        <f>ActualResult_20_21!H17</f>
        <v>33</v>
      </c>
      <c r="G18" s="2">
        <v>16</v>
      </c>
      <c r="H18" s="10"/>
      <c r="I18" s="1">
        <f t="shared" si="0"/>
        <v>-7</v>
      </c>
      <c r="J18" s="1">
        <f t="shared" si="1"/>
        <v>9</v>
      </c>
      <c r="AB18" s="13">
        <v>36</v>
      </c>
    </row>
    <row r="19" spans="1:28">
      <c r="A19" s="2" t="s">
        <v>26</v>
      </c>
      <c r="B19" s="1">
        <v>29</v>
      </c>
      <c r="C19" s="2">
        <v>17</v>
      </c>
      <c r="E19" s="2" t="s">
        <v>21</v>
      </c>
      <c r="F19" s="1">
        <f>ActualResult_20_21!H18</f>
        <v>31</v>
      </c>
      <c r="G19" s="2">
        <v>17</v>
      </c>
      <c r="H19" s="10"/>
      <c r="I19" s="1">
        <f t="shared" si="0"/>
        <v>-6</v>
      </c>
      <c r="J19" s="1">
        <f t="shared" si="1"/>
        <v>11</v>
      </c>
      <c r="AB19" s="13">
        <v>36</v>
      </c>
    </row>
    <row r="20" spans="1:28">
      <c r="A20" s="2" t="s">
        <v>25</v>
      </c>
      <c r="B20" s="1">
        <v>8</v>
      </c>
      <c r="C20" s="2">
        <v>18</v>
      </c>
      <c r="E20" s="2" t="str">
        <f>ActualResult_20_21!A19</f>
        <v>FC Schalke 04</v>
      </c>
      <c r="F20" s="1">
        <f>ActualResult_20_21!H19</f>
        <v>16</v>
      </c>
      <c r="G20" s="2">
        <v>18</v>
      </c>
      <c r="H20" s="10"/>
      <c r="I20" s="1">
        <f>IF(J20-G20=0,0,J20-G20)</f>
        <v>-6</v>
      </c>
      <c r="J20" s="1">
        <f t="shared" si="1"/>
        <v>12</v>
      </c>
      <c r="AB20" s="13">
        <v>36</v>
      </c>
    </row>
    <row r="21" spans="1:28">
      <c r="B21">
        <f>SUM(B3:B20)</f>
        <v>789</v>
      </c>
      <c r="F21">
        <f>SUM(F3:F20)</f>
        <v>837</v>
      </c>
      <c r="I21" cm="1">
        <f t="array" ref="I21">SUM(ABS(I3:I20))</f>
        <v>82</v>
      </c>
      <c r="AB21" s="13">
        <v>36</v>
      </c>
    </row>
    <row r="22" spans="1:28">
      <c r="AB22" s="13">
        <v>34</v>
      </c>
    </row>
    <row r="23" spans="1:28" ht="23.25">
      <c r="A23" s="12" t="s">
        <v>27</v>
      </c>
      <c r="B23" s="12"/>
      <c r="C23" s="12"/>
      <c r="D23" s="6"/>
      <c r="E23" s="12" t="s">
        <v>1</v>
      </c>
      <c r="F23" s="12"/>
      <c r="G23" s="12"/>
      <c r="H23" s="8"/>
      <c r="I23" s="5" t="s">
        <v>7</v>
      </c>
      <c r="J23" s="5" t="s">
        <v>28</v>
      </c>
      <c r="AB23" s="13">
        <v>34</v>
      </c>
    </row>
    <row r="24" spans="1:28">
      <c r="A24" s="2" t="s">
        <v>9</v>
      </c>
      <c r="B24" s="1">
        <v>96</v>
      </c>
      <c r="C24" s="2">
        <v>1</v>
      </c>
      <c r="D24" s="7"/>
      <c r="E24" s="2" t="s">
        <v>9</v>
      </c>
      <c r="F24" s="1">
        <v>78</v>
      </c>
      <c r="G24" s="2">
        <v>1</v>
      </c>
      <c r="H24" s="10"/>
      <c r="I24" s="1">
        <f>IF(J24-G24=0,0,J24-G24)</f>
        <v>0</v>
      </c>
      <c r="J24" s="1">
        <f t="shared" ref="J24:J41" si="2">VLOOKUP($E24,$A$24:$C$41,3,FALSE)</f>
        <v>1</v>
      </c>
      <c r="AB24" s="13">
        <v>34</v>
      </c>
    </row>
    <row r="25" spans="1:28">
      <c r="A25" s="2" t="s">
        <v>11</v>
      </c>
      <c r="B25" s="1">
        <v>67</v>
      </c>
      <c r="C25" s="2">
        <v>2</v>
      </c>
      <c r="D25" s="7"/>
      <c r="E25" s="2" t="s">
        <v>10</v>
      </c>
      <c r="F25" s="1">
        <v>65</v>
      </c>
      <c r="G25" s="2">
        <v>2</v>
      </c>
      <c r="H25" s="10"/>
      <c r="I25" s="1">
        <f t="shared" ref="I25:I41" si="3">IF(J25-G25=0,0,J25-G25)</f>
        <v>1</v>
      </c>
      <c r="J25" s="1">
        <f t="shared" si="2"/>
        <v>3</v>
      </c>
      <c r="AB25" s="13">
        <v>34</v>
      </c>
    </row>
    <row r="26" spans="1:28">
      <c r="A26" s="2" t="s">
        <v>10</v>
      </c>
      <c r="B26" s="1">
        <v>58</v>
      </c>
      <c r="C26" s="2">
        <v>3</v>
      </c>
      <c r="D26" s="7"/>
      <c r="E26" s="2" t="s">
        <v>11</v>
      </c>
      <c r="F26" s="1">
        <v>64</v>
      </c>
      <c r="G26" s="2">
        <v>3</v>
      </c>
      <c r="H26" s="10"/>
      <c r="I26" s="1">
        <f t="shared" si="3"/>
        <v>-1</v>
      </c>
      <c r="J26" s="1">
        <f t="shared" si="2"/>
        <v>2</v>
      </c>
      <c r="AB26" s="13">
        <v>34</v>
      </c>
    </row>
    <row r="27" spans="1:28">
      <c r="A27" s="2" t="s">
        <v>12</v>
      </c>
      <c r="B27" s="1">
        <v>54</v>
      </c>
      <c r="C27" s="2">
        <v>4</v>
      </c>
      <c r="D27" s="7"/>
      <c r="E27" s="2" t="s">
        <v>26</v>
      </c>
      <c r="F27" s="1">
        <v>61</v>
      </c>
      <c r="G27" s="2">
        <v>4</v>
      </c>
      <c r="H27" s="10"/>
      <c r="I27" s="1">
        <f t="shared" si="3"/>
        <v>3</v>
      </c>
      <c r="J27" s="1">
        <f t="shared" si="2"/>
        <v>7</v>
      </c>
      <c r="AB27" s="13">
        <v>8</v>
      </c>
    </row>
    <row r="28" spans="1:28">
      <c r="A28" s="2" t="s">
        <v>22</v>
      </c>
      <c r="B28" s="1">
        <v>52</v>
      </c>
      <c r="C28" s="2">
        <v>5</v>
      </c>
      <c r="D28" s="7"/>
      <c r="E28" s="2" t="s">
        <v>24</v>
      </c>
      <c r="F28" s="1">
        <v>60</v>
      </c>
      <c r="G28" s="2">
        <v>5</v>
      </c>
      <c r="H28" s="10"/>
      <c r="I28" s="1">
        <f t="shared" si="3"/>
        <v>9</v>
      </c>
      <c r="J28" s="1">
        <f t="shared" si="2"/>
        <v>14</v>
      </c>
      <c r="AB28">
        <f>SUM(AB10:AB27)</f>
        <v>773</v>
      </c>
    </row>
    <row r="29" spans="1:28">
      <c r="A29" s="2" t="s">
        <v>17</v>
      </c>
      <c r="B29" s="1">
        <v>43</v>
      </c>
      <c r="C29" s="2">
        <v>6</v>
      </c>
      <c r="D29" s="7"/>
      <c r="E29" s="2" t="s">
        <v>12</v>
      </c>
      <c r="F29" s="1">
        <v>52</v>
      </c>
      <c r="G29" s="2">
        <v>6</v>
      </c>
      <c r="H29" s="10"/>
      <c r="I29" s="1">
        <f t="shared" si="3"/>
        <v>-2</v>
      </c>
      <c r="J29" s="1">
        <f t="shared" si="2"/>
        <v>4</v>
      </c>
    </row>
    <row r="30" spans="1:28">
      <c r="A30" s="2" t="s">
        <v>26</v>
      </c>
      <c r="B30" s="1">
        <v>42</v>
      </c>
      <c r="C30" s="2">
        <v>7</v>
      </c>
      <c r="D30" s="7"/>
      <c r="E30" s="2" t="s">
        <v>16</v>
      </c>
      <c r="F30" s="1">
        <v>50</v>
      </c>
      <c r="G30" s="2">
        <v>7</v>
      </c>
      <c r="H30" s="10"/>
      <c r="I30" s="1">
        <f t="shared" si="3"/>
        <v>4</v>
      </c>
      <c r="J30" s="1">
        <f t="shared" si="2"/>
        <v>11</v>
      </c>
    </row>
    <row r="31" spans="1:28">
      <c r="A31" s="2" t="s">
        <v>14</v>
      </c>
      <c r="B31" s="1">
        <v>41</v>
      </c>
      <c r="C31" s="2">
        <v>8</v>
      </c>
      <c r="D31" s="7"/>
      <c r="E31" s="2" t="s">
        <v>17</v>
      </c>
      <c r="F31" s="1">
        <v>49</v>
      </c>
      <c r="G31" s="2">
        <v>8</v>
      </c>
      <c r="H31" s="10"/>
      <c r="I31" s="1">
        <f t="shared" si="3"/>
        <v>-2</v>
      </c>
      <c r="J31" s="1">
        <f t="shared" si="2"/>
        <v>6</v>
      </c>
    </row>
    <row r="32" spans="1:28">
      <c r="A32" s="2" t="s">
        <v>23</v>
      </c>
      <c r="B32" s="1">
        <v>35</v>
      </c>
      <c r="C32" s="2">
        <v>9</v>
      </c>
      <c r="D32" s="7"/>
      <c r="E32" s="2" t="s">
        <v>15</v>
      </c>
      <c r="F32" s="1">
        <v>45</v>
      </c>
      <c r="G32" s="2">
        <v>9</v>
      </c>
      <c r="H32" s="10"/>
      <c r="I32" s="1">
        <f t="shared" si="3"/>
        <v>4</v>
      </c>
      <c r="J32" s="1">
        <f t="shared" si="2"/>
        <v>13</v>
      </c>
    </row>
    <row r="33" spans="1:10">
      <c r="A33" s="2" t="s">
        <v>13</v>
      </c>
      <c r="B33" s="1">
        <v>35</v>
      </c>
      <c r="C33" s="2">
        <v>10</v>
      </c>
      <c r="D33" s="7"/>
      <c r="E33" s="2" t="s">
        <v>20</v>
      </c>
      <c r="F33" s="1">
        <v>45</v>
      </c>
      <c r="G33" s="2">
        <v>10</v>
      </c>
      <c r="H33" s="10"/>
      <c r="I33" s="1">
        <f t="shared" si="3"/>
        <v>5</v>
      </c>
      <c r="J33" s="1">
        <f t="shared" si="2"/>
        <v>15</v>
      </c>
    </row>
    <row r="34" spans="1:10">
      <c r="A34" s="2" t="s">
        <v>16</v>
      </c>
      <c r="B34" s="1">
        <v>34</v>
      </c>
      <c r="C34" s="2">
        <v>11</v>
      </c>
      <c r="D34" s="7"/>
      <c r="E34" s="2" t="s">
        <v>23</v>
      </c>
      <c r="F34" s="1">
        <v>43</v>
      </c>
      <c r="G34" s="2">
        <v>11</v>
      </c>
      <c r="H34" s="10"/>
      <c r="I34" s="1">
        <f t="shared" si="3"/>
        <v>-2</v>
      </c>
      <c r="J34" s="1">
        <f t="shared" si="2"/>
        <v>9</v>
      </c>
    </row>
    <row r="35" spans="1:10">
      <c r="A35" s="2" t="s">
        <v>21</v>
      </c>
      <c r="B35" s="1">
        <v>34</v>
      </c>
      <c r="C35" s="2">
        <v>12</v>
      </c>
      <c r="D35" s="7"/>
      <c r="E35" s="2" t="s">
        <v>14</v>
      </c>
      <c r="F35" s="1">
        <v>39</v>
      </c>
      <c r="G35" s="2">
        <v>12</v>
      </c>
      <c r="H35" s="10"/>
      <c r="I35" s="1">
        <f t="shared" si="3"/>
        <v>-4</v>
      </c>
      <c r="J35" s="1">
        <f t="shared" si="2"/>
        <v>8</v>
      </c>
    </row>
    <row r="36" spans="1:10">
      <c r="A36" s="2" t="s">
        <v>15</v>
      </c>
      <c r="B36" s="1">
        <v>32</v>
      </c>
      <c r="C36" s="2">
        <v>13</v>
      </c>
      <c r="D36" s="7"/>
      <c r="E36" s="2" t="s">
        <v>19</v>
      </c>
      <c r="F36" s="1">
        <v>36</v>
      </c>
      <c r="G36" s="2">
        <v>13</v>
      </c>
      <c r="H36" s="10"/>
      <c r="I36" s="1">
        <f t="shared" si="3"/>
        <v>3</v>
      </c>
      <c r="J36" s="1">
        <f t="shared" si="2"/>
        <v>16</v>
      </c>
    </row>
    <row r="37" spans="1:10">
      <c r="A37" s="2" t="s">
        <v>24</v>
      </c>
      <c r="B37" s="1">
        <v>30</v>
      </c>
      <c r="C37" s="2">
        <v>14</v>
      </c>
      <c r="D37" s="7"/>
      <c r="E37" s="2" t="s">
        <v>13</v>
      </c>
      <c r="F37" s="1">
        <v>35</v>
      </c>
      <c r="G37" s="2">
        <v>14</v>
      </c>
      <c r="H37" s="10"/>
      <c r="I37" s="1">
        <f t="shared" si="3"/>
        <v>-4</v>
      </c>
      <c r="J37" s="1">
        <f t="shared" si="2"/>
        <v>10</v>
      </c>
    </row>
    <row r="38" spans="1:10">
      <c r="A38" s="2" t="s">
        <v>20</v>
      </c>
      <c r="B38" s="1">
        <v>30</v>
      </c>
      <c r="C38" s="2">
        <v>15</v>
      </c>
      <c r="D38" s="7"/>
      <c r="E38" s="2" t="s">
        <v>25</v>
      </c>
      <c r="F38" s="1">
        <v>35</v>
      </c>
      <c r="G38" s="2">
        <v>15</v>
      </c>
      <c r="H38" s="10"/>
      <c r="I38" s="1">
        <f t="shared" si="3"/>
        <v>3</v>
      </c>
      <c r="J38" s="1">
        <f t="shared" si="2"/>
        <v>18</v>
      </c>
    </row>
    <row r="39" spans="1:10">
      <c r="A39" s="2" t="s">
        <v>19</v>
      </c>
      <c r="B39" s="1">
        <v>28</v>
      </c>
      <c r="C39" s="2">
        <v>16</v>
      </c>
      <c r="D39" s="7"/>
      <c r="E39" s="2" t="s">
        <v>18</v>
      </c>
      <c r="F39" s="1">
        <v>33</v>
      </c>
      <c r="G39" s="2">
        <v>16</v>
      </c>
      <c r="H39" s="10"/>
      <c r="I39" s="1">
        <f t="shared" si="3"/>
        <v>1</v>
      </c>
      <c r="J39" s="1">
        <f t="shared" si="2"/>
        <v>17</v>
      </c>
    </row>
    <row r="40" spans="1:10">
      <c r="A40" s="2" t="s">
        <v>18</v>
      </c>
      <c r="B40" s="1">
        <v>25</v>
      </c>
      <c r="C40" s="2">
        <v>17</v>
      </c>
      <c r="D40" s="7"/>
      <c r="E40" s="2" t="s">
        <v>21</v>
      </c>
      <c r="F40" s="1">
        <v>31</v>
      </c>
      <c r="G40" s="2">
        <v>17</v>
      </c>
      <c r="H40" s="10"/>
      <c r="I40" s="1">
        <f t="shared" si="3"/>
        <v>-5</v>
      </c>
      <c r="J40" s="1">
        <f t="shared" si="2"/>
        <v>12</v>
      </c>
    </row>
    <row r="41" spans="1:10">
      <c r="A41" s="2" t="s">
        <v>25</v>
      </c>
      <c r="B41" s="1">
        <v>3</v>
      </c>
      <c r="C41" s="2">
        <v>18</v>
      </c>
      <c r="D41" s="7"/>
      <c r="E41" s="2" t="s">
        <v>22</v>
      </c>
      <c r="F41" s="1">
        <v>16</v>
      </c>
      <c r="G41" s="2">
        <v>18</v>
      </c>
      <c r="H41" s="10"/>
      <c r="I41" s="1">
        <f t="shared" si="3"/>
        <v>-13</v>
      </c>
      <c r="J41" s="1">
        <f t="shared" si="2"/>
        <v>5</v>
      </c>
    </row>
    <row r="42" spans="1:10">
      <c r="I42" cm="1">
        <f t="array" ref="I42">SUM(ABS(I24:I41))</f>
        <v>66</v>
      </c>
    </row>
    <row r="45" spans="1:10">
      <c r="A45" s="7"/>
      <c r="C45" s="7"/>
      <c r="D45" s="7"/>
      <c r="E45" s="7"/>
    </row>
    <row r="46" spans="1:10">
      <c r="A46" s="7"/>
      <c r="C46" s="7"/>
      <c r="D46" s="7"/>
      <c r="E46" s="7"/>
    </row>
    <row r="47" spans="1:10">
      <c r="A47" s="7"/>
      <c r="C47" s="7"/>
      <c r="D47" s="7"/>
      <c r="E47" s="7"/>
    </row>
    <row r="48" spans="1:10">
      <c r="A48" s="7"/>
      <c r="C48" s="7"/>
      <c r="D48" s="7"/>
      <c r="E48" s="7"/>
    </row>
    <row r="49" spans="1:5">
      <c r="A49" s="7"/>
      <c r="C49" s="7"/>
      <c r="D49" s="7"/>
      <c r="E49" s="7"/>
    </row>
    <row r="50" spans="1:5">
      <c r="A50" s="7"/>
      <c r="C50" s="7"/>
      <c r="D50" s="7"/>
      <c r="E50" s="7"/>
    </row>
    <row r="51" spans="1:5">
      <c r="A51" s="7"/>
      <c r="C51" s="7"/>
      <c r="D51" s="7"/>
      <c r="E51" s="7"/>
    </row>
    <row r="52" spans="1:5">
      <c r="A52" s="7"/>
      <c r="C52" s="7"/>
      <c r="D52" s="7"/>
      <c r="E52" s="7"/>
    </row>
    <row r="53" spans="1:5">
      <c r="A53" s="7"/>
      <c r="C53" s="7"/>
      <c r="D53" s="7"/>
      <c r="E53" s="7"/>
    </row>
    <row r="54" spans="1:5">
      <c r="A54" s="7"/>
      <c r="C54" s="7"/>
      <c r="D54" s="7"/>
      <c r="E54" s="7"/>
    </row>
    <row r="55" spans="1:5">
      <c r="A55" s="7"/>
      <c r="C55" s="7"/>
      <c r="D55" s="7"/>
      <c r="E55" s="7"/>
    </row>
    <row r="56" spans="1:5">
      <c r="A56" s="7"/>
      <c r="C56" s="7"/>
      <c r="D56" s="7"/>
      <c r="E56" s="7"/>
    </row>
    <row r="57" spans="1:5">
      <c r="A57" s="7"/>
      <c r="C57" s="7"/>
      <c r="D57" s="7"/>
      <c r="E57" s="7"/>
    </row>
    <row r="58" spans="1:5">
      <c r="A58" s="7"/>
      <c r="C58" s="7"/>
      <c r="D58" s="7"/>
      <c r="E58" s="7"/>
    </row>
    <row r="59" spans="1:5">
      <c r="A59" s="7"/>
      <c r="C59" s="7"/>
      <c r="D59" s="7"/>
      <c r="E59" s="7"/>
    </row>
    <row r="60" spans="1:5">
      <c r="A60" s="7"/>
      <c r="C60" s="7"/>
      <c r="D60" s="7"/>
      <c r="E60" s="7"/>
    </row>
    <row r="61" spans="1:5">
      <c r="A61" s="7"/>
      <c r="C61" s="7"/>
      <c r="D61" s="7"/>
      <c r="E61" s="7"/>
    </row>
    <row r="62" spans="1:5">
      <c r="A62" s="7"/>
      <c r="C62" s="7"/>
      <c r="D62" s="7"/>
      <c r="E62" s="7"/>
    </row>
  </sheetData>
  <mergeCells count="5">
    <mergeCell ref="I1:J1"/>
    <mergeCell ref="E1:G1"/>
    <mergeCell ref="A1:C1"/>
    <mergeCell ref="A23:C23"/>
    <mergeCell ref="E23:G23"/>
  </mergeCells>
  <conditionalFormatting sqref="I24:I41">
    <cfRule type="cellIs" dxfId="3" priority="7" operator="lessThan">
      <formula>0</formula>
    </cfRule>
    <cfRule type="cellIs" dxfId="2" priority="8" operator="greaterThan">
      <formula>0</formula>
    </cfRule>
    <cfRule type="expression" priority="9">
      <formula>wenn</formula>
    </cfRule>
  </conditionalFormatting>
  <conditionalFormatting sqref="I3:I20">
    <cfRule type="cellIs" dxfId="1" priority="1" operator="lessThan">
      <formula>0</formula>
    </cfRule>
    <cfRule type="cellIs" dxfId="0" priority="2" operator="greaterThan">
      <formula>0</formula>
    </cfRule>
    <cfRule type="expression" priority="3">
      <formula>wenn</formula>
    </cfRule>
  </conditionalFormatting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8AF3-B2BA-4F07-BBED-BB7175BA8252}">
  <dimension ref="A1:H19"/>
  <sheetViews>
    <sheetView workbookViewId="0"/>
  </sheetViews>
  <sheetFormatPr defaultColWidth="11.42578125" defaultRowHeight="15"/>
  <cols>
    <col min="1" max="1" width="21.42578125" bestFit="1" customWidth="1"/>
  </cols>
  <sheetData>
    <row r="1" spans="1:8">
      <c r="A1" t="s">
        <v>3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>
      <c r="A2" t="s">
        <v>36</v>
      </c>
      <c r="B2">
        <v>34</v>
      </c>
      <c r="C2">
        <v>24</v>
      </c>
      <c r="D2">
        <v>6</v>
      </c>
      <c r="E2">
        <v>4</v>
      </c>
      <c r="F2" s="3">
        <v>4.1555555555555559</v>
      </c>
      <c r="G2">
        <v>55</v>
      </c>
      <c r="H2">
        <v>78</v>
      </c>
    </row>
    <row r="3" spans="1:8">
      <c r="A3" t="s">
        <v>10</v>
      </c>
      <c r="B3">
        <v>34</v>
      </c>
      <c r="C3">
        <v>19</v>
      </c>
      <c r="D3">
        <v>8</v>
      </c>
      <c r="E3">
        <v>7</v>
      </c>
      <c r="F3" s="3">
        <v>2.5222222222222221</v>
      </c>
      <c r="G3">
        <v>28</v>
      </c>
      <c r="H3">
        <v>65</v>
      </c>
    </row>
    <row r="4" spans="1:8">
      <c r="A4" t="s">
        <v>11</v>
      </c>
      <c r="B4">
        <v>34</v>
      </c>
      <c r="C4">
        <v>20</v>
      </c>
      <c r="D4">
        <v>4</v>
      </c>
      <c r="E4">
        <v>10</v>
      </c>
      <c r="F4" s="3">
        <v>3.1569444444444446</v>
      </c>
      <c r="G4">
        <v>29</v>
      </c>
      <c r="H4">
        <v>64</v>
      </c>
    </row>
    <row r="5" spans="1:8">
      <c r="A5" t="s">
        <v>26</v>
      </c>
      <c r="B5">
        <v>34</v>
      </c>
      <c r="C5">
        <v>17</v>
      </c>
      <c r="D5">
        <v>10</v>
      </c>
      <c r="E5">
        <v>7</v>
      </c>
      <c r="F5" s="3">
        <v>2.567361111111111</v>
      </c>
      <c r="G5">
        <v>24</v>
      </c>
      <c r="H5">
        <v>61</v>
      </c>
    </row>
    <row r="6" spans="1:8">
      <c r="A6" t="s">
        <v>24</v>
      </c>
      <c r="B6">
        <v>34</v>
      </c>
      <c r="C6">
        <v>16</v>
      </c>
      <c r="D6">
        <v>12</v>
      </c>
      <c r="E6">
        <v>6</v>
      </c>
      <c r="F6" s="3">
        <v>2.911805555555556</v>
      </c>
      <c r="G6">
        <v>16</v>
      </c>
      <c r="H6">
        <v>60</v>
      </c>
    </row>
    <row r="7" spans="1:8">
      <c r="A7" t="s">
        <v>12</v>
      </c>
      <c r="B7">
        <v>34</v>
      </c>
      <c r="C7">
        <v>14</v>
      </c>
      <c r="D7">
        <v>10</v>
      </c>
      <c r="E7">
        <v>10</v>
      </c>
      <c r="F7" s="3">
        <v>2.2354166666666666</v>
      </c>
      <c r="G7">
        <v>14</v>
      </c>
      <c r="H7">
        <v>52</v>
      </c>
    </row>
    <row r="8" spans="1:8">
      <c r="A8" t="s">
        <v>16</v>
      </c>
      <c r="B8">
        <v>34</v>
      </c>
      <c r="C8">
        <v>12</v>
      </c>
      <c r="D8">
        <v>14</v>
      </c>
      <c r="E8">
        <v>8</v>
      </c>
      <c r="F8" s="3">
        <v>2.1131944444444444</v>
      </c>
      <c r="G8">
        <v>7</v>
      </c>
      <c r="H8">
        <v>50</v>
      </c>
    </row>
    <row r="9" spans="1:8">
      <c r="A9" t="s">
        <v>37</v>
      </c>
      <c r="B9">
        <v>34</v>
      </c>
      <c r="C9">
        <v>13</v>
      </c>
      <c r="D9">
        <v>10</v>
      </c>
      <c r="E9">
        <v>11</v>
      </c>
      <c r="F9" s="3">
        <v>2.7055555555555557</v>
      </c>
      <c r="G9">
        <v>8</v>
      </c>
      <c r="H9">
        <v>49</v>
      </c>
    </row>
    <row r="10" spans="1:8">
      <c r="A10" t="s">
        <v>15</v>
      </c>
      <c r="B10">
        <v>34</v>
      </c>
      <c r="C10">
        <v>12</v>
      </c>
      <c r="D10">
        <v>9</v>
      </c>
      <c r="E10">
        <v>13</v>
      </c>
      <c r="F10" s="3">
        <v>2.3715277777777777</v>
      </c>
      <c r="G10">
        <v>1</v>
      </c>
      <c r="H10">
        <v>45</v>
      </c>
    </row>
    <row r="11" spans="1:8">
      <c r="A11" t="s">
        <v>38</v>
      </c>
      <c r="B11">
        <v>34</v>
      </c>
      <c r="C11">
        <v>12</v>
      </c>
      <c r="D11">
        <v>9</v>
      </c>
      <c r="E11">
        <v>13</v>
      </c>
      <c r="F11" s="3">
        <v>2.2027777777777779</v>
      </c>
      <c r="G11">
        <v>0</v>
      </c>
      <c r="H11">
        <v>45</v>
      </c>
    </row>
    <row r="12" spans="1:8">
      <c r="A12" t="s">
        <v>23</v>
      </c>
      <c r="B12">
        <v>34</v>
      </c>
      <c r="C12">
        <v>11</v>
      </c>
      <c r="D12">
        <v>10</v>
      </c>
      <c r="E12">
        <v>13</v>
      </c>
      <c r="F12" s="3">
        <v>2.2041666666666666</v>
      </c>
      <c r="G12">
        <v>-2</v>
      </c>
      <c r="H12">
        <v>43</v>
      </c>
    </row>
    <row r="13" spans="1:8">
      <c r="A13" t="s">
        <v>14</v>
      </c>
      <c r="B13">
        <v>34</v>
      </c>
      <c r="C13">
        <v>10</v>
      </c>
      <c r="D13">
        <v>9</v>
      </c>
      <c r="E13">
        <v>15</v>
      </c>
      <c r="F13" s="3">
        <v>1.6638888888888888</v>
      </c>
      <c r="G13">
        <v>-17</v>
      </c>
      <c r="H13">
        <v>39</v>
      </c>
    </row>
    <row r="14" spans="1:8">
      <c r="A14" t="s">
        <v>19</v>
      </c>
      <c r="B14">
        <v>34</v>
      </c>
      <c r="C14">
        <v>10</v>
      </c>
      <c r="D14">
        <v>6</v>
      </c>
      <c r="E14">
        <v>18</v>
      </c>
      <c r="F14" s="3">
        <v>1.5374999999999999</v>
      </c>
      <c r="G14">
        <v>-18</v>
      </c>
      <c r="H14">
        <v>36</v>
      </c>
    </row>
    <row r="15" spans="1:8">
      <c r="A15" t="s">
        <v>13</v>
      </c>
      <c r="B15">
        <v>34</v>
      </c>
      <c r="C15">
        <v>8</v>
      </c>
      <c r="D15">
        <v>11</v>
      </c>
      <c r="E15">
        <v>15</v>
      </c>
      <c r="F15" s="3">
        <v>1.7444444444444445</v>
      </c>
      <c r="G15">
        <v>-11</v>
      </c>
      <c r="H15">
        <v>35</v>
      </c>
    </row>
    <row r="16" spans="1:8">
      <c r="A16" t="s">
        <v>39</v>
      </c>
      <c r="B16">
        <v>34</v>
      </c>
      <c r="C16">
        <v>9</v>
      </c>
      <c r="D16">
        <v>8</v>
      </c>
      <c r="E16">
        <v>17</v>
      </c>
      <c r="F16" s="3">
        <v>1.1194444444444445</v>
      </c>
      <c r="G16">
        <v>-26</v>
      </c>
      <c r="H16">
        <v>35</v>
      </c>
    </row>
    <row r="17" spans="1:8">
      <c r="A17" t="s">
        <v>18</v>
      </c>
      <c r="B17">
        <v>34</v>
      </c>
      <c r="C17">
        <v>8</v>
      </c>
      <c r="D17">
        <v>9</v>
      </c>
      <c r="E17">
        <v>17</v>
      </c>
      <c r="F17" t="s">
        <v>40</v>
      </c>
      <c r="G17">
        <v>-26</v>
      </c>
      <c r="H17">
        <v>33</v>
      </c>
    </row>
    <row r="18" spans="1:8">
      <c r="A18" t="s">
        <v>41</v>
      </c>
      <c r="B18">
        <v>34</v>
      </c>
      <c r="C18">
        <v>7</v>
      </c>
      <c r="D18">
        <v>10</v>
      </c>
      <c r="E18">
        <v>17</v>
      </c>
      <c r="F18" s="3">
        <v>1.5395833333333335</v>
      </c>
      <c r="G18">
        <v>-21</v>
      </c>
      <c r="H18">
        <v>31</v>
      </c>
    </row>
    <row r="19" spans="1:8">
      <c r="A19" t="s">
        <v>22</v>
      </c>
      <c r="B19">
        <v>34</v>
      </c>
      <c r="C19">
        <v>3</v>
      </c>
      <c r="D19">
        <v>7</v>
      </c>
      <c r="E19">
        <v>24</v>
      </c>
      <c r="F19" t="s">
        <v>42</v>
      </c>
      <c r="G19">
        <v>-61</v>
      </c>
      <c r="H19">
        <v>16</v>
      </c>
    </row>
  </sheetData>
  <autoFilter ref="A1:H1" xr:uid="{F5CF8AF3-B2BA-4F07-BBED-BB7175BA8252}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C8637-E2C1-4752-A88D-5BB323BDF8B4}">
  <dimension ref="A1"/>
  <sheetViews>
    <sheetView workbookViewId="0">
      <selection activeCell="A2" sqref="A2:E20"/>
    </sheetView>
  </sheetViews>
  <sheetFormatPr defaultColWidth="11.42578125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David Cloos</cp:lastModifiedBy>
  <cp:revision/>
  <dcterms:created xsi:type="dcterms:W3CDTF">2023-01-14T08:13:27Z</dcterms:created>
  <dcterms:modified xsi:type="dcterms:W3CDTF">2023-01-21T19:25:13Z</dcterms:modified>
  <cp:category/>
  <cp:contentStatus/>
</cp:coreProperties>
</file>