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D:\Websites\StatisticalScience\Workshops\GLMM_NZ\Session1\FlyHeterozygosity\"/>
    </mc:Choice>
  </mc:AlternateContent>
  <xr:revisionPtr revIDLastSave="0" documentId="13_ncr:1_{1EF26A61-6C4A-497E-859A-FBB1D3DE51CE}" xr6:coauthVersionLast="47" xr6:coauthVersionMax="47" xr10:uidLastSave="{00000000-0000-0000-0000-000000000000}"/>
  <bookViews>
    <workbookView xWindow="2775" yWindow="0" windowWidth="16305" windowHeight="10800" xr2:uid="{00000000-000D-0000-FFFF-FFFF00000000}"/>
  </bookViews>
  <sheets>
    <sheet name="Brussard" sheetId="1" r:id="rId1"/>
    <sheet name="ResidFit" sheetId="4" r:id="rId2"/>
    <sheet name="Lag" sheetId="2" r:id="rId3"/>
    <sheet name="lagplot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C24" i="2" s="1"/>
  <c r="A26" i="2"/>
  <c r="A27" i="2" s="1"/>
  <c r="A28" i="2" s="1"/>
  <c r="A29" i="2" s="1"/>
  <c r="A30" i="2" s="1"/>
  <c r="A31" i="2" s="1"/>
  <c r="A32" i="2" s="1"/>
  <c r="A33" i="2" s="1"/>
  <c r="B25" i="2"/>
  <c r="B19" i="2"/>
  <c r="B20" i="2" s="1"/>
  <c r="B21" i="2" s="1"/>
  <c r="B18" i="2"/>
  <c r="B26" i="2" l="1"/>
  <c r="D9" i="2"/>
  <c r="D3" i="2"/>
  <c r="C2" i="2"/>
  <c r="B27" i="2" l="1"/>
  <c r="C26" i="2"/>
  <c r="C27" i="2"/>
  <c r="B28" i="2" l="1"/>
  <c r="C28" i="2"/>
  <c r="B29" i="2" l="1"/>
  <c r="B30" i="2" l="1"/>
  <c r="C30" i="2"/>
  <c r="C29" i="2"/>
  <c r="B31" i="2" l="1"/>
  <c r="B32" i="2" s="1"/>
  <c r="B33" i="2" s="1"/>
  <c r="C31" i="2"/>
</calcChain>
</file>

<file path=xl/sharedStrings.xml><?xml version="1.0" encoding="utf-8"?>
<sst xmlns="http://schemas.openxmlformats.org/spreadsheetml/2006/main" count="83" uniqueCount="16">
  <si>
    <t>Elev_ft</t>
  </si>
  <si>
    <t>Elev_km</t>
  </si>
  <si>
    <t>SP</t>
  </si>
  <si>
    <t>Fits</t>
  </si>
  <si>
    <t>Res</t>
  </si>
  <si>
    <t>Dpers</t>
  </si>
  <si>
    <t>Dpseudo</t>
  </si>
  <si>
    <t>H</t>
  </si>
  <si>
    <t>Correlation</t>
  </si>
  <si>
    <t xml:space="preserve">  D.pseu</t>
  </si>
  <si>
    <t xml:space="preserve">  D.pers</t>
  </si>
  <si>
    <t>max</t>
  </si>
  <si>
    <t>min</t>
  </si>
  <si>
    <t>range</t>
  </si>
  <si>
    <t xml:space="preserve">  7 grps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</si>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</sst>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164" fontId="1" fillId="0" borderId="0" xfId="0" applyNumberFormat="1" applyFont="1"/>
    <xf numFmtId="16" fontId="1" fillId="0" borderId="0" xfId="0" applyNumberFormat="1" applyFont="1"/>
    <xf numFmtId="0" fontId="1" fillId="33" borderId="0" xfId="0" applyFont="1" applyFill="1"/>
    <xf numFmtId="0" fontId="1" fillId="0" borderId="0" xfId="0" applyFont="1" applyAlignment="1">
      <alignment horizontal="right"/>
    </xf>
    <xf numFmtId="2" fontId="1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ResidFit!$E$2:$E$15</c:f>
              <c:numCache>
                <c:formatCode>General</c:formatCode>
                <c:ptCount val="14"/>
                <c:pt idx="0">
                  <c:v>0.54708242938041596</c:v>
                </c:pt>
                <c:pt idx="1">
                  <c:v>0.46366626614598899</c:v>
                </c:pt>
                <c:pt idx="2">
                  <c:v>0.40158912141339298</c:v>
                </c:pt>
                <c:pt idx="3">
                  <c:v>0.33951197668079602</c:v>
                </c:pt>
                <c:pt idx="4">
                  <c:v>0.269675188856624</c:v>
                </c:pt>
                <c:pt idx="5">
                  <c:v>0.24639625958190001</c:v>
                </c:pt>
                <c:pt idx="6">
                  <c:v>0.192078757940878</c:v>
                </c:pt>
                <c:pt idx="7">
                  <c:v>0.70792051889678698</c:v>
                </c:pt>
                <c:pt idx="8">
                  <c:v>0.69845298888555096</c:v>
                </c:pt>
                <c:pt idx="9">
                  <c:v>0.69140738515625799</c:v>
                </c:pt>
                <c:pt idx="10">
                  <c:v>0.68436178142696602</c:v>
                </c:pt>
                <c:pt idx="11">
                  <c:v>0.67643547723151198</c:v>
                </c:pt>
                <c:pt idx="12">
                  <c:v>0.67379337583302701</c:v>
                </c:pt>
                <c:pt idx="13">
                  <c:v>0.66762847256989599</c:v>
                </c:pt>
              </c:numCache>
            </c:numRef>
          </c:xVal>
          <c:yVal>
            <c:numRef>
              <c:f>ResidFit!$F$2:$F$15</c:f>
              <c:numCache>
                <c:formatCode>0.00000</c:formatCode>
                <c:ptCount val="14"/>
                <c:pt idx="0">
                  <c:v>4.2917570619584011E-2</c:v>
                </c:pt>
                <c:pt idx="1">
                  <c:v>-9.3666266145988997E-2</c:v>
                </c:pt>
                <c:pt idx="2">
                  <c:v>8.4108785866069957E-3</c:v>
                </c:pt>
                <c:pt idx="3">
                  <c:v>6.0488023319203998E-2</c:v>
                </c:pt>
                <c:pt idx="4">
                  <c:v>4.0324811143375994E-2</c:v>
                </c:pt>
                <c:pt idx="5">
                  <c:v>-6.6396259581900013E-2</c:v>
                </c:pt>
                <c:pt idx="6">
                  <c:v>7.9212420591220079E-3</c:v>
                </c:pt>
                <c:pt idx="7">
                  <c:v>-7.920518896787021E-3</c:v>
                </c:pt>
                <c:pt idx="8">
                  <c:v>-8.452988885551016E-3</c:v>
                </c:pt>
                <c:pt idx="9">
                  <c:v>1.8592614843741972E-2</c:v>
                </c:pt>
                <c:pt idx="10">
                  <c:v>1.5638218573033935E-2</c:v>
                </c:pt>
                <c:pt idx="11">
                  <c:v>2.3564522768487972E-2</c:v>
                </c:pt>
                <c:pt idx="12">
                  <c:v>-5.3793375833027013E-2</c:v>
                </c:pt>
                <c:pt idx="13">
                  <c:v>1.2371527430104057E-2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00-4934-B36D-EE93DABA3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339039"/>
        <c:axId val="710344031"/>
      </c:scatterChart>
      <c:valAx>
        <c:axId val="71033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44031"/>
        <c:crossesAt val="-0.12000000000000001"/>
        <c:crossBetween val="midCat"/>
      </c:valAx>
      <c:valAx>
        <c:axId val="7103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339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D.persimilis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Lag!$A$3:$A$8</c:f>
              <c:numCache>
                <c:formatCode>0.00000</c:formatCode>
                <c:ptCount val="6"/>
                <c:pt idx="0">
                  <c:v>-9.3666266145988997E-2</c:v>
                </c:pt>
                <c:pt idx="1">
                  <c:v>8.4108785866069957E-3</c:v>
                </c:pt>
                <c:pt idx="2">
                  <c:v>6.0488023319203998E-2</c:v>
                </c:pt>
                <c:pt idx="3">
                  <c:v>4.0324811143375994E-2</c:v>
                </c:pt>
                <c:pt idx="4">
                  <c:v>-6.6396259581900013E-2</c:v>
                </c:pt>
                <c:pt idx="5">
                  <c:v>7.9212420591220079E-3</c:v>
                </c:pt>
              </c:numCache>
            </c:numRef>
          </c:xVal>
          <c:yVal>
            <c:numRef>
              <c:f>Lag!$B$3:$B$8</c:f>
              <c:numCache>
                <c:formatCode>0.00000</c:formatCode>
                <c:ptCount val="6"/>
                <c:pt idx="0">
                  <c:v>4.2917570619584011E-2</c:v>
                </c:pt>
                <c:pt idx="1">
                  <c:v>-9.3666266145988997E-2</c:v>
                </c:pt>
                <c:pt idx="2">
                  <c:v>8.4108785866069957E-3</c:v>
                </c:pt>
                <c:pt idx="3">
                  <c:v>6.0488023319203998E-2</c:v>
                </c:pt>
                <c:pt idx="4">
                  <c:v>4.0324811143375994E-2</c:v>
                </c:pt>
                <c:pt idx="5">
                  <c:v>-6.6396259581900013E-2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5-4405-A65C-1C654EC85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377327"/>
        <c:axId val="1094377743"/>
      </c:scatterChart>
      <c:valAx>
        <c:axId val="1094377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77743"/>
        <c:crosses val="autoZero"/>
        <c:crossBetween val="midCat"/>
      </c:valAx>
      <c:valAx>
        <c:axId val="10943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77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D. Pseudoobscura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Lag!$A$9:$A$15</c:f>
              <c:numCache>
                <c:formatCode>0.00000</c:formatCode>
                <c:ptCount val="7"/>
                <c:pt idx="0">
                  <c:v>-7.920518896787021E-3</c:v>
                </c:pt>
                <c:pt idx="1">
                  <c:v>-8.452988885551016E-3</c:v>
                </c:pt>
                <c:pt idx="2">
                  <c:v>1.8592614843741972E-2</c:v>
                </c:pt>
                <c:pt idx="3">
                  <c:v>1.5638218573033935E-2</c:v>
                </c:pt>
                <c:pt idx="4">
                  <c:v>2.3564522768487972E-2</c:v>
                </c:pt>
                <c:pt idx="5">
                  <c:v>-5.3793375833027013E-2</c:v>
                </c:pt>
                <c:pt idx="6">
                  <c:v>1.2371527430104057E-2</c:v>
                </c:pt>
              </c:numCache>
            </c:numRef>
          </c:xVal>
          <c:yVal>
            <c:numRef>
              <c:f>Lag!$B$9:$B$15</c:f>
              <c:numCache>
                <c:formatCode>0.00000</c:formatCode>
                <c:ptCount val="7"/>
                <c:pt idx="0">
                  <c:v>7.9212420591220079E-3</c:v>
                </c:pt>
                <c:pt idx="1">
                  <c:v>-7.920518896787021E-3</c:v>
                </c:pt>
                <c:pt idx="2">
                  <c:v>-8.452988885551016E-3</c:v>
                </c:pt>
                <c:pt idx="3">
                  <c:v>1.8592614843741972E-2</c:v>
                </c:pt>
                <c:pt idx="4">
                  <c:v>1.5638218573033935E-2</c:v>
                </c:pt>
                <c:pt idx="5">
                  <c:v>2.3564522768487972E-2</c:v>
                </c:pt>
                <c:pt idx="6">
                  <c:v>-5.3793375833027013E-2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74-4B37-AAFA-A05004C34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375663"/>
        <c:axId val="1094378991"/>
      </c:scatterChart>
      <c:valAx>
        <c:axId val="1094375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78991"/>
        <c:crosses val="autoZero"/>
        <c:crossBetween val="midCat"/>
      </c:valAx>
      <c:valAx>
        <c:axId val="10943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375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Both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352186610476511E-2"/>
          <c:y val="0.21761164911857281"/>
          <c:w val="0.80091087205648592"/>
          <c:h val="0.754329501915708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Lag!$A$3:$A$15</c:f>
              <c:numCache>
                <c:formatCode>0.00000</c:formatCode>
                <c:ptCount val="13"/>
                <c:pt idx="0">
                  <c:v>-9.3666266145988997E-2</c:v>
                </c:pt>
                <c:pt idx="1">
                  <c:v>8.4108785866069957E-3</c:v>
                </c:pt>
                <c:pt idx="2">
                  <c:v>6.0488023319203998E-2</c:v>
                </c:pt>
                <c:pt idx="3">
                  <c:v>4.0324811143375994E-2</c:v>
                </c:pt>
                <c:pt idx="4">
                  <c:v>-6.6396259581900013E-2</c:v>
                </c:pt>
                <c:pt idx="5">
                  <c:v>7.9212420591220079E-3</c:v>
                </c:pt>
                <c:pt idx="6">
                  <c:v>-7.920518896787021E-3</c:v>
                </c:pt>
                <c:pt idx="7">
                  <c:v>-8.452988885551016E-3</c:v>
                </c:pt>
                <c:pt idx="8">
                  <c:v>1.8592614843741972E-2</c:v>
                </c:pt>
                <c:pt idx="9">
                  <c:v>1.5638218573033935E-2</c:v>
                </c:pt>
                <c:pt idx="10">
                  <c:v>2.3564522768487972E-2</c:v>
                </c:pt>
                <c:pt idx="11">
                  <c:v>-5.3793375833027013E-2</c:v>
                </c:pt>
                <c:pt idx="12">
                  <c:v>1.2371527430104057E-2</c:v>
                </c:pt>
              </c:numCache>
            </c:numRef>
          </c:xVal>
          <c:yVal>
            <c:numRef>
              <c:f>Lag!$B$3:$B$15</c:f>
              <c:numCache>
                <c:formatCode>0.00000</c:formatCode>
                <c:ptCount val="13"/>
                <c:pt idx="0">
                  <c:v>4.2917570619584011E-2</c:v>
                </c:pt>
                <c:pt idx="1">
                  <c:v>-9.3666266145988997E-2</c:v>
                </c:pt>
                <c:pt idx="2">
                  <c:v>8.4108785866069957E-3</c:v>
                </c:pt>
                <c:pt idx="3">
                  <c:v>6.0488023319203998E-2</c:v>
                </c:pt>
                <c:pt idx="4">
                  <c:v>4.0324811143375994E-2</c:v>
                </c:pt>
                <c:pt idx="5">
                  <c:v>-6.6396259581900013E-2</c:v>
                </c:pt>
                <c:pt idx="6">
                  <c:v>7.9212420591220079E-3</c:v>
                </c:pt>
                <c:pt idx="7">
                  <c:v>-7.920518896787021E-3</c:v>
                </c:pt>
                <c:pt idx="8">
                  <c:v>-8.452988885551016E-3</c:v>
                </c:pt>
                <c:pt idx="9">
                  <c:v>1.8592614843741972E-2</c:v>
                </c:pt>
                <c:pt idx="10">
                  <c:v>1.5638218573033935E-2</c:v>
                </c:pt>
                <c:pt idx="11">
                  <c:v>2.3564522768487972E-2</c:v>
                </c:pt>
                <c:pt idx="12">
                  <c:v>-5.3793375833027013E-2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13-47AE-862D-07A52FD0F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115711"/>
        <c:axId val="1268118207"/>
      </c:scatterChart>
      <c:valAx>
        <c:axId val="126811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18207"/>
        <c:crosses val="autoZero"/>
        <c:crossBetween val="midCat"/>
      </c:valAx>
      <c:valAx>
        <c:axId val="126811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1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lagplots!$F$3:$F$15</c:f>
              <c:numCache>
                <c:formatCode>0.00</c:formatCode>
                <c:ptCount val="13"/>
                <c:pt idx="0">
                  <c:v>-9.3666266145988997E-2</c:v>
                </c:pt>
                <c:pt idx="1">
                  <c:v>8.4108785866069957E-3</c:v>
                </c:pt>
                <c:pt idx="2">
                  <c:v>6.0488023319203998E-2</c:v>
                </c:pt>
                <c:pt idx="3">
                  <c:v>4.0324811143375994E-2</c:v>
                </c:pt>
                <c:pt idx="4">
                  <c:v>-6.6396259581900013E-2</c:v>
                </c:pt>
                <c:pt idx="5">
                  <c:v>7.9212420591220079E-3</c:v>
                </c:pt>
                <c:pt idx="6">
                  <c:v>-7.920518896787021E-3</c:v>
                </c:pt>
                <c:pt idx="7">
                  <c:v>-8.452988885551016E-3</c:v>
                </c:pt>
                <c:pt idx="8">
                  <c:v>1.8592614843741972E-2</c:v>
                </c:pt>
                <c:pt idx="9">
                  <c:v>1.5638218573033935E-2</c:v>
                </c:pt>
                <c:pt idx="10">
                  <c:v>2.3564522768487972E-2</c:v>
                </c:pt>
                <c:pt idx="11">
                  <c:v>-5.3793375833027013E-2</c:v>
                </c:pt>
                <c:pt idx="12">
                  <c:v>1.2371527430104057E-2</c:v>
                </c:pt>
              </c:numCache>
            </c:numRef>
          </c:xVal>
          <c:yVal>
            <c:numRef>
              <c:f>lagplots!$G$3:$G$15</c:f>
              <c:numCache>
                <c:formatCode>0.00</c:formatCode>
                <c:ptCount val="13"/>
                <c:pt idx="0">
                  <c:v>4.2917570619584011E-2</c:v>
                </c:pt>
                <c:pt idx="1">
                  <c:v>-9.3666266145988997E-2</c:v>
                </c:pt>
                <c:pt idx="2">
                  <c:v>8.4108785866069957E-3</c:v>
                </c:pt>
                <c:pt idx="3">
                  <c:v>6.0488023319203998E-2</c:v>
                </c:pt>
                <c:pt idx="4">
                  <c:v>4.0324811143375994E-2</c:v>
                </c:pt>
                <c:pt idx="5">
                  <c:v>-6.6396259581900013E-2</c:v>
                </c:pt>
                <c:pt idx="6">
                  <c:v>7.9212420591220079E-3</c:v>
                </c:pt>
                <c:pt idx="7">
                  <c:v>-7.920518896787021E-3</c:v>
                </c:pt>
                <c:pt idx="8">
                  <c:v>-8.452988885551016E-3</c:v>
                </c:pt>
                <c:pt idx="9">
                  <c:v>1.8592614843741972E-2</c:v>
                </c:pt>
                <c:pt idx="10">
                  <c:v>1.5638218573033935E-2</c:v>
                </c:pt>
                <c:pt idx="11">
                  <c:v>2.3564522768487972E-2</c:v>
                </c:pt>
                <c:pt idx="12">
                  <c:v>-5.3793375833027013E-2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7-4D89-9666-43B585DE1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07775"/>
        <c:axId val="639813599"/>
      </c:scatterChart>
      <c:valAx>
        <c:axId val="63980777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13599"/>
        <c:crosses val="max"/>
        <c:crossBetween val="midCat"/>
      </c:valAx>
      <c:valAx>
        <c:axId val="639813599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07775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4813915970234"/>
          <c:y val="0.22462263645615729"/>
          <c:w val="0.72764294906780136"/>
          <c:h val="0.7094055472529897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lagplots!$F$19:$F$24</c:f>
              <c:numCache>
                <c:formatCode>0.00</c:formatCode>
                <c:ptCount val="6"/>
                <c:pt idx="0">
                  <c:v>-9.3666266145988997E-2</c:v>
                </c:pt>
                <c:pt idx="1">
                  <c:v>8.4108785866069957E-3</c:v>
                </c:pt>
                <c:pt idx="2">
                  <c:v>6.0488023319203998E-2</c:v>
                </c:pt>
                <c:pt idx="3">
                  <c:v>4.0324811143375994E-2</c:v>
                </c:pt>
                <c:pt idx="4">
                  <c:v>-6.6396259581900013E-2</c:v>
                </c:pt>
                <c:pt idx="5">
                  <c:v>7.9212420591220079E-3</c:v>
                </c:pt>
              </c:numCache>
            </c:numRef>
          </c:xVal>
          <c:yVal>
            <c:numRef>
              <c:f>lagplots!$G$19:$G$24</c:f>
              <c:numCache>
                <c:formatCode>0.00</c:formatCode>
                <c:ptCount val="6"/>
                <c:pt idx="0">
                  <c:v>4.2917570619584011E-2</c:v>
                </c:pt>
                <c:pt idx="1">
                  <c:v>-9.3666266145988997E-2</c:v>
                </c:pt>
                <c:pt idx="2">
                  <c:v>8.4108785866069957E-3</c:v>
                </c:pt>
                <c:pt idx="3">
                  <c:v>6.0488023319203998E-2</c:v>
                </c:pt>
                <c:pt idx="4">
                  <c:v>4.0324811143375994E-2</c:v>
                </c:pt>
                <c:pt idx="5">
                  <c:v>-6.6396259581900013E-2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8-4041-B075-EB22B15C8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572351"/>
        <c:axId val="636578591"/>
      </c:scatterChart>
      <c:valAx>
        <c:axId val="63657235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78591"/>
        <c:crosses val="max"/>
        <c:crossBetween val="midCat"/>
      </c:valAx>
      <c:valAx>
        <c:axId val="636578591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57235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lagplots!$F$29:$F$34</c:f>
              <c:numCache>
                <c:formatCode>0.00</c:formatCode>
                <c:ptCount val="6"/>
                <c:pt idx="0">
                  <c:v>-8.452988885551016E-3</c:v>
                </c:pt>
                <c:pt idx="1">
                  <c:v>1.8592614843741972E-2</c:v>
                </c:pt>
                <c:pt idx="2">
                  <c:v>1.5638218573033935E-2</c:v>
                </c:pt>
                <c:pt idx="3">
                  <c:v>2.3564522768487972E-2</c:v>
                </c:pt>
                <c:pt idx="4">
                  <c:v>-5.3793375833027013E-2</c:v>
                </c:pt>
                <c:pt idx="5">
                  <c:v>1.2371527430104057E-2</c:v>
                </c:pt>
              </c:numCache>
            </c:numRef>
          </c:xVal>
          <c:yVal>
            <c:numRef>
              <c:f>lagplots!$G$29:$G$34</c:f>
              <c:numCache>
                <c:formatCode>0.00</c:formatCode>
                <c:ptCount val="6"/>
                <c:pt idx="0">
                  <c:v>-7.920518896787021E-3</c:v>
                </c:pt>
                <c:pt idx="1">
                  <c:v>-8.452988885551016E-3</c:v>
                </c:pt>
                <c:pt idx="2">
                  <c:v>1.8592614843741972E-2</c:v>
                </c:pt>
                <c:pt idx="3">
                  <c:v>1.5638218573033935E-2</c:v>
                </c:pt>
                <c:pt idx="4">
                  <c:v>2.3564522768487972E-2</c:v>
                </c:pt>
                <c:pt idx="5">
                  <c:v>-5.3793375833027013E-2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93-4F42-B84D-55C2DBBD4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810271"/>
        <c:axId val="639806527"/>
      </c:scatterChart>
      <c:valAx>
        <c:axId val="63981027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06527"/>
        <c:crosses val="max"/>
        <c:crossBetween val="midCat"/>
      </c:valAx>
      <c:valAx>
        <c:axId val="639806527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10271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452437</xdr:colOff>
      <xdr:row>4</xdr:row>
      <xdr:rowOff>95250</xdr:rowOff>
    </xdr:from>
    <xdr:to>
      <xdr:col>11</xdr:col>
      <xdr:colOff>147637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242887</xdr:colOff>
      <xdr:row>6</xdr:row>
      <xdr:rowOff>76200</xdr:rowOff>
    </xdr:from>
    <xdr:to>
      <xdr:col>11</xdr:col>
      <xdr:colOff>76200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409574</xdr:colOff>
      <xdr:row>6</xdr:row>
      <xdr:rowOff>57149</xdr:rowOff>
    </xdr:from>
    <xdr:to>
      <xdr:col>17</xdr:col>
      <xdr:colOff>276225</xdr:colOff>
      <xdr:row>16</xdr:row>
      <xdr:rowOff>123824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257174</xdr:colOff>
      <xdr:row>17</xdr:row>
      <xdr:rowOff>142875</xdr:rowOff>
    </xdr:from>
    <xdr:to>
      <xdr:col>8</xdr:col>
      <xdr:colOff>590549</xdr:colOff>
      <xdr:row>30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538162</xdr:colOff>
      <xdr:row>3</xdr:row>
      <xdr:rowOff>0</xdr:rowOff>
    </xdr:from>
    <xdr:to>
      <xdr:col>15</xdr:col>
      <xdr:colOff>342900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161925</xdr:colOff>
      <xdr:row>17</xdr:row>
      <xdr:rowOff>28576</xdr:rowOff>
    </xdr:from>
    <xdr:to>
      <xdr:col>15</xdr:col>
      <xdr:colOff>428624</xdr:colOff>
      <xdr:row>38</xdr:row>
      <xdr:rowOff>95250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pSpPr/>
      </xdr:nvGrpSpPr>
      <xdr:grpSpPr>
        <a:xfrm>
          <a:off x="7019925" y="3105151"/>
          <a:ext cx="2705099" cy="3867149"/>
          <a:chOff x="7019925" y="3105151"/>
          <a:chExt cx="2705099" cy="386714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GraphicFramePr/>
        </xdr:nvGraphicFramePr>
        <xdr:xfrm>
          <a:off x="7019925" y="3105151"/>
          <a:ext cx="2690812" cy="202882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GraphicFramePr/>
        </xdr:nvGraphicFramePr>
        <xdr:xfrm>
          <a:off x="7162800" y="5133975"/>
          <a:ext cx="2562224" cy="18383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H9" sqref="H9"/>
    </sheetView>
  </sheetViews>
  <sheetFormatPr defaultRowHeight="14.25" x14ac:dyDescent="0.2"/>
  <cols>
    <col min="1" max="16384" width="9.140625" style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7</v>
      </c>
      <c r="E1" s="5" t="s">
        <v>3</v>
      </c>
      <c r="F1" s="5" t="s">
        <v>4</v>
      </c>
    </row>
    <row r="2" spans="1:8" x14ac:dyDescent="0.2">
      <c r="A2" s="1">
        <v>850</v>
      </c>
      <c r="B2" s="1">
        <v>0.25907999999999998</v>
      </c>
      <c r="C2" s="1" t="s">
        <v>5</v>
      </c>
      <c r="D2" s="1">
        <v>0.59</v>
      </c>
      <c r="E2" s="1">
        <v>0.54708242938041596</v>
      </c>
      <c r="F2" s="2">
        <v>4.2917570619584011E-2</v>
      </c>
    </row>
    <row r="3" spans="1:8" x14ac:dyDescent="0.2">
      <c r="A3" s="1">
        <v>3000</v>
      </c>
      <c r="B3" s="1">
        <v>0.91439999999999999</v>
      </c>
      <c r="C3" s="1" t="s">
        <v>5</v>
      </c>
      <c r="D3" s="1">
        <v>0.37</v>
      </c>
      <c r="E3" s="1">
        <v>0.46366626614598899</v>
      </c>
      <c r="F3" s="2">
        <v>-9.3666266145988997E-2</v>
      </c>
    </row>
    <row r="4" spans="1:8" x14ac:dyDescent="0.2">
      <c r="A4" s="1">
        <v>4600</v>
      </c>
      <c r="B4" s="1">
        <v>1.40208</v>
      </c>
      <c r="C4" s="1" t="s">
        <v>5</v>
      </c>
      <c r="D4" s="1">
        <v>0.41</v>
      </c>
      <c r="E4" s="1">
        <v>0.40158912141339298</v>
      </c>
      <c r="F4" s="2">
        <v>8.4108785866069957E-3</v>
      </c>
    </row>
    <row r="5" spans="1:8" x14ac:dyDescent="0.2">
      <c r="A5" s="1">
        <v>6200</v>
      </c>
      <c r="B5" s="1">
        <v>1.8897600000000001</v>
      </c>
      <c r="C5" s="1" t="s">
        <v>5</v>
      </c>
      <c r="D5" s="1">
        <v>0.4</v>
      </c>
      <c r="E5" s="1">
        <v>0.33951197668079602</v>
      </c>
      <c r="F5" s="2">
        <v>6.0488023319203998E-2</v>
      </c>
    </row>
    <row r="6" spans="1:8" x14ac:dyDescent="0.2">
      <c r="A6" s="1">
        <v>8000</v>
      </c>
      <c r="B6" s="1">
        <v>2.4384000000000001</v>
      </c>
      <c r="C6" s="1" t="s">
        <v>5</v>
      </c>
      <c r="D6" s="1">
        <v>0.31</v>
      </c>
      <c r="E6" s="1">
        <v>0.269675188856624</v>
      </c>
      <c r="F6" s="2">
        <v>4.0324811143375994E-2</v>
      </c>
    </row>
    <row r="7" spans="1:8" x14ac:dyDescent="0.2">
      <c r="A7" s="1">
        <v>8600</v>
      </c>
      <c r="B7" s="1">
        <v>2.6212800000000001</v>
      </c>
      <c r="C7" s="1" t="s">
        <v>5</v>
      </c>
      <c r="D7" s="1">
        <v>0.18</v>
      </c>
      <c r="E7" s="1">
        <v>0.24639625958190001</v>
      </c>
      <c r="F7" s="2">
        <v>-6.6396259581900013E-2</v>
      </c>
    </row>
    <row r="8" spans="1:8" x14ac:dyDescent="0.2">
      <c r="A8" s="1">
        <v>10000</v>
      </c>
      <c r="B8" s="1">
        <v>3.048</v>
      </c>
      <c r="C8" s="1" t="s">
        <v>5</v>
      </c>
      <c r="D8" s="1">
        <v>0.2</v>
      </c>
      <c r="E8" s="1">
        <v>0.192078757940878</v>
      </c>
      <c r="F8" s="2">
        <v>7.9212420591220079E-3</v>
      </c>
    </row>
    <row r="9" spans="1:8" x14ac:dyDescent="0.2">
      <c r="A9" s="1">
        <v>850</v>
      </c>
      <c r="B9" s="1">
        <v>0.25907999999999998</v>
      </c>
      <c r="C9" s="1" t="s">
        <v>6</v>
      </c>
      <c r="D9" s="1">
        <v>0.7</v>
      </c>
      <c r="E9" s="1">
        <v>0.70792051889678698</v>
      </c>
      <c r="F9" s="2">
        <v>-7.920518896787021E-3</v>
      </c>
      <c r="H9" s="1" t="s">
        <v>15</v>
      </c>
    </row>
    <row r="10" spans="1:8" x14ac:dyDescent="0.2">
      <c r="A10" s="1">
        <v>3000</v>
      </c>
      <c r="B10" s="1">
        <v>0.91439999999999999</v>
      </c>
      <c r="C10" s="1" t="s">
        <v>6</v>
      </c>
      <c r="D10" s="1">
        <v>0.69</v>
      </c>
      <c r="E10" s="1">
        <v>0.69845298888555096</v>
      </c>
      <c r="F10" s="2">
        <v>-8.452988885551016E-3</v>
      </c>
    </row>
    <row r="11" spans="1:8" x14ac:dyDescent="0.2">
      <c r="A11" s="1">
        <v>4600</v>
      </c>
      <c r="B11" s="1">
        <v>1.40208</v>
      </c>
      <c r="C11" s="1" t="s">
        <v>6</v>
      </c>
      <c r="D11" s="1">
        <v>0.71</v>
      </c>
      <c r="E11" s="1">
        <v>0.69140738515625799</v>
      </c>
      <c r="F11" s="2">
        <v>1.8592614843741972E-2</v>
      </c>
    </row>
    <row r="12" spans="1:8" x14ac:dyDescent="0.2">
      <c r="A12" s="1">
        <v>6200</v>
      </c>
      <c r="B12" s="1">
        <v>1.8897600000000001</v>
      </c>
      <c r="C12" s="1" t="s">
        <v>6</v>
      </c>
      <c r="D12" s="1">
        <v>0.7</v>
      </c>
      <c r="E12" s="1">
        <v>0.68436178142696602</v>
      </c>
      <c r="F12" s="2">
        <v>1.5638218573033935E-2</v>
      </c>
    </row>
    <row r="13" spans="1:8" x14ac:dyDescent="0.2">
      <c r="A13" s="1">
        <v>8000</v>
      </c>
      <c r="B13" s="1">
        <v>2.4384000000000001</v>
      </c>
      <c r="C13" s="1" t="s">
        <v>6</v>
      </c>
      <c r="D13" s="1">
        <v>0.7</v>
      </c>
      <c r="E13" s="1">
        <v>0.67643547723151198</v>
      </c>
      <c r="F13" s="2">
        <v>2.3564522768487972E-2</v>
      </c>
    </row>
    <row r="14" spans="1:8" x14ac:dyDescent="0.2">
      <c r="A14" s="1">
        <v>8600</v>
      </c>
      <c r="B14" s="1">
        <v>2.6212800000000001</v>
      </c>
      <c r="C14" s="1" t="s">
        <v>6</v>
      </c>
      <c r="D14" s="1">
        <v>0.62</v>
      </c>
      <c r="E14" s="1">
        <v>0.67379337583302701</v>
      </c>
      <c r="F14" s="2">
        <v>-5.3793375833027013E-2</v>
      </c>
    </row>
    <row r="15" spans="1:8" x14ac:dyDescent="0.2">
      <c r="A15" s="1">
        <v>10000</v>
      </c>
      <c r="B15" s="1">
        <v>3.048</v>
      </c>
      <c r="C15" s="1" t="s">
        <v>6</v>
      </c>
      <c r="D15" s="1">
        <v>0.68</v>
      </c>
      <c r="E15" s="1">
        <v>0.66762847256989599</v>
      </c>
      <c r="F15" s="2">
        <v>1.2371527430104057E-2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"/>
  <sheetViews>
    <sheetView topLeftCell="A4" workbookViewId="0">
      <selection activeCell="B22" sqref="B22"/>
    </sheetView>
  </sheetViews>
  <sheetFormatPr defaultRowHeight="14.25" x14ac:dyDescent="0.2"/>
  <cols>
    <col min="1" max="16384" width="9.1406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7</v>
      </c>
      <c r="E1" s="5" t="s">
        <v>3</v>
      </c>
      <c r="F1" s="5" t="s">
        <v>4</v>
      </c>
    </row>
    <row r="2" spans="1:6" x14ac:dyDescent="0.2">
      <c r="A2" s="1">
        <v>850</v>
      </c>
      <c r="B2" s="1">
        <v>0.25907999999999998</v>
      </c>
      <c r="C2" s="1" t="s">
        <v>5</v>
      </c>
      <c r="D2" s="1">
        <v>0.59</v>
      </c>
      <c r="E2" s="1">
        <v>0.54708242938041596</v>
      </c>
      <c r="F2" s="2">
        <v>4.2917570619584011E-2</v>
      </c>
    </row>
    <row r="3" spans="1:6" x14ac:dyDescent="0.2">
      <c r="A3" s="1">
        <v>3000</v>
      </c>
      <c r="B3" s="1">
        <v>0.91439999999999999</v>
      </c>
      <c r="C3" s="1" t="s">
        <v>5</v>
      </c>
      <c r="D3" s="1">
        <v>0.37</v>
      </c>
      <c r="E3" s="1">
        <v>0.46366626614598899</v>
      </c>
      <c r="F3" s="2">
        <v>-9.3666266145988997E-2</v>
      </c>
    </row>
    <row r="4" spans="1:6" x14ac:dyDescent="0.2">
      <c r="A4" s="1">
        <v>4600</v>
      </c>
      <c r="B4" s="1">
        <v>1.40208</v>
      </c>
      <c r="C4" s="1" t="s">
        <v>5</v>
      </c>
      <c r="D4" s="1">
        <v>0.41</v>
      </c>
      <c r="E4" s="1">
        <v>0.40158912141339298</v>
      </c>
      <c r="F4" s="2">
        <v>8.4108785866069957E-3</v>
      </c>
    </row>
    <row r="5" spans="1:6" x14ac:dyDescent="0.2">
      <c r="A5" s="1">
        <v>6200</v>
      </c>
      <c r="B5" s="1">
        <v>1.8897600000000001</v>
      </c>
      <c r="C5" s="1" t="s">
        <v>5</v>
      </c>
      <c r="D5" s="1">
        <v>0.4</v>
      </c>
      <c r="E5" s="1">
        <v>0.33951197668079602</v>
      </c>
      <c r="F5" s="2">
        <v>6.0488023319203998E-2</v>
      </c>
    </row>
    <row r="6" spans="1:6" x14ac:dyDescent="0.2">
      <c r="A6" s="1">
        <v>8000</v>
      </c>
      <c r="B6" s="1">
        <v>2.4384000000000001</v>
      </c>
      <c r="C6" s="1" t="s">
        <v>5</v>
      </c>
      <c r="D6" s="1">
        <v>0.31</v>
      </c>
      <c r="E6" s="1">
        <v>0.269675188856624</v>
      </c>
      <c r="F6" s="2">
        <v>4.0324811143375994E-2</v>
      </c>
    </row>
    <row r="7" spans="1:6" x14ac:dyDescent="0.2">
      <c r="A7" s="1">
        <v>8600</v>
      </c>
      <c r="B7" s="1">
        <v>2.6212800000000001</v>
      </c>
      <c r="C7" s="1" t="s">
        <v>5</v>
      </c>
      <c r="D7" s="1">
        <v>0.18</v>
      </c>
      <c r="E7" s="1">
        <v>0.24639625958190001</v>
      </c>
      <c r="F7" s="2">
        <v>-6.6396259581900013E-2</v>
      </c>
    </row>
    <row r="8" spans="1:6" x14ac:dyDescent="0.2">
      <c r="A8" s="1">
        <v>10000</v>
      </c>
      <c r="B8" s="1">
        <v>3.048</v>
      </c>
      <c r="C8" s="1" t="s">
        <v>5</v>
      </c>
      <c r="D8" s="1">
        <v>0.2</v>
      </c>
      <c r="E8" s="1">
        <v>0.192078757940878</v>
      </c>
      <c r="F8" s="2">
        <v>7.9212420591220079E-3</v>
      </c>
    </row>
    <row r="9" spans="1:6" x14ac:dyDescent="0.2">
      <c r="A9" s="1">
        <v>850</v>
      </c>
      <c r="B9" s="1">
        <v>0.25907999999999998</v>
      </c>
      <c r="C9" s="1" t="s">
        <v>6</v>
      </c>
      <c r="D9" s="1">
        <v>0.7</v>
      </c>
      <c r="E9" s="1">
        <v>0.70792051889678698</v>
      </c>
      <c r="F9" s="2">
        <v>-7.920518896787021E-3</v>
      </c>
    </row>
    <row r="10" spans="1:6" x14ac:dyDescent="0.2">
      <c r="A10" s="1">
        <v>3000</v>
      </c>
      <c r="B10" s="1">
        <v>0.91439999999999999</v>
      </c>
      <c r="C10" s="1" t="s">
        <v>6</v>
      </c>
      <c r="D10" s="1">
        <v>0.69</v>
      </c>
      <c r="E10" s="1">
        <v>0.69845298888555096</v>
      </c>
      <c r="F10" s="2">
        <v>-8.452988885551016E-3</v>
      </c>
    </row>
    <row r="11" spans="1:6" x14ac:dyDescent="0.2">
      <c r="A11" s="1">
        <v>4600</v>
      </c>
      <c r="B11" s="1">
        <v>1.40208</v>
      </c>
      <c r="C11" s="1" t="s">
        <v>6</v>
      </c>
      <c r="D11" s="1">
        <v>0.71</v>
      </c>
      <c r="E11" s="1">
        <v>0.69140738515625799</v>
      </c>
      <c r="F11" s="2">
        <v>1.8592614843741972E-2</v>
      </c>
    </row>
    <row r="12" spans="1:6" x14ac:dyDescent="0.2">
      <c r="A12" s="1">
        <v>6200</v>
      </c>
      <c r="B12" s="1">
        <v>1.8897600000000001</v>
      </c>
      <c r="C12" s="1" t="s">
        <v>6</v>
      </c>
      <c r="D12" s="1">
        <v>0.7</v>
      </c>
      <c r="E12" s="1">
        <v>0.68436178142696602</v>
      </c>
      <c r="F12" s="2">
        <v>1.5638218573033935E-2</v>
      </c>
    </row>
    <row r="13" spans="1:6" x14ac:dyDescent="0.2">
      <c r="A13" s="1">
        <v>8000</v>
      </c>
      <c r="B13" s="1">
        <v>2.4384000000000001</v>
      </c>
      <c r="C13" s="1" t="s">
        <v>6</v>
      </c>
      <c r="D13" s="1">
        <v>0.7</v>
      </c>
      <c r="E13" s="1">
        <v>0.67643547723151198</v>
      </c>
      <c r="F13" s="2">
        <v>2.3564522768487972E-2</v>
      </c>
    </row>
    <row r="14" spans="1:6" x14ac:dyDescent="0.2">
      <c r="A14" s="1">
        <v>8600</v>
      </c>
      <c r="B14" s="1">
        <v>2.6212800000000001</v>
      </c>
      <c r="C14" s="1" t="s">
        <v>6</v>
      </c>
      <c r="D14" s="1">
        <v>0.62</v>
      </c>
      <c r="E14" s="1">
        <v>0.67379337583302701</v>
      </c>
      <c r="F14" s="2">
        <v>-5.3793375833027013E-2</v>
      </c>
    </row>
    <row r="15" spans="1:6" x14ac:dyDescent="0.2">
      <c r="A15" s="1">
        <v>10000</v>
      </c>
      <c r="B15" s="1">
        <v>3.048</v>
      </c>
      <c r="C15" s="1" t="s">
        <v>6</v>
      </c>
      <c r="D15" s="1">
        <v>0.68</v>
      </c>
      <c r="E15" s="1">
        <v>0.66762847256989599</v>
      </c>
      <c r="F15" s="2">
        <v>1.2371527430104057E-2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topLeftCell="A4" workbookViewId="0">
      <selection activeCell="C14" sqref="C14"/>
    </sheetView>
  </sheetViews>
  <sheetFormatPr defaultRowHeight="14.25" x14ac:dyDescent="0.2"/>
  <cols>
    <col min="1" max="16384" width="9.140625" style="1"/>
  </cols>
  <sheetData>
    <row r="1" spans="1:9" x14ac:dyDescent="0.2">
      <c r="A1" s="1" t="s">
        <v>4</v>
      </c>
      <c r="C1" s="1" t="s">
        <v>8</v>
      </c>
      <c r="G1" s="1">
        <v>-0.66759999999999997</v>
      </c>
      <c r="H1" s="1">
        <v>6.1999999999999998E-3</v>
      </c>
      <c r="I1" s="1" t="s">
        <v>9</v>
      </c>
    </row>
    <row r="2" spans="1:9" x14ac:dyDescent="0.2">
      <c r="A2" s="2">
        <v>4.2917570619584011E-2</v>
      </c>
      <c r="B2" s="1" t="s">
        <v>4</v>
      </c>
      <c r="C2" s="1">
        <f>CORREL(A3:A15,B3:B15)</f>
        <v>-0.27583064758306663</v>
      </c>
      <c r="G2" s="1">
        <v>-8.9700000000000002E-2</v>
      </c>
      <c r="H2" s="1">
        <v>-2.9499999999999998E-2</v>
      </c>
      <c r="I2" s="1" t="s">
        <v>10</v>
      </c>
    </row>
    <row r="3" spans="1:9" x14ac:dyDescent="0.2">
      <c r="A3" s="2">
        <v>-9.3666266145988997E-2</v>
      </c>
      <c r="B3" s="2">
        <v>4.2917570619584011E-2</v>
      </c>
      <c r="D3" s="1">
        <f>CORREL(A3:A8,B3:B8)</f>
        <v>-0.26523255630950898</v>
      </c>
      <c r="E3" s="1" t="s">
        <v>10</v>
      </c>
      <c r="G3" s="1">
        <v>-5.6399999999999999E-2</v>
      </c>
      <c r="H3" s="1">
        <v>1.5599999999999999E-2</v>
      </c>
      <c r="I3" s="1" t="s">
        <v>9</v>
      </c>
    </row>
    <row r="4" spans="1:9" x14ac:dyDescent="0.2">
      <c r="A4" s="2">
        <v>8.4108785866069957E-3</v>
      </c>
      <c r="B4" s="2">
        <v>-9.3666266145988997E-2</v>
      </c>
      <c r="G4" s="1">
        <v>-5.3699999999999998E-2</v>
      </c>
      <c r="H4" s="1">
        <v>-0.17710000000000001</v>
      </c>
      <c r="I4" s="1" t="s">
        <v>10</v>
      </c>
    </row>
    <row r="5" spans="1:9" x14ac:dyDescent="0.2">
      <c r="A5" s="2">
        <v>6.0488023319203998E-2</v>
      </c>
      <c r="B5" s="2">
        <v>8.4108785866069957E-3</v>
      </c>
      <c r="G5" s="1">
        <v>-4.6399999999999997E-2</v>
      </c>
      <c r="H5" s="1">
        <v>-8.9700000000000002E-2</v>
      </c>
      <c r="I5" s="1" t="s">
        <v>10</v>
      </c>
    </row>
    <row r="6" spans="1:9" x14ac:dyDescent="0.2">
      <c r="A6" s="2">
        <v>4.0324811143375994E-2</v>
      </c>
      <c r="B6" s="2">
        <v>6.0488023319203998E-2</v>
      </c>
      <c r="G6" s="1">
        <v>-2.9499999999999998E-2</v>
      </c>
      <c r="H6" s="1">
        <v>-1.6000000000000001E-3</v>
      </c>
      <c r="I6" s="1" t="s">
        <v>10</v>
      </c>
    </row>
    <row r="7" spans="1:9" x14ac:dyDescent="0.2">
      <c r="A7" s="2">
        <v>-6.6396259581900013E-2</v>
      </c>
      <c r="B7" s="2">
        <v>4.0324811143375994E-2</v>
      </c>
      <c r="G7" s="1">
        <v>-1.7899999999999999E-2</v>
      </c>
      <c r="H7" s="1">
        <v>0.50790000000000002</v>
      </c>
      <c r="I7" s="1" t="s">
        <v>9</v>
      </c>
    </row>
    <row r="8" spans="1:9" x14ac:dyDescent="0.2">
      <c r="A8" s="2">
        <v>7.9212420591220079E-3</v>
      </c>
      <c r="B8" s="2">
        <v>-6.6396259581900013E-2</v>
      </c>
      <c r="G8" s="1">
        <v>-1.6000000000000001E-3</v>
      </c>
      <c r="H8" s="1">
        <v>-5.3699999999999998E-2</v>
      </c>
      <c r="I8" s="1" t="s">
        <v>10</v>
      </c>
    </row>
    <row r="9" spans="1:9" x14ac:dyDescent="0.2">
      <c r="A9" s="2">
        <v>-7.920518896787021E-3</v>
      </c>
      <c r="B9" s="2">
        <v>7.9212420591220079E-3</v>
      </c>
      <c r="D9" s="1">
        <f>CORREL(A9:A14,B9:B14)</f>
        <v>-0.33461623495029474</v>
      </c>
      <c r="E9" s="1" t="s">
        <v>9</v>
      </c>
      <c r="G9" s="1">
        <v>6.1999999999999998E-3</v>
      </c>
      <c r="H9" s="1">
        <v>-5.6399999999999999E-2</v>
      </c>
      <c r="I9" s="1" t="s">
        <v>9</v>
      </c>
    </row>
    <row r="10" spans="1:9" x14ac:dyDescent="0.2">
      <c r="A10" s="2">
        <v>-8.452988885551016E-3</v>
      </c>
      <c r="B10" s="2">
        <v>-7.920518896787021E-3</v>
      </c>
      <c r="G10" s="1">
        <v>8.6E-3</v>
      </c>
      <c r="H10" s="1">
        <v>1.15E-2</v>
      </c>
      <c r="I10" s="1" t="s">
        <v>9</v>
      </c>
    </row>
    <row r="11" spans="1:9" x14ac:dyDescent="0.2">
      <c r="A11" s="2">
        <v>1.8592614843741972E-2</v>
      </c>
      <c r="B11" s="2">
        <v>-8.452988885551016E-3</v>
      </c>
      <c r="G11" s="1">
        <v>1.15E-2</v>
      </c>
      <c r="H11" s="1">
        <v>-1.7899999999999999E-2</v>
      </c>
      <c r="I11" s="1" t="s">
        <v>9</v>
      </c>
    </row>
    <row r="12" spans="1:9" x14ac:dyDescent="0.2">
      <c r="A12" s="2">
        <v>1.5638218573033935E-2</v>
      </c>
      <c r="B12" s="2">
        <v>1.8592614843741972E-2</v>
      </c>
      <c r="G12" s="1">
        <v>1.5599999999999999E-2</v>
      </c>
      <c r="H12" s="1">
        <v>8.6E-3</v>
      </c>
      <c r="I12" s="1" t="s">
        <v>9</v>
      </c>
    </row>
    <row r="13" spans="1:9" x14ac:dyDescent="0.2">
      <c r="A13" s="2">
        <v>2.3564522768487972E-2</v>
      </c>
      <c r="B13" s="2">
        <v>1.5638218573033935E-2</v>
      </c>
      <c r="G13" s="1">
        <v>0.50790000000000002</v>
      </c>
      <c r="H13" s="1">
        <v>-4.6399999999999997E-2</v>
      </c>
      <c r="I13" s="1" t="s">
        <v>10</v>
      </c>
    </row>
    <row r="14" spans="1:9" x14ac:dyDescent="0.2">
      <c r="A14" s="2">
        <v>-5.3793375833027013E-2</v>
      </c>
      <c r="B14" s="2">
        <v>2.3564522768487972E-2</v>
      </c>
    </row>
    <row r="15" spans="1:9" x14ac:dyDescent="0.2">
      <c r="A15" s="2">
        <v>1.2371527430104057E-2</v>
      </c>
      <c r="B15" s="2">
        <v>-5.3793375833027013E-2</v>
      </c>
    </row>
    <row r="16" spans="1:9" x14ac:dyDescent="0.2">
      <c r="B16" s="2">
        <v>1.2371527430104057E-2</v>
      </c>
    </row>
    <row r="18" spans="1:3" x14ac:dyDescent="0.2">
      <c r="A18" s="1" t="s">
        <v>12</v>
      </c>
      <c r="B18" s="1">
        <f>MIN(B3:B16)</f>
        <v>-9.3666266145988997E-2</v>
      </c>
    </row>
    <row r="19" spans="1:3" x14ac:dyDescent="0.2">
      <c r="A19" s="1" t="s">
        <v>11</v>
      </c>
      <c r="B19" s="1">
        <f>MAX(B3:B16)</f>
        <v>6.0488023319203998E-2</v>
      </c>
    </row>
    <row r="20" spans="1:3" x14ac:dyDescent="0.2">
      <c r="A20" s="1" t="s">
        <v>13</v>
      </c>
      <c r="B20" s="1">
        <f>B19-B18</f>
        <v>0.154154289465193</v>
      </c>
    </row>
    <row r="21" spans="1:3" x14ac:dyDescent="0.2">
      <c r="A21" s="3" t="s">
        <v>14</v>
      </c>
      <c r="B21" s="1">
        <f>B20/7</f>
        <v>2.2022041352170427E-2</v>
      </c>
    </row>
    <row r="22" spans="1:3" x14ac:dyDescent="0.2">
      <c r="A22" s="3"/>
    </row>
    <row r="24" spans="1:3" x14ac:dyDescent="0.2">
      <c r="B24" s="1">
        <v>-0.1</v>
      </c>
      <c r="C24" s="1">
        <f>C25-A25</f>
        <v>-0.11250000000000002</v>
      </c>
    </row>
    <row r="25" spans="1:3" x14ac:dyDescent="0.2">
      <c r="A25" s="4">
        <v>2.5000000000000001E-2</v>
      </c>
      <c r="B25" s="1">
        <f>B24+A25</f>
        <v>-7.5000000000000011E-2</v>
      </c>
      <c r="C25" s="1">
        <f>AVERAGE(B24:B25)</f>
        <v>-8.7500000000000008E-2</v>
      </c>
    </row>
    <row r="26" spans="1:3" x14ac:dyDescent="0.2">
      <c r="A26" s="1">
        <f>A25</f>
        <v>2.5000000000000001E-2</v>
      </c>
      <c r="B26" s="1">
        <f t="shared" ref="B26:B33" si="0">B25+A26</f>
        <v>-5.000000000000001E-2</v>
      </c>
      <c r="C26" s="1">
        <f t="shared" ref="C26:C31" si="1">AVERAGE(B25:B26)</f>
        <v>-6.2500000000000014E-2</v>
      </c>
    </row>
    <row r="27" spans="1:3" x14ac:dyDescent="0.2">
      <c r="A27" s="1">
        <f t="shared" ref="A27:A33" si="2">A26</f>
        <v>2.5000000000000001E-2</v>
      </c>
      <c r="B27" s="1">
        <f t="shared" si="0"/>
        <v>-2.5000000000000008E-2</v>
      </c>
      <c r="C27" s="1">
        <f t="shared" si="1"/>
        <v>-3.7500000000000006E-2</v>
      </c>
    </row>
    <row r="28" spans="1:3" x14ac:dyDescent="0.2">
      <c r="A28" s="1">
        <f t="shared" si="2"/>
        <v>2.5000000000000001E-2</v>
      </c>
      <c r="B28" s="1">
        <f t="shared" si="0"/>
        <v>0</v>
      </c>
      <c r="C28" s="1">
        <f t="shared" si="1"/>
        <v>-1.2500000000000004E-2</v>
      </c>
    </row>
    <row r="29" spans="1:3" x14ac:dyDescent="0.2">
      <c r="A29" s="1">
        <f t="shared" si="2"/>
        <v>2.5000000000000001E-2</v>
      </c>
      <c r="B29" s="1">
        <f t="shared" si="0"/>
        <v>2.5000000000000001E-2</v>
      </c>
      <c r="C29" s="1">
        <f t="shared" si="1"/>
        <v>1.2500000000000001E-2</v>
      </c>
    </row>
    <row r="30" spans="1:3" x14ac:dyDescent="0.2">
      <c r="A30" s="1">
        <f t="shared" si="2"/>
        <v>2.5000000000000001E-2</v>
      </c>
      <c r="B30" s="1">
        <f t="shared" si="0"/>
        <v>0.05</v>
      </c>
      <c r="C30" s="1">
        <f t="shared" si="1"/>
        <v>3.7500000000000006E-2</v>
      </c>
    </row>
    <row r="31" spans="1:3" x14ac:dyDescent="0.2">
      <c r="A31" s="1">
        <f t="shared" si="2"/>
        <v>2.5000000000000001E-2</v>
      </c>
      <c r="B31" s="1">
        <f t="shared" si="0"/>
        <v>7.5000000000000011E-2</v>
      </c>
      <c r="C31" s="1">
        <f t="shared" si="1"/>
        <v>6.25E-2</v>
      </c>
    </row>
    <row r="32" spans="1:3" x14ac:dyDescent="0.2">
      <c r="A32" s="1">
        <f t="shared" si="2"/>
        <v>2.5000000000000001E-2</v>
      </c>
      <c r="B32" s="1">
        <f t="shared" si="0"/>
        <v>0.1</v>
      </c>
    </row>
    <row r="33" spans="1:2" x14ac:dyDescent="0.2">
      <c r="A33" s="1">
        <f t="shared" si="2"/>
        <v>2.5000000000000001E-2</v>
      </c>
      <c r="B33" s="1">
        <f t="shared" si="0"/>
        <v>0.125</v>
      </c>
    </row>
  </sheetData>
  <sortState xmlns:xlrd2="http://schemas.microsoft.com/office/spreadsheetml/2017/richdata2" ref="G1:I16">
    <sortCondition ref="G1:G16"/>
  </sortState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topLeftCell="I19" workbookViewId="0">
      <selection activeCell="S16" sqref="S16"/>
    </sheetView>
  </sheetViews>
  <sheetFormatPr defaultRowHeight="14.25" x14ac:dyDescent="0.2"/>
  <cols>
    <col min="1" max="5" width="9.140625" style="1"/>
    <col min="6" max="7" width="10.28515625" style="1" bestFit="1" customWidth="1"/>
    <col min="8" max="16384" width="9.1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7</v>
      </c>
      <c r="E1" s="5" t="s">
        <v>3</v>
      </c>
      <c r="F1" s="5" t="s">
        <v>4</v>
      </c>
    </row>
    <row r="2" spans="1:7" x14ac:dyDescent="0.2">
      <c r="A2" s="1">
        <v>850</v>
      </c>
      <c r="B2" s="1">
        <v>0.25907999999999998</v>
      </c>
      <c r="C2" s="1" t="s">
        <v>5</v>
      </c>
      <c r="D2" s="1">
        <v>0.59</v>
      </c>
      <c r="E2" s="1">
        <v>0.54708242938041596</v>
      </c>
      <c r="F2" s="6">
        <v>4.2917570619584011E-2</v>
      </c>
      <c r="G2" s="6"/>
    </row>
    <row r="3" spans="1:7" x14ac:dyDescent="0.2">
      <c r="A3" s="1">
        <v>3000</v>
      </c>
      <c r="B3" s="1">
        <v>0.91439999999999999</v>
      </c>
      <c r="C3" s="1" t="s">
        <v>5</v>
      </c>
      <c r="D3" s="1">
        <v>0.37</v>
      </c>
      <c r="E3" s="1">
        <v>0.46366626614598899</v>
      </c>
      <c r="F3" s="6">
        <v>-9.3666266145988997E-2</v>
      </c>
      <c r="G3" s="6">
        <v>4.2917570619584011E-2</v>
      </c>
    </row>
    <row r="4" spans="1:7" x14ac:dyDescent="0.2">
      <c r="A4" s="1">
        <v>4600</v>
      </c>
      <c r="B4" s="1">
        <v>1.40208</v>
      </c>
      <c r="C4" s="1" t="s">
        <v>5</v>
      </c>
      <c r="D4" s="1">
        <v>0.41</v>
      </c>
      <c r="E4" s="1">
        <v>0.40158912141339298</v>
      </c>
      <c r="F4" s="6">
        <v>8.4108785866069957E-3</v>
      </c>
      <c r="G4" s="6">
        <v>-9.3666266145988997E-2</v>
      </c>
    </row>
    <row r="5" spans="1:7" x14ac:dyDescent="0.2">
      <c r="A5" s="1">
        <v>6200</v>
      </c>
      <c r="B5" s="1">
        <v>1.8897600000000001</v>
      </c>
      <c r="C5" s="1" t="s">
        <v>5</v>
      </c>
      <c r="D5" s="1">
        <v>0.4</v>
      </c>
      <c r="E5" s="1">
        <v>0.33951197668079602</v>
      </c>
      <c r="F5" s="6">
        <v>6.0488023319203998E-2</v>
      </c>
      <c r="G5" s="6">
        <v>8.4108785866069957E-3</v>
      </c>
    </row>
    <row r="6" spans="1:7" x14ac:dyDescent="0.2">
      <c r="A6" s="1">
        <v>8000</v>
      </c>
      <c r="B6" s="1">
        <v>2.4384000000000001</v>
      </c>
      <c r="C6" s="1" t="s">
        <v>5</v>
      </c>
      <c r="D6" s="1">
        <v>0.31</v>
      </c>
      <c r="E6" s="1">
        <v>0.269675188856624</v>
      </c>
      <c r="F6" s="6">
        <v>4.0324811143375994E-2</v>
      </c>
      <c r="G6" s="6">
        <v>6.0488023319203998E-2</v>
      </c>
    </row>
    <row r="7" spans="1:7" x14ac:dyDescent="0.2">
      <c r="A7" s="1">
        <v>8600</v>
      </c>
      <c r="B7" s="1">
        <v>2.6212800000000001</v>
      </c>
      <c r="C7" s="1" t="s">
        <v>5</v>
      </c>
      <c r="D7" s="1">
        <v>0.18</v>
      </c>
      <c r="E7" s="1">
        <v>0.24639625958190001</v>
      </c>
      <c r="F7" s="6">
        <v>-6.6396259581900013E-2</v>
      </c>
      <c r="G7" s="6">
        <v>4.0324811143375994E-2</v>
      </c>
    </row>
    <row r="8" spans="1:7" x14ac:dyDescent="0.2">
      <c r="A8" s="1">
        <v>10000</v>
      </c>
      <c r="B8" s="1">
        <v>3.048</v>
      </c>
      <c r="C8" s="1" t="s">
        <v>5</v>
      </c>
      <c r="D8" s="1">
        <v>0.2</v>
      </c>
      <c r="E8" s="1">
        <v>0.192078757940878</v>
      </c>
      <c r="F8" s="6">
        <v>7.9212420591220079E-3</v>
      </c>
      <c r="G8" s="6">
        <v>-6.6396259581900013E-2</v>
      </c>
    </row>
    <row r="9" spans="1:7" x14ac:dyDescent="0.2">
      <c r="A9" s="1">
        <v>850</v>
      </c>
      <c r="B9" s="1">
        <v>0.25907999999999998</v>
      </c>
      <c r="C9" s="1" t="s">
        <v>6</v>
      </c>
      <c r="D9" s="1">
        <v>0.7</v>
      </c>
      <c r="E9" s="1">
        <v>0.70792051889678698</v>
      </c>
      <c r="F9" s="6">
        <v>-7.920518896787021E-3</v>
      </c>
      <c r="G9" s="6">
        <v>7.9212420591220079E-3</v>
      </c>
    </row>
    <row r="10" spans="1:7" x14ac:dyDescent="0.2">
      <c r="A10" s="1">
        <v>3000</v>
      </c>
      <c r="B10" s="1">
        <v>0.91439999999999999</v>
      </c>
      <c r="C10" s="1" t="s">
        <v>6</v>
      </c>
      <c r="D10" s="1">
        <v>0.69</v>
      </c>
      <c r="E10" s="1">
        <v>0.69845298888555096</v>
      </c>
      <c r="F10" s="6">
        <v>-8.452988885551016E-3</v>
      </c>
      <c r="G10" s="6">
        <v>-7.920518896787021E-3</v>
      </c>
    </row>
    <row r="11" spans="1:7" x14ac:dyDescent="0.2">
      <c r="A11" s="1">
        <v>4600</v>
      </c>
      <c r="B11" s="1">
        <v>1.40208</v>
      </c>
      <c r="C11" s="1" t="s">
        <v>6</v>
      </c>
      <c r="D11" s="1">
        <v>0.71</v>
      </c>
      <c r="E11" s="1">
        <v>0.69140738515625799</v>
      </c>
      <c r="F11" s="6">
        <v>1.8592614843741972E-2</v>
      </c>
      <c r="G11" s="6">
        <v>-8.452988885551016E-3</v>
      </c>
    </row>
    <row r="12" spans="1:7" x14ac:dyDescent="0.2">
      <c r="A12" s="1">
        <v>6200</v>
      </c>
      <c r="B12" s="1">
        <v>1.8897600000000001</v>
      </c>
      <c r="C12" s="1" t="s">
        <v>6</v>
      </c>
      <c r="D12" s="1">
        <v>0.7</v>
      </c>
      <c r="E12" s="1">
        <v>0.68436178142696602</v>
      </c>
      <c r="F12" s="6">
        <v>1.5638218573033935E-2</v>
      </c>
      <c r="G12" s="6">
        <v>1.8592614843741972E-2</v>
      </c>
    </row>
    <row r="13" spans="1:7" x14ac:dyDescent="0.2">
      <c r="A13" s="1">
        <v>8000</v>
      </c>
      <c r="B13" s="1">
        <v>2.4384000000000001</v>
      </c>
      <c r="C13" s="1" t="s">
        <v>6</v>
      </c>
      <c r="D13" s="1">
        <v>0.7</v>
      </c>
      <c r="E13" s="1">
        <v>0.67643547723151198</v>
      </c>
      <c r="F13" s="6">
        <v>2.3564522768487972E-2</v>
      </c>
      <c r="G13" s="6">
        <v>1.5638218573033935E-2</v>
      </c>
    </row>
    <row r="14" spans="1:7" x14ac:dyDescent="0.2">
      <c r="A14" s="1">
        <v>8600</v>
      </c>
      <c r="B14" s="1">
        <v>2.6212800000000001</v>
      </c>
      <c r="C14" s="1" t="s">
        <v>6</v>
      </c>
      <c r="D14" s="1">
        <v>0.62</v>
      </c>
      <c r="E14" s="1">
        <v>0.67379337583302701</v>
      </c>
      <c r="F14" s="6">
        <v>-5.3793375833027013E-2</v>
      </c>
      <c r="G14" s="6">
        <v>2.3564522768487972E-2</v>
      </c>
    </row>
    <row r="15" spans="1:7" x14ac:dyDescent="0.2">
      <c r="A15" s="1">
        <v>10000</v>
      </c>
      <c r="B15" s="1">
        <v>3.048</v>
      </c>
      <c r="C15" s="1" t="s">
        <v>6</v>
      </c>
      <c r="D15" s="1">
        <v>0.68</v>
      </c>
      <c r="E15" s="1">
        <v>0.66762847256989599</v>
      </c>
      <c r="F15" s="6">
        <v>1.2371527430104057E-2</v>
      </c>
      <c r="G15" s="6">
        <v>-5.3793375833027013E-2</v>
      </c>
    </row>
    <row r="16" spans="1:7" x14ac:dyDescent="0.2">
      <c r="F16" s="6"/>
      <c r="G16" s="6">
        <v>1.2371527430104057E-2</v>
      </c>
    </row>
    <row r="18" spans="6:7" x14ac:dyDescent="0.2">
      <c r="F18" s="6">
        <v>4.2917570619584011E-2</v>
      </c>
      <c r="G18" s="6"/>
    </row>
    <row r="19" spans="6:7" x14ac:dyDescent="0.2">
      <c r="F19" s="6">
        <v>-9.3666266145988997E-2</v>
      </c>
      <c r="G19" s="6">
        <v>4.2917570619584011E-2</v>
      </c>
    </row>
    <row r="20" spans="6:7" x14ac:dyDescent="0.2">
      <c r="F20" s="6">
        <v>8.4108785866069957E-3</v>
      </c>
      <c r="G20" s="6">
        <v>-9.3666266145988997E-2</v>
      </c>
    </row>
    <row r="21" spans="6:7" x14ac:dyDescent="0.2">
      <c r="F21" s="6">
        <v>6.0488023319203998E-2</v>
      </c>
      <c r="G21" s="6">
        <v>8.4108785866069957E-3</v>
      </c>
    </row>
    <row r="22" spans="6:7" x14ac:dyDescent="0.2">
      <c r="F22" s="6">
        <v>4.0324811143375994E-2</v>
      </c>
      <c r="G22" s="6">
        <v>6.0488023319203998E-2</v>
      </c>
    </row>
    <row r="23" spans="6:7" x14ac:dyDescent="0.2">
      <c r="F23" s="6">
        <v>-6.6396259581900013E-2</v>
      </c>
      <c r="G23" s="6">
        <v>4.0324811143375994E-2</v>
      </c>
    </row>
    <row r="24" spans="6:7" x14ac:dyDescent="0.2">
      <c r="F24" s="6">
        <v>7.9212420591220079E-3</v>
      </c>
      <c r="G24" s="6">
        <v>-6.6396259581900013E-2</v>
      </c>
    </row>
    <row r="25" spans="6:7" x14ac:dyDescent="0.2">
      <c r="F25" s="6"/>
      <c r="G25" s="6">
        <v>7.9212420591220079E-3</v>
      </c>
    </row>
    <row r="28" spans="6:7" x14ac:dyDescent="0.2">
      <c r="F28" s="6">
        <v>-7.920518896787021E-3</v>
      </c>
      <c r="G28" s="6"/>
    </row>
    <row r="29" spans="6:7" x14ac:dyDescent="0.2">
      <c r="F29" s="6">
        <v>-8.452988885551016E-3</v>
      </c>
      <c r="G29" s="6">
        <v>-7.920518896787021E-3</v>
      </c>
    </row>
    <row r="30" spans="6:7" x14ac:dyDescent="0.2">
      <c r="F30" s="6">
        <v>1.8592614843741972E-2</v>
      </c>
      <c r="G30" s="6">
        <v>-8.452988885551016E-3</v>
      </c>
    </row>
    <row r="31" spans="6:7" x14ac:dyDescent="0.2">
      <c r="F31" s="6">
        <v>1.5638218573033935E-2</v>
      </c>
      <c r="G31" s="6">
        <v>1.8592614843741972E-2</v>
      </c>
    </row>
    <row r="32" spans="6:7" x14ac:dyDescent="0.2">
      <c r="F32" s="6">
        <v>2.3564522768487972E-2</v>
      </c>
      <c r="G32" s="6">
        <v>1.5638218573033935E-2</v>
      </c>
    </row>
    <row r="33" spans="6:7" x14ac:dyDescent="0.2">
      <c r="F33" s="6">
        <v>-5.3793375833027013E-2</v>
      </c>
      <c r="G33" s="6">
        <v>2.3564522768487972E-2</v>
      </c>
    </row>
    <row r="34" spans="6:7" x14ac:dyDescent="0.2">
      <c r="F34" s="6">
        <v>1.2371527430104057E-2</v>
      </c>
      <c r="G34" s="6">
        <v>-5.3793375833027013E-2</v>
      </c>
    </row>
    <row r="35" spans="6:7" x14ac:dyDescent="0.2">
      <c r="F35" s="6"/>
      <c r="G35" s="6">
        <v>1.2371527430104057E-2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Brussard</vt:lpstr>
      <vt:lpstr>ResidFit</vt:lpstr>
      <vt:lpstr>Lag</vt:lpstr>
      <vt:lpstr>lagplots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Schneider, David Clayton</dc:creator>
  <cp:lastModifiedBy>Schneider, David Clayton</cp:lastModifiedBy>
  <dcterms:created xsi:type="dcterms:W3CDTF">2020-10-25T03:33:51Z</dcterms:created>
  <dcterms:modified xsi:type="dcterms:W3CDTF">2025-03-05T05:21:13Z</dcterms:modified>
</cp:coreProperties>
</file>