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ion" sheetId="2" r:id="rId4"/>
    <sheet state="visible" name="locale" sheetId="3" r:id="rId5"/>
    <sheet state="visible" name="race" sheetId="4" r:id="rId6"/>
    <sheet state="visible" name="gender" sheetId="5" r:id="rId7"/>
    <sheet state="visible" name="handedness" sheetId="6" r:id="rId8"/>
    <sheet state="visible" name="base_attribute" sheetId="7" r:id="rId9"/>
    <sheet state="visible" name="minimum_attribute" sheetId="8" r:id="rId10"/>
    <sheet state="visible" name="attribute" sheetId="9" r:id="rId11"/>
  </sheets>
  <definedNames>
    <definedName name="alignment_law">validation!$E$2:$E$4</definedName>
    <definedName name="alignment_moral">validation!$F$2:$F$4</definedName>
    <definedName name="alignment_social">validation!$G$2:$G$4</definedName>
    <definedName name="restrictions_range">validation!$H$2:$H$20</definedName>
    <definedName name="attribute_range">attribute!$A$2:$A$500</definedName>
  </definedNames>
  <calcPr/>
</workbook>
</file>

<file path=xl/sharedStrings.xml><?xml version="1.0" encoding="utf-8"?>
<sst xmlns="http://schemas.openxmlformats.org/spreadsheetml/2006/main" count="477" uniqueCount="278">
  <si>
    <t>value_types</t>
  </si>
  <si>
    <t>calculate_operation</t>
  </si>
  <si>
    <t>calculate_type</t>
  </si>
  <si>
    <t>key:string</t>
  </si>
  <si>
    <t>_root:locale:sheet3rdKeyValue</t>
  </si>
  <si>
    <t>sheet_types</t>
  </si>
  <si>
    <t>ignore</t>
  </si>
  <si>
    <t>locale</t>
  </si>
  <si>
    <t>dataset:en:string</t>
  </si>
  <si>
    <t>dataset:es:string</t>
  </si>
  <si>
    <t>race:sheet3rd</t>
  </si>
  <si>
    <t>dataset:hi:string</t>
  </si>
  <si>
    <t>dataset:ar:string</t>
  </si>
  <si>
    <t>dataset:pt:string</t>
  </si>
  <si>
    <t>dataset:bn:string</t>
  </si>
  <si>
    <t>dataset:ru:string</t>
  </si>
  <si>
    <t>dataset:ja:string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</si>
  <si>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</si>
  <si>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</si>
  <si>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</si>
  <si>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</si>
  <si>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</si>
  <si>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</si>
  <si>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</si>
  <si>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</si>
  <si>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</si>
  <si>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</si>
  <si>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</si>
  <si>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</si>
  <si>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alignment_law</t>
  </si>
  <si>
    <t>race</t>
  </si>
  <si>
    <t>en</t>
  </si>
  <si>
    <t>es</t>
  </si>
  <si>
    <t>gender:sheet3rd</t>
  </si>
  <si>
    <t>gender</t>
  </si>
  <si>
    <t>handedness:sheet3rd</t>
  </si>
  <si>
    <t>handedness</t>
  </si>
  <si>
    <t>base_attribute:sheet3rd</t>
  </si>
  <si>
    <t>base_attribute</t>
  </si>
  <si>
    <t>minimum_attribute:sheet3rd</t>
  </si>
  <si>
    <t>alignment_moral</t>
  </si>
  <si>
    <t>alignment_social</t>
  </si>
  <si>
    <t>restrictions</t>
  </si>
  <si>
    <t>hi</t>
  </si>
  <si>
    <t>ar</t>
  </si>
  <si>
    <t>pt</t>
  </si>
  <si>
    <t>bn</t>
  </si>
  <si>
    <t>ru</t>
  </si>
  <si>
    <t>ja</t>
  </si>
  <si>
    <t>pa</t>
  </si>
  <si>
    <t>de</t>
  </si>
  <si>
    <t>jw</t>
  </si>
  <si>
    <t>zh-cn</t>
  </si>
  <si>
    <t>minimum_attribute</t>
  </si>
  <si>
    <t>attribute:sheet3rd</t>
  </si>
  <si>
    <t>attribute</t>
  </si>
  <si>
    <t>zh-tw</t>
  </si>
  <si>
    <t>id</t>
  </si>
  <si>
    <t>te</t>
  </si>
  <si>
    <t>vi</t>
  </si>
  <si>
    <t>ko</t>
  </si>
  <si>
    <t>fr</t>
  </si>
  <si>
    <t>mr</t>
  </si>
  <si>
    <t>ta</t>
  </si>
  <si>
    <t>English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</si>
  <si>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</si>
  <si>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</si>
  <si>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</si>
  <si>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</si>
  <si>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</si>
  <si>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</si>
  <si>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</si>
  <si>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</si>
  <si>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</si>
  <si>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</si>
  <si>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</si>
  <si>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</si>
  <si>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</si>
  <si>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</si>
  <si>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</si>
  <si>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</si>
  <si>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</si>
  <si>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</si>
  <si>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</si>
  <si>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human</t>
  </si>
  <si>
    <t>Human</t>
  </si>
  <si>
    <t>elf</t>
  </si>
  <si>
    <t>Elf</t>
  </si>
  <si>
    <t>_id:string</t>
  </si>
  <si>
    <t>boolarray</t>
  </si>
  <si>
    <t>getstaticdataobject</t>
  </si>
  <si>
    <t>float</t>
  </si>
  <si>
    <t>law_neutral</t>
  </si>
  <si>
    <t>moral_neutral</t>
  </si>
  <si>
    <t>social_neutral</t>
  </si>
  <si>
    <t>is_male</t>
  </si>
  <si>
    <t>int</t>
  </si>
  <si>
    <t>getnode</t>
  </si>
  <si>
    <t>bool</t>
  </si>
  <si>
    <t>law_unlawful</t>
  </si>
  <si>
    <t>moral_evil</t>
  </si>
  <si>
    <t>social_antisocial</t>
  </si>
  <si>
    <t>is_social_social</t>
  </si>
  <si>
    <t>intarray</t>
  </si>
  <si>
    <t>dwarf</t>
  </si>
  <si>
    <t>setnode</t>
  </si>
  <si>
    <t>Dwarf</t>
  </si>
  <si>
    <t>string</t>
  </si>
  <si>
    <t>is_social_neutral</t>
  </si>
  <si>
    <t>getparentnode</t>
  </si>
  <si>
    <t>array</t>
  </si>
  <si>
    <t>is_social_antisocial</t>
  </si>
  <si>
    <t>floatarray</t>
  </si>
  <si>
    <t>setparentnode</t>
  </si>
  <si>
    <t>sheet3rd</t>
  </si>
  <si>
    <t>is_moral_evil</t>
  </si>
  <si>
    <t>getdocumentvalue</t>
  </si>
  <si>
    <t>sheet5th</t>
  </si>
  <si>
    <t>is_moral_neutral</t>
  </si>
  <si>
    <t>stringarray</t>
  </si>
  <si>
    <t>setdocumentvalue</t>
  </si>
  <si>
    <t>sheet3rdKeyValue</t>
  </si>
  <si>
    <t>is_moral_good</t>
  </si>
  <si>
    <t>stringmap</t>
  </si>
  <si>
    <t>getdocumentarrayvalue</t>
  </si>
  <si>
    <t>is_law_lawful</t>
  </si>
  <si>
    <t>key</t>
  </si>
  <si>
    <t>getdocumentvaluearray</t>
  </si>
  <si>
    <t>is_law_neutral</t>
  </si>
  <si>
    <t>keyarray</t>
  </si>
  <si>
    <t>getarrayvalue</t>
  </si>
  <si>
    <t>is_law_unlawful</t>
  </si>
  <si>
    <t>document</t>
  </si>
  <si>
    <t>setarrayvalue</t>
  </si>
  <si>
    <t>documentarray</t>
  </si>
  <si>
    <t>getobjectvalue</t>
  </si>
  <si>
    <t>gnome</t>
  </si>
  <si>
    <t>is_deity_followed</t>
  </si>
  <si>
    <t>iddocumentmap</t>
  </si>
  <si>
    <t>setobjectvalue</t>
  </si>
  <si>
    <t>is_deity_celtic</t>
  </si>
  <si>
    <t>object</t>
  </si>
  <si>
    <t>objecthaskey</t>
  </si>
  <si>
    <t>goblin</t>
  </si>
  <si>
    <t>is_deity_greek</t>
  </si>
  <si>
    <t>objectaddkey</t>
  </si>
  <si>
    <t>is_deity_norse</t>
  </si>
  <si>
    <t>objectremovekey</t>
  </si>
  <si>
    <t>unknown</t>
  </si>
  <si>
    <t>ork</t>
  </si>
  <si>
    <t>is_deity_male</t>
  </si>
  <si>
    <t>objecttostack</t>
  </si>
  <si>
    <t>unknownarray</t>
  </si>
  <si>
    <t>is_deity_female</t>
  </si>
  <si>
    <t>stacktoobject</t>
  </si>
  <si>
    <t>fae</t>
  </si>
  <si>
    <t>is_deity_match_alignment</t>
  </si>
  <si>
    <t>if</t>
  </si>
  <si>
    <t>testundefined</t>
  </si>
  <si>
    <t>replaceundefined</t>
  </si>
  <si>
    <t>hob</t>
  </si>
  <si>
    <t>equal</t>
  </si>
  <si>
    <t>lessequal</t>
  </si>
  <si>
    <t>Gnome</t>
  </si>
  <si>
    <t>less</t>
  </si>
  <si>
    <t>and</t>
  </si>
  <si>
    <t>half-nymph</t>
  </si>
  <si>
    <t>or</t>
  </si>
  <si>
    <t>xor</t>
  </si>
  <si>
    <t>not</t>
  </si>
  <si>
    <t>half-elf</t>
  </si>
  <si>
    <t>arraytostack</t>
  </si>
  <si>
    <t>arrayofarraytostack</t>
  </si>
  <si>
    <t>stacktoarray</t>
  </si>
  <si>
    <t>stackalltrue</t>
  </si>
  <si>
    <t>half-dwarf</t>
  </si>
  <si>
    <t>stackanytrue</t>
  </si>
  <si>
    <t>arraytomap</t>
  </si>
  <si>
    <t>maptoarray</t>
  </si>
  <si>
    <t>half-gnome</t>
  </si>
  <si>
    <t>f0</t>
  </si>
  <si>
    <t>f1</t>
  </si>
  <si>
    <t>f2</t>
  </si>
  <si>
    <t>half-goblin</t>
  </si>
  <si>
    <t>f3</t>
  </si>
  <si>
    <t>f4</t>
  </si>
  <si>
    <t>f5</t>
  </si>
  <si>
    <t>f6</t>
  </si>
  <si>
    <t>f7</t>
  </si>
  <si>
    <t>half-ork</t>
  </si>
  <si>
    <t>half-fae</t>
  </si>
  <si>
    <t>Goblin</t>
  </si>
  <si>
    <t>half-hob</t>
  </si>
  <si>
    <t>Ork</t>
  </si>
  <si>
    <t>Fae</t>
  </si>
  <si>
    <t>male:bool</t>
  </si>
  <si>
    <t>right:bool</t>
  </si>
  <si>
    <t>female:bool</t>
  </si>
  <si>
    <t>left:bool</t>
  </si>
  <si>
    <t>male</t>
  </si>
  <si>
    <t>righthanded</t>
  </si>
  <si>
    <t>Hob</t>
  </si>
  <si>
    <t>female</t>
  </si>
  <si>
    <t>lefthanded</t>
  </si>
  <si>
    <t>none</t>
  </si>
  <si>
    <t>ambidextrous</t>
  </si>
  <si>
    <t>both</t>
  </si>
  <si>
    <t>neither</t>
  </si>
  <si>
    <t>Half Nymph</t>
  </si>
  <si>
    <t>Half Elf</t>
  </si>
  <si>
    <t>ignore:race</t>
  </si>
  <si>
    <t>ignore:gender</t>
  </si>
  <si>
    <t>ps:int</t>
  </si>
  <si>
    <t>st:int</t>
  </si>
  <si>
    <t>ag:int</t>
  </si>
  <si>
    <t>md:int</t>
  </si>
  <si>
    <t>pc:int</t>
  </si>
  <si>
    <t>wp:int</t>
  </si>
  <si>
    <t>fa:int</t>
  </si>
  <si>
    <t>ignore:sum</t>
  </si>
  <si>
    <t>delta:int</t>
  </si>
  <si>
    <t>Half Dwarf</t>
  </si>
  <si>
    <t>Half Gnome</t>
  </si>
  <si>
    <t>Half Goblin</t>
  </si>
  <si>
    <t>Half Ork</t>
  </si>
  <si>
    <t>Half Fae</t>
  </si>
  <si>
    <t>Half Hob</t>
  </si>
  <si>
    <t>Male</t>
  </si>
  <si>
    <t>attribute_ps</t>
  </si>
  <si>
    <t>proppergate_ps</t>
  </si>
  <si>
    <t>attribute_st</t>
  </si>
  <si>
    <t>proppergate_st</t>
  </si>
  <si>
    <t>attribute_ag</t>
  </si>
  <si>
    <t>proppergate_ag</t>
  </si>
  <si>
    <t>attribute_md</t>
  </si>
  <si>
    <t>proppergate_md</t>
  </si>
  <si>
    <t>attribute_pc</t>
  </si>
  <si>
    <t>proppergate_pc</t>
  </si>
  <si>
    <t>proppergate_wp</t>
  </si>
  <si>
    <t>attribute_wp</t>
  </si>
  <si>
    <t>attribute_fa</t>
  </si>
  <si>
    <t>Female</t>
  </si>
  <si>
    <t>proppergate_fa</t>
  </si>
  <si>
    <t>attribute_cd</t>
  </si>
  <si>
    <t>proppergate_cd</t>
  </si>
  <si>
    <t>attribute_vg</t>
  </si>
  <si>
    <t>proppergate_vg</t>
  </si>
  <si>
    <t>attribute_he</t>
  </si>
  <si>
    <t>proppergate_he</t>
  </si>
  <si>
    <t>attribute_br</t>
  </si>
  <si>
    <t>proppergate_br</t>
  </si>
  <si>
    <t>attribute_ch</t>
  </si>
  <si>
    <t>proppergate_ch</t>
  </si>
  <si>
    <t>attribute_in</t>
  </si>
  <si>
    <t>proppergate_in</t>
  </si>
  <si>
    <t>attribute_sp</t>
  </si>
  <si>
    <t>proppergate_sp</t>
  </si>
  <si>
    <t>attribute_dt</t>
  </si>
  <si>
    <t>proppergate_dt</t>
  </si>
  <si>
    <t>attribute_dhr</t>
  </si>
  <si>
    <t>proppergate_dhr</t>
  </si>
  <si>
    <t>attribute_rd</t>
  </si>
  <si>
    <t>proppergate_rd</t>
  </si>
  <si>
    <t>attribute_tu</t>
  </si>
  <si>
    <t>proppergate_tu</t>
  </si>
  <si>
    <t>attribute_td</t>
  </si>
  <si>
    <t>proppergate_td</t>
  </si>
  <si>
    <t>attribute_mc</t>
  </si>
  <si>
    <t>proppergate_mc</t>
  </si>
  <si>
    <t>attribute_mg</t>
  </si>
  <si>
    <t>proppergate_mg</t>
  </si>
  <si>
    <t>current_dt</t>
  </si>
  <si>
    <t>None</t>
  </si>
  <si>
    <t>Both</t>
  </si>
  <si>
    <t>Right handed</t>
  </si>
  <si>
    <t>Left handed</t>
  </si>
  <si>
    <t>Ambidextrous</t>
  </si>
  <si>
    <t>Neither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</si>
</sst>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  <color rgb="FF000000"/>
      <name val="Sans-serif"/>
    </font>
    <font>
      <color rgb="FF222222"/>
      <name val="Arial"/>
    </font>
    <font>
      <color rgb="FF551A8B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vertical="bottom"/>
    </xf>
    <xf borderId="0" fillId="3" fontId="6" numFmtId="0" xfId="0" applyAlignment="1" applyFill="1" applyFont="1">
      <alignment readingOrder="0"/>
    </xf>
    <xf borderId="0" fillId="3" fontId="7" numFmtId="0" xfId="0" applyAlignment="1" applyFont="1">
      <alignment vertical="bottom"/>
    </xf>
    <xf borderId="0" fillId="0" fontId="4" numFmtId="0" xfId="0" applyFont="1"/>
    <xf borderId="0" fillId="3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43"/>
    <col customWidth="1" min="2" max="2" width="21.57"/>
  </cols>
  <sheetData>
    <row r="1">
      <c r="A1" s="3" t="s">
        <v>4</v>
      </c>
      <c r="B1" s="4" t="s">
        <v>7</v>
      </c>
    </row>
    <row r="2">
      <c r="A2" s="6" t="s">
        <v>10</v>
      </c>
      <c r="B2" s="6" t="s">
        <v>30</v>
      </c>
    </row>
    <row r="3">
      <c r="A3" s="6" t="s">
        <v>33</v>
      </c>
      <c r="B3" s="6" t="s">
        <v>34</v>
      </c>
    </row>
    <row r="4">
      <c r="A4" s="6" t="s">
        <v>35</v>
      </c>
      <c r="B4" s="6" t="s">
        <v>36</v>
      </c>
    </row>
    <row r="5">
      <c r="A5" s="6" t="s">
        <v>37</v>
      </c>
      <c r="B5" s="6" t="s">
        <v>38</v>
      </c>
    </row>
    <row r="6">
      <c r="A6" s="9" t="s">
        <v>39</v>
      </c>
      <c r="B6" s="9" t="s">
        <v>53</v>
      </c>
    </row>
    <row r="7">
      <c r="A7" s="6" t="s">
        <v>54</v>
      </c>
      <c r="B7" s="6" t="s"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  <c r="D1" s="5" t="s">
        <v>5</v>
      </c>
      <c r="E1" s="7" t="s">
        <v>29</v>
      </c>
      <c r="F1" s="7" t="s">
        <v>40</v>
      </c>
      <c r="G1" s="7" t="s">
        <v>41</v>
      </c>
      <c r="H1" s="11" t="s">
        <v>42</v>
      </c>
    </row>
    <row r="2">
      <c r="A2" s="12" t="str">
        <f>IFERROR(__xludf.DUMMYFUNCTION("IMPORTRANGE(""1hSPEafUJKzLcn7CwBQNTZPLLC9wTy5_mNdf8JxY_H5k"", ""value_types_id"")"),"bool")</f>
        <v>bool</v>
      </c>
      <c r="B2" s="12" t="str">
        <f>IFERROR(__xludf.DUMMYFUNCTION("IMPORTRANGE(""1hSPEafUJKzLcn7CwBQNTZPLLC9wTy5_mNdf8JxY_H5k"", ""calculate_operation_id"")"),"pushconst")</f>
        <v>pushconst</v>
      </c>
      <c r="C2" s="12" t="str">
        <f>IFERROR(__xludf.DUMMYFUNCTION("IMPORTRANGE(""1hSPEafUJKzLcn7CwBQNTZPLLC9wTy5_mNdf8JxY_H5k"", ""calculate_types_id"")"),"bool")</f>
        <v>bool</v>
      </c>
      <c r="D2" s="12" t="str">
        <f>IFERROR(__xludf.DUMMYFUNCTION("IMPORTRANGE(""1hSPEafUJKzLcn7CwBQNTZPLLC9wTy5_mNdf8JxY_H5k"", ""sheet_types_id"")"),"int")</f>
        <v>int</v>
      </c>
      <c r="E2" t="str">
        <f>IFERROR(__xludf.DUMMYFUNCTION("IMPORTRANGE(""1unjqqQ04nxbZRzqnBHuXp_Djj93eg76ZbxL4LzUTdi4"",""alignment_law_range"")"),"law_lawful")</f>
        <v>law_lawful</v>
      </c>
      <c r="F2" t="str">
        <f>IFERROR(__xludf.DUMMYFUNCTION("IMPORTRANGE(""1unjqqQ04nxbZRzqnBHuXp_Djj93eg76ZbxL4LzUTdi4"", ""alignment_moral_range"")"),"moral_good")</f>
        <v>moral_good</v>
      </c>
      <c r="G2" t="str">
        <f>IFERROR(__xludf.DUMMYFUNCTION("IMPORTRANGE(""1unjqqQ04nxbZRzqnBHuXp_Djj93eg76ZbxL4LzUTdi4"", ""alignment_social_range"")"),"social_social")</f>
        <v>social_social</v>
      </c>
      <c r="H2" s="6" t="str">
        <f>IFERROR(__xludf.DUMMYFUNCTION("IMPORTRANGE(""1mt9iyCNwEbhht5MHTZIOBJIQjX1xKXFUexvD5J9D7i0"", ""restrictions_id"")"),"is_female")</f>
        <v>is_female</v>
      </c>
    </row>
    <row r="3">
      <c r="A3" s="4" t="s">
        <v>89</v>
      </c>
      <c r="B3" s="4" t="s">
        <v>90</v>
      </c>
      <c r="C3" s="4" t="s">
        <v>89</v>
      </c>
      <c r="D3" s="4" t="s">
        <v>91</v>
      </c>
      <c r="E3" t="s">
        <v>92</v>
      </c>
      <c r="F3" t="s">
        <v>93</v>
      </c>
      <c r="G3" t="s">
        <v>94</v>
      </c>
      <c r="H3" t="s">
        <v>95</v>
      </c>
    </row>
    <row r="4">
      <c r="A4" s="4" t="s">
        <v>96</v>
      </c>
      <c r="B4" s="4" t="s">
        <v>97</v>
      </c>
      <c r="C4" s="4" t="s">
        <v>96</v>
      </c>
      <c r="D4" s="4" t="s">
        <v>98</v>
      </c>
      <c r="E4" t="s">
        <v>99</v>
      </c>
      <c r="F4" t="s">
        <v>100</v>
      </c>
      <c r="G4" t="s">
        <v>101</v>
      </c>
      <c r="H4" t="s">
        <v>102</v>
      </c>
    </row>
    <row r="5">
      <c r="A5" s="4" t="s">
        <v>103</v>
      </c>
      <c r="B5" s="4" t="s">
        <v>105</v>
      </c>
      <c r="C5" s="4" t="s">
        <v>103</v>
      </c>
      <c r="D5" s="4" t="s">
        <v>107</v>
      </c>
      <c r="H5" t="s">
        <v>108</v>
      </c>
    </row>
    <row r="6">
      <c r="A6" s="4" t="s">
        <v>91</v>
      </c>
      <c r="B6" s="4" t="s">
        <v>109</v>
      </c>
      <c r="C6" s="4" t="s">
        <v>91</v>
      </c>
      <c r="D6" s="4" t="s">
        <v>110</v>
      </c>
      <c r="H6" t="s">
        <v>111</v>
      </c>
    </row>
    <row r="7">
      <c r="A7" s="4" t="s">
        <v>112</v>
      </c>
      <c r="B7" s="4" t="s">
        <v>113</v>
      </c>
      <c r="C7" s="4" t="s">
        <v>112</v>
      </c>
      <c r="D7" s="4" t="s">
        <v>114</v>
      </c>
      <c r="H7" t="s">
        <v>115</v>
      </c>
    </row>
    <row r="8">
      <c r="A8" s="4" t="s">
        <v>107</v>
      </c>
      <c r="B8" s="4" t="s">
        <v>116</v>
      </c>
      <c r="C8" s="4" t="s">
        <v>107</v>
      </c>
      <c r="D8" s="4" t="s">
        <v>117</v>
      </c>
      <c r="H8" t="s">
        <v>118</v>
      </c>
    </row>
    <row r="9">
      <c r="A9" s="4" t="s">
        <v>119</v>
      </c>
      <c r="B9" s="4" t="s">
        <v>120</v>
      </c>
      <c r="C9" s="4" t="s">
        <v>119</v>
      </c>
      <c r="D9" s="4" t="s">
        <v>121</v>
      </c>
      <c r="H9" t="s">
        <v>122</v>
      </c>
    </row>
    <row r="10">
      <c r="A10" s="4" t="s">
        <v>123</v>
      </c>
      <c r="B10" s="4" t="s">
        <v>124</v>
      </c>
      <c r="C10" s="4" t="s">
        <v>123</v>
      </c>
      <c r="D10" s="4"/>
      <c r="H10" t="s">
        <v>125</v>
      </c>
    </row>
    <row r="11">
      <c r="A11" s="4" t="s">
        <v>126</v>
      </c>
      <c r="B11" s="4" t="s">
        <v>127</v>
      </c>
      <c r="C11" s="4" t="s">
        <v>126</v>
      </c>
      <c r="D11" s="4"/>
      <c r="H11" t="s">
        <v>128</v>
      </c>
    </row>
    <row r="12">
      <c r="A12" s="4" t="s">
        <v>129</v>
      </c>
      <c r="B12" s="4" t="s">
        <v>130</v>
      </c>
      <c r="C12" s="4" t="s">
        <v>129</v>
      </c>
      <c r="D12" s="4"/>
      <c r="H12" t="s">
        <v>131</v>
      </c>
    </row>
    <row r="13">
      <c r="A13" s="4" t="s">
        <v>132</v>
      </c>
      <c r="B13" s="4" t="s">
        <v>133</v>
      </c>
      <c r="C13" s="4" t="s">
        <v>132</v>
      </c>
      <c r="D13" s="4"/>
    </row>
    <row r="14">
      <c r="A14" s="4" t="s">
        <v>134</v>
      </c>
      <c r="B14" s="4" t="s">
        <v>135</v>
      </c>
      <c r="C14" s="4" t="s">
        <v>134</v>
      </c>
      <c r="D14" s="4"/>
      <c r="H14" t="s">
        <v>137</v>
      </c>
    </row>
    <row r="15">
      <c r="A15" s="4" t="s">
        <v>138</v>
      </c>
      <c r="B15" s="4" t="s">
        <v>139</v>
      </c>
      <c r="C15" s="4" t="s">
        <v>138</v>
      </c>
      <c r="D15" s="4"/>
      <c r="H15" t="s">
        <v>140</v>
      </c>
    </row>
    <row r="16">
      <c r="A16" s="4" t="s">
        <v>141</v>
      </c>
      <c r="B16" s="4" t="s">
        <v>142</v>
      </c>
      <c r="C16" s="4" t="s">
        <v>141</v>
      </c>
      <c r="D16" s="4"/>
      <c r="H16" t="s">
        <v>144</v>
      </c>
    </row>
    <row r="17">
      <c r="A17" s="4"/>
      <c r="B17" s="4" t="s">
        <v>145</v>
      </c>
      <c r="C17" s="4" t="s">
        <v>110</v>
      </c>
      <c r="D17" s="4"/>
      <c r="H17" t="s">
        <v>146</v>
      </c>
    </row>
    <row r="18">
      <c r="A18" s="4"/>
      <c r="B18" s="4" t="s">
        <v>147</v>
      </c>
      <c r="C18" s="4" t="s">
        <v>148</v>
      </c>
      <c r="D18" s="4"/>
      <c r="H18" t="s">
        <v>150</v>
      </c>
    </row>
    <row r="19">
      <c r="A19" s="4"/>
      <c r="B19" s="4" t="s">
        <v>151</v>
      </c>
      <c r="C19" s="4" t="s">
        <v>152</v>
      </c>
      <c r="D19" s="4"/>
      <c r="H19" t="s">
        <v>153</v>
      </c>
    </row>
    <row r="20">
      <c r="A20" s="4"/>
      <c r="B20" s="4" t="s">
        <v>154</v>
      </c>
      <c r="C20" s="4"/>
      <c r="D20" s="4"/>
      <c r="H20" t="s">
        <v>156</v>
      </c>
    </row>
    <row r="21">
      <c r="A21" s="4"/>
      <c r="B21" s="4" t="s">
        <v>157</v>
      </c>
      <c r="C21" s="4"/>
      <c r="D21" s="4"/>
    </row>
    <row r="22">
      <c r="A22" s="4"/>
      <c r="B22" s="4" t="s">
        <v>158</v>
      </c>
      <c r="C22" s="4"/>
      <c r="D22" s="4"/>
    </row>
    <row r="23">
      <c r="A23" s="4"/>
      <c r="B23" s="4" t="s">
        <v>159</v>
      </c>
      <c r="C23" s="4"/>
      <c r="D23" s="4"/>
    </row>
    <row r="24">
      <c r="A24" s="4"/>
      <c r="B24" s="4" t="s">
        <v>161</v>
      </c>
      <c r="C24" s="4"/>
      <c r="D24" s="4"/>
    </row>
    <row r="25">
      <c r="A25" s="4"/>
      <c r="B25" s="4" t="s">
        <v>162</v>
      </c>
      <c r="C25" s="4"/>
      <c r="D25" s="4"/>
    </row>
    <row r="26">
      <c r="A26" s="4"/>
      <c r="B26" s="4" t="s">
        <v>164</v>
      </c>
      <c r="C26" s="4"/>
      <c r="D26" s="4"/>
    </row>
    <row r="27">
      <c r="A27" s="4"/>
      <c r="B27" s="4" t="s">
        <v>165</v>
      </c>
      <c r="C27" s="4"/>
      <c r="D27" s="4"/>
    </row>
    <row r="28">
      <c r="A28" s="4"/>
      <c r="B28" s="4" t="s">
        <v>167</v>
      </c>
      <c r="C28" s="4"/>
      <c r="D28" s="4"/>
    </row>
    <row r="29">
      <c r="A29" s="4"/>
      <c r="B29" s="4" t="s">
        <v>168</v>
      </c>
      <c r="C29" s="4"/>
      <c r="D29" s="4"/>
    </row>
    <row r="30">
      <c r="A30" s="4"/>
      <c r="B30" s="4" t="s">
        <v>169</v>
      </c>
      <c r="C30" s="4"/>
      <c r="D30" s="4"/>
    </row>
    <row r="31">
      <c r="A31" s="4"/>
      <c r="B31" s="4" t="s">
        <v>171</v>
      </c>
      <c r="C31" s="4"/>
      <c r="D31" s="4"/>
    </row>
    <row r="32">
      <c r="A32" s="4"/>
      <c r="B32" s="4" t="s">
        <v>172</v>
      </c>
      <c r="C32" s="4"/>
      <c r="D32" s="4"/>
    </row>
    <row r="33">
      <c r="A33" s="4"/>
      <c r="B33" s="4" t="s">
        <v>173</v>
      </c>
      <c r="C33" s="4"/>
      <c r="D33" s="4"/>
    </row>
    <row r="34">
      <c r="A34" s="4"/>
      <c r="B34" s="4" t="s">
        <v>174</v>
      </c>
      <c r="C34" s="4"/>
      <c r="D34" s="4"/>
    </row>
    <row r="35">
      <c r="A35" s="4"/>
      <c r="B35" s="4" t="s">
        <v>176</v>
      </c>
      <c r="C35" s="4"/>
      <c r="D35" s="4"/>
    </row>
    <row r="36">
      <c r="A36" s="4"/>
      <c r="B36" s="4" t="s">
        <v>177</v>
      </c>
      <c r="C36" s="4"/>
      <c r="D36" s="4"/>
    </row>
    <row r="37">
      <c r="A37" s="4"/>
      <c r="B37" s="4" t="s">
        <v>178</v>
      </c>
      <c r="C37" s="4"/>
      <c r="D37" s="4"/>
    </row>
    <row r="38">
      <c r="A38" s="4"/>
      <c r="B38" s="4" t="s">
        <v>180</v>
      </c>
      <c r="C38" s="4"/>
      <c r="D38" s="4"/>
    </row>
    <row r="39">
      <c r="A39" s="4"/>
      <c r="B39" s="4" t="s">
        <v>181</v>
      </c>
      <c r="C39" s="4"/>
      <c r="D39" s="4"/>
    </row>
    <row r="40">
      <c r="A40" s="4"/>
      <c r="B40" s="4" t="s">
        <v>182</v>
      </c>
      <c r="C40" s="4"/>
      <c r="D40" s="4"/>
    </row>
    <row r="41">
      <c r="A41" s="4"/>
      <c r="B41" s="4" t="s">
        <v>184</v>
      </c>
      <c r="C41" s="4"/>
      <c r="D41" s="4"/>
    </row>
    <row r="42">
      <c r="B42" t="s">
        <v>185</v>
      </c>
    </row>
    <row r="43">
      <c r="B43" t="s">
        <v>186</v>
      </c>
    </row>
    <row r="44">
      <c r="B44" t="s">
        <v>187</v>
      </c>
    </row>
    <row r="45">
      <c r="B45" t="s">
        <v>188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2" t="s">
        <v>3</v>
      </c>
      <c r="B1" s="3" t="s">
        <v>6</v>
      </c>
      <c r="C1" s="4" t="s">
        <v>8</v>
      </c>
      <c r="D1" s="4" t="s">
        <v>9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4"/>
      <c r="B2" s="4"/>
      <c r="C2" s="4" t="s">
        <v>31</v>
      </c>
      <c r="D2" s="8" t="s">
        <v>32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10" t="s">
        <v>52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>
      <c r="A3" s="4"/>
      <c r="B3" s="5"/>
      <c r="C3" s="5" t="s">
        <v>64</v>
      </c>
      <c r="D3" s="5" t="s">
        <v>65</v>
      </c>
      <c r="E3" s="5" t="s">
        <v>66</v>
      </c>
      <c r="F3" s="5" t="s">
        <v>67</v>
      </c>
      <c r="G3" s="5" t="s">
        <v>68</v>
      </c>
      <c r="H3" s="5" t="s">
        <v>69</v>
      </c>
      <c r="I3" s="5" t="s">
        <v>70</v>
      </c>
      <c r="J3" s="5" t="s">
        <v>71</v>
      </c>
      <c r="K3" s="5" t="s">
        <v>72</v>
      </c>
      <c r="L3" s="5" t="s">
        <v>73</v>
      </c>
      <c r="M3" s="5" t="s">
        <v>74</v>
      </c>
      <c r="N3" s="5" t="s">
        <v>75</v>
      </c>
      <c r="O3" s="5" t="s">
        <v>76</v>
      </c>
      <c r="P3" s="5" t="s">
        <v>77</v>
      </c>
      <c r="Q3" s="5" t="s">
        <v>78</v>
      </c>
      <c r="R3" s="5" t="s">
        <v>79</v>
      </c>
      <c r="S3" s="5" t="s">
        <v>80</v>
      </c>
      <c r="T3" s="5" t="s">
        <v>81</v>
      </c>
      <c r="U3" s="5" t="s">
        <v>82</v>
      </c>
      <c r="V3" s="5" t="s">
        <v>83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>
      <c r="A4" s="4" t="s">
        <v>84</v>
      </c>
      <c r="B4" s="4"/>
      <c r="C4" s="4" t="s">
        <v>85</v>
      </c>
      <c r="D4" s="4" t="str">
        <f t="shared" ref="D4:V4" si="1">IFERROR(__xludf.DUMMYFUNCTION("GoogleTranslate($C4, $C$2, D$2)"),"Humano")</f>
        <v>Humano</v>
      </c>
      <c r="E4" s="4" t="str">
        <f t="shared" si="1"/>
        <v>मानव</v>
      </c>
      <c r="F4" s="4" t="str">
        <f t="shared" si="1"/>
        <v>بشري</v>
      </c>
      <c r="G4" s="4" t="str">
        <f t="shared" si="1"/>
        <v>Humano</v>
      </c>
      <c r="H4" s="4" t="str">
        <f t="shared" si="1"/>
        <v>মানবীয়</v>
      </c>
      <c r="I4" s="4" t="str">
        <f t="shared" si="1"/>
        <v>Человек</v>
      </c>
      <c r="J4" s="4" t="str">
        <f t="shared" si="1"/>
        <v>人間</v>
      </c>
      <c r="K4" s="4" t="str">
        <f t="shared" si="1"/>
        <v>ਮਨੁੱਖੀ</v>
      </c>
      <c r="L4" s="4" t="str">
        <f t="shared" si="1"/>
        <v>Mensch</v>
      </c>
      <c r="M4" s="4" t="str">
        <f t="shared" si="1"/>
        <v>Human</v>
      </c>
      <c r="N4" s="4" t="str">
        <f t="shared" si="1"/>
        <v>人的</v>
      </c>
      <c r="O4" s="4" t="str">
        <f t="shared" si="1"/>
        <v>人的</v>
      </c>
      <c r="P4" s="4" t="str">
        <f t="shared" si="1"/>
        <v>Manusia</v>
      </c>
      <c r="Q4" s="4" t="str">
        <f t="shared" si="1"/>
        <v>మానవ</v>
      </c>
      <c r="R4" s="4" t="str">
        <f t="shared" si="1"/>
        <v>Nhân loại</v>
      </c>
      <c r="S4" s="4" t="str">
        <f t="shared" si="1"/>
        <v>사람의</v>
      </c>
      <c r="T4" s="4" t="str">
        <f t="shared" si="1"/>
        <v>Humain</v>
      </c>
      <c r="U4" s="4" t="str">
        <f t="shared" si="1"/>
        <v>मानवी</v>
      </c>
      <c r="V4" s="4" t="str">
        <f t="shared" si="1"/>
        <v>மனித</v>
      </c>
    </row>
    <row r="5">
      <c r="A5" s="4" t="s">
        <v>86</v>
      </c>
      <c r="B5" s="4"/>
      <c r="C5" s="4" t="s">
        <v>87</v>
      </c>
      <c r="D5" s="4" t="str">
        <f t="shared" ref="D5:V5" si="2">IFERROR(__xludf.DUMMYFUNCTION("GoogleTranslate($C5, $C$2, D$2)"),"Duende")</f>
        <v>Duende</v>
      </c>
      <c r="E5" s="4" t="str">
        <f t="shared" si="2"/>
        <v>योगिनी</v>
      </c>
      <c r="F5" s="4" t="str">
        <f t="shared" si="2"/>
        <v>قزم</v>
      </c>
      <c r="G5" s="4" t="str">
        <f t="shared" si="2"/>
        <v>Duende</v>
      </c>
      <c r="H5" s="4" t="str">
        <f t="shared" si="2"/>
        <v>পরী</v>
      </c>
      <c r="I5" s="4" t="str">
        <f t="shared" si="2"/>
        <v>эльф</v>
      </c>
      <c r="J5" s="4" t="str">
        <f t="shared" si="2"/>
        <v>エルフ</v>
      </c>
      <c r="K5" s="4" t="str">
        <f t="shared" si="2"/>
        <v>Elf</v>
      </c>
      <c r="L5" s="4" t="str">
        <f t="shared" si="2"/>
        <v>Elf</v>
      </c>
      <c r="M5" s="4" t="str">
        <f t="shared" si="2"/>
        <v>Elf</v>
      </c>
      <c r="N5" s="4" t="str">
        <f t="shared" si="2"/>
        <v>小精灵</v>
      </c>
      <c r="O5" s="4" t="str">
        <f t="shared" si="2"/>
        <v>小精靈</v>
      </c>
      <c r="P5" s="4" t="str">
        <f t="shared" si="2"/>
        <v>Peri</v>
      </c>
      <c r="Q5" s="4" t="str">
        <f t="shared" si="2"/>
        <v>Elf</v>
      </c>
      <c r="R5" s="4" t="str">
        <f t="shared" si="2"/>
        <v>thần</v>
      </c>
      <c r="S5" s="4" t="str">
        <f t="shared" si="2"/>
        <v>꼬마 요정</v>
      </c>
      <c r="T5" s="4" t="str">
        <f t="shared" si="2"/>
        <v>Elfe</v>
      </c>
      <c r="U5" s="4" t="str">
        <f t="shared" si="2"/>
        <v>एल्फ</v>
      </c>
      <c r="V5" s="4" t="str">
        <f t="shared" si="2"/>
        <v>எல்ஃப்</v>
      </c>
    </row>
    <row r="6">
      <c r="A6" s="4" t="s">
        <v>104</v>
      </c>
      <c r="B6" s="4"/>
      <c r="C6" s="4" t="s">
        <v>106</v>
      </c>
      <c r="D6" s="4" t="str">
        <f t="shared" ref="D6:V6" si="3">IFERROR(__xludf.DUMMYFUNCTION("GoogleTranslate($C6, $C$2, D$2)"),"Enano")</f>
        <v>Enano</v>
      </c>
      <c r="E6" s="4" t="str">
        <f t="shared" si="3"/>
        <v>बौना आदमी</v>
      </c>
      <c r="F6" s="4" t="str">
        <f t="shared" si="3"/>
        <v>قزم</v>
      </c>
      <c r="G6" s="4" t="str">
        <f t="shared" si="3"/>
        <v>Anão</v>
      </c>
      <c r="H6" s="4" t="str">
        <f t="shared" si="3"/>
        <v>বামন</v>
      </c>
      <c r="I6" s="4" t="str">
        <f t="shared" si="3"/>
        <v>карликовый</v>
      </c>
      <c r="J6" s="4" t="str">
        <f t="shared" si="3"/>
        <v>小人</v>
      </c>
      <c r="K6" s="4" t="str">
        <f t="shared" si="3"/>
        <v>DWARF</v>
      </c>
      <c r="L6" s="4" t="str">
        <f t="shared" si="3"/>
        <v>Zwerg</v>
      </c>
      <c r="M6" s="4" t="str">
        <f t="shared" si="3"/>
        <v>dwarf</v>
      </c>
      <c r="N6" s="4" t="str">
        <f t="shared" si="3"/>
        <v>矮人</v>
      </c>
      <c r="O6" s="4" t="str">
        <f t="shared" si="3"/>
        <v>矮人</v>
      </c>
      <c r="P6" s="4" t="str">
        <f t="shared" si="3"/>
        <v>Kerdil</v>
      </c>
      <c r="Q6" s="4" t="str">
        <f t="shared" si="3"/>
        <v>మరగుజ్జు</v>
      </c>
      <c r="R6" s="4" t="str">
        <f t="shared" si="3"/>
        <v>Quỷ lùn</v>
      </c>
      <c r="S6" s="4" t="str">
        <f t="shared" si="3"/>
        <v>난쟁이</v>
      </c>
      <c r="T6" s="4" t="str">
        <f t="shared" si="3"/>
        <v>Nain</v>
      </c>
      <c r="U6" s="4" t="str">
        <f t="shared" si="3"/>
        <v>बटू</v>
      </c>
      <c r="V6" s="4" t="str">
        <f t="shared" si="3"/>
        <v>குள்ள</v>
      </c>
    </row>
    <row r="7">
      <c r="A7" s="4" t="s">
        <v>136</v>
      </c>
      <c r="B7" s="4"/>
      <c r="C7" s="4" t="s">
        <v>163</v>
      </c>
      <c r="D7" s="4" t="str">
        <f t="shared" ref="D7:V7" si="4">IFERROR(__xludf.DUMMYFUNCTION("GoogleTranslate($C7, $C$2, D$2)"),"Gnomo")</f>
        <v>Gnomo</v>
      </c>
      <c r="E7" s="4" t="str">
        <f t="shared" si="4"/>
        <v>सूक्ति</v>
      </c>
      <c r="F7" s="4" t="str">
        <f t="shared" si="4"/>
        <v>قزم</v>
      </c>
      <c r="G7" s="4" t="str">
        <f t="shared" si="4"/>
        <v>Gnomo</v>
      </c>
      <c r="H7" s="4" t="str">
        <f t="shared" si="4"/>
        <v>সূক্ত</v>
      </c>
      <c r="I7" s="4" t="str">
        <f t="shared" si="4"/>
        <v>Гном</v>
      </c>
      <c r="J7" s="4" t="str">
        <f t="shared" si="4"/>
        <v>Gnomeの</v>
      </c>
      <c r="K7" s="4" t="str">
        <f t="shared" si="4"/>
        <v>ਗਨੋਮ</v>
      </c>
      <c r="L7" s="4" t="str">
        <f t="shared" si="4"/>
        <v>Gnom</v>
      </c>
      <c r="M7" s="4" t="str">
        <f t="shared" si="4"/>
        <v>Gnome</v>
      </c>
      <c r="N7" s="4" t="str">
        <f t="shared" si="4"/>
        <v>地精</v>
      </c>
      <c r="O7" s="4" t="str">
        <f t="shared" si="4"/>
        <v>地精</v>
      </c>
      <c r="P7" s="4" t="str">
        <f t="shared" si="4"/>
        <v>jembalang</v>
      </c>
      <c r="Q7" s="4" t="str">
        <f t="shared" si="4"/>
        <v>గ్నోమ్</v>
      </c>
      <c r="R7" s="4" t="str">
        <f t="shared" si="4"/>
        <v>Gnome</v>
      </c>
      <c r="S7" s="4" t="str">
        <f t="shared" si="4"/>
        <v>금언</v>
      </c>
      <c r="T7" s="4" t="str">
        <f t="shared" si="4"/>
        <v>Gnome</v>
      </c>
      <c r="U7" s="4" t="str">
        <f t="shared" si="4"/>
        <v>gnome</v>
      </c>
      <c r="V7" s="4" t="str">
        <f t="shared" si="4"/>
        <v>ஜினோம்</v>
      </c>
    </row>
    <row r="8">
      <c r="A8" s="4" t="s">
        <v>143</v>
      </c>
      <c r="B8" s="4"/>
      <c r="C8" s="4" t="s">
        <v>191</v>
      </c>
      <c r="D8" s="4" t="str">
        <f t="shared" ref="D8:V8" si="5">IFERROR(__xludf.DUMMYFUNCTION("GoogleTranslate($C8, $C$2, D$2)"),"Duende")</f>
        <v>Duende</v>
      </c>
      <c r="E8" s="4" t="str">
        <f t="shared" si="5"/>
        <v>भूत</v>
      </c>
      <c r="F8" s="4" t="str">
        <f t="shared" si="5"/>
        <v>عفريت</v>
      </c>
      <c r="G8" s="4" t="str">
        <f t="shared" si="5"/>
        <v>gnomo</v>
      </c>
      <c r="H8" s="4" t="str">
        <f t="shared" si="5"/>
        <v>অপদেবতা</v>
      </c>
      <c r="I8" s="4" t="str">
        <f t="shared" si="5"/>
        <v>гоблин</v>
      </c>
      <c r="J8" s="4" t="str">
        <f t="shared" si="5"/>
        <v>ゴブリン</v>
      </c>
      <c r="K8" s="4" t="str">
        <f t="shared" si="5"/>
        <v>ਭੂਤ</v>
      </c>
      <c r="L8" s="4" t="str">
        <f t="shared" si="5"/>
        <v>Kobold</v>
      </c>
      <c r="M8" s="4" t="str">
        <f t="shared" si="5"/>
        <v>Goblin</v>
      </c>
      <c r="N8" s="4" t="str">
        <f t="shared" si="5"/>
        <v>小妖精</v>
      </c>
      <c r="O8" s="4" t="str">
        <f t="shared" si="5"/>
        <v>小妖精</v>
      </c>
      <c r="P8" s="4" t="str">
        <f t="shared" si="5"/>
        <v>jin</v>
      </c>
      <c r="Q8" s="4" t="str">
        <f t="shared" si="5"/>
        <v>గోబ్లిన్</v>
      </c>
      <c r="R8" s="4" t="str">
        <f t="shared" si="5"/>
        <v>Yêu tinh</v>
      </c>
      <c r="S8" s="4" t="str">
        <f t="shared" si="5"/>
        <v>장난 꾸러기 작은 요정</v>
      </c>
      <c r="T8" s="4" t="str">
        <f t="shared" si="5"/>
        <v>Lutin</v>
      </c>
      <c r="U8" s="4" t="str">
        <f t="shared" si="5"/>
        <v>भूत</v>
      </c>
      <c r="V8" s="4" t="str">
        <f t="shared" si="5"/>
        <v>பூதம்</v>
      </c>
    </row>
    <row r="9">
      <c r="A9" s="4" t="s">
        <v>149</v>
      </c>
      <c r="B9" s="4"/>
      <c r="C9" s="4" t="s">
        <v>193</v>
      </c>
      <c r="D9" s="4" t="str">
        <f t="shared" ref="D9:V9" si="6">IFERROR(__xludf.DUMMYFUNCTION("GoogleTranslate($C9, $C$2, D$2)"),"Orko")</f>
        <v>Orko</v>
      </c>
      <c r="E9" s="4" t="str">
        <f t="shared" si="6"/>
        <v>Ork</v>
      </c>
      <c r="F9" s="4" t="str">
        <f t="shared" si="6"/>
        <v>ORK</v>
      </c>
      <c r="G9" s="4" t="str">
        <f t="shared" si="6"/>
        <v>Ork</v>
      </c>
      <c r="H9" s="4" t="str">
        <f t="shared" si="6"/>
        <v>ORK</v>
      </c>
      <c r="I9" s="4" t="str">
        <f t="shared" si="6"/>
        <v>Ork</v>
      </c>
      <c r="J9" s="4" t="str">
        <f t="shared" si="6"/>
        <v>ORK</v>
      </c>
      <c r="K9" s="4" t="str">
        <f t="shared" si="6"/>
        <v>ORK</v>
      </c>
      <c r="L9" s="4" t="str">
        <f t="shared" si="6"/>
        <v>ork</v>
      </c>
      <c r="M9" s="4" t="str">
        <f t="shared" si="6"/>
        <v>Ork</v>
      </c>
      <c r="N9" s="4" t="str">
        <f t="shared" si="6"/>
        <v>兽人</v>
      </c>
      <c r="O9" s="4" t="str">
        <f t="shared" si="6"/>
        <v>獸人</v>
      </c>
      <c r="P9" s="4" t="str">
        <f t="shared" si="6"/>
        <v>ork</v>
      </c>
      <c r="Q9" s="4" t="str">
        <f t="shared" si="6"/>
        <v>ORK</v>
      </c>
      <c r="R9" s="4" t="str">
        <f t="shared" si="6"/>
        <v>Ork</v>
      </c>
      <c r="S9" s="4" t="str">
        <f t="shared" si="6"/>
        <v>오크</v>
      </c>
      <c r="T9" s="4" t="str">
        <f t="shared" si="6"/>
        <v>Ork</v>
      </c>
      <c r="U9" s="4" t="str">
        <f t="shared" si="6"/>
        <v>ORK</v>
      </c>
      <c r="V9" s="4" t="str">
        <f t="shared" si="6"/>
        <v>Ork</v>
      </c>
    </row>
    <row r="10">
      <c r="A10" s="4" t="s">
        <v>155</v>
      </c>
      <c r="B10" s="4"/>
      <c r="C10" s="4" t="s">
        <v>194</v>
      </c>
      <c r="D10" s="4" t="str">
        <f t="shared" ref="D10:V10" si="7">IFERROR(__xludf.DUMMYFUNCTION("GoogleTranslate($C10, $C$2, D$2)"),"Fae")</f>
        <v>Fae</v>
      </c>
      <c r="E10" s="4" t="str">
        <f t="shared" si="7"/>
        <v>एफएई</v>
      </c>
      <c r="F10" s="4" t="str">
        <f t="shared" si="7"/>
        <v>FAE</v>
      </c>
      <c r="G10" s="4" t="str">
        <f t="shared" si="7"/>
        <v>Fae</v>
      </c>
      <c r="H10" s="4" t="str">
        <f t="shared" si="7"/>
        <v>FAE</v>
      </c>
      <c r="I10" s="4" t="str">
        <f t="shared" si="7"/>
        <v>Фэйри</v>
      </c>
      <c r="J10" s="4" t="str">
        <f t="shared" si="7"/>
        <v>フェイ</v>
      </c>
      <c r="K10" s="4" t="str">
        <f t="shared" si="7"/>
        <v>ਫੇ ਅਨਦੂ</v>
      </c>
      <c r="L10" s="4" t="str">
        <f t="shared" si="7"/>
        <v>Fae</v>
      </c>
      <c r="M10" s="4" t="str">
        <f t="shared" si="7"/>
        <v>Fae</v>
      </c>
      <c r="N10" s="4" t="str">
        <f t="shared" si="7"/>
        <v>FAE</v>
      </c>
      <c r="O10" s="4" t="str">
        <f t="shared" si="7"/>
        <v>FAE</v>
      </c>
      <c r="P10" s="4" t="str">
        <f t="shared" si="7"/>
        <v>Fae</v>
      </c>
      <c r="Q10" s="4" t="str">
        <f t="shared" si="7"/>
        <v>Fae</v>
      </c>
      <c r="R10" s="4" t="str">
        <f t="shared" si="7"/>
        <v>Fae</v>
      </c>
      <c r="S10" s="4" t="str">
        <f t="shared" si="7"/>
        <v>페이</v>
      </c>
      <c r="T10" s="4" t="str">
        <f t="shared" si="7"/>
        <v>Fae</v>
      </c>
      <c r="U10" s="4" t="str">
        <f t="shared" si="7"/>
        <v>Fae</v>
      </c>
      <c r="V10" s="4" t="str">
        <f t="shared" si="7"/>
        <v>fae</v>
      </c>
    </row>
    <row r="11">
      <c r="A11" s="4" t="s">
        <v>160</v>
      </c>
      <c r="B11" s="4"/>
      <c r="C11" s="4" t="s">
        <v>201</v>
      </c>
      <c r="D11" s="4" t="str">
        <f t="shared" ref="D11:V11" si="8">IFERROR(__xludf.DUMMYFUNCTION("GoogleTranslate($C11, $C$2, D$2)"),"Quemador")</f>
        <v>Quemador</v>
      </c>
      <c r="E11" s="4" t="str">
        <f t="shared" si="8"/>
        <v>होब</v>
      </c>
      <c r="F11" s="4" t="str">
        <f t="shared" si="8"/>
        <v>صفيحة</v>
      </c>
      <c r="G11" s="4" t="str">
        <f t="shared" si="8"/>
        <v>hob</v>
      </c>
      <c r="H11" s="4" t="str">
        <f t="shared" si="8"/>
        <v>গ্রামবাসী</v>
      </c>
      <c r="I11" s="4" t="str">
        <f t="shared" si="8"/>
        <v>втулка</v>
      </c>
      <c r="J11" s="4" t="str">
        <f t="shared" si="8"/>
        <v>ホブ</v>
      </c>
      <c r="K11" s="4" t="str">
        <f t="shared" si="8"/>
        <v>Hob</v>
      </c>
      <c r="L11" s="4" t="str">
        <f t="shared" si="8"/>
        <v>Kochfeld</v>
      </c>
      <c r="M11" s="4" t="str">
        <f t="shared" si="8"/>
        <v>hob</v>
      </c>
      <c r="N11" s="4" t="str">
        <f t="shared" si="8"/>
        <v>滚刀</v>
      </c>
      <c r="O11" s="4" t="str">
        <f t="shared" si="8"/>
        <v>滾刀</v>
      </c>
      <c r="P11" s="4" t="str">
        <f t="shared" si="8"/>
        <v>paku</v>
      </c>
      <c r="Q11" s="4" t="str">
        <f t="shared" si="8"/>
        <v>hob</v>
      </c>
      <c r="R11" s="4" t="str">
        <f t="shared" si="8"/>
        <v>đóng đinh sắt</v>
      </c>
      <c r="S11" s="4" t="str">
        <f t="shared" si="8"/>
        <v>바퀴통</v>
      </c>
      <c r="T11" s="4" t="str">
        <f t="shared" si="8"/>
        <v>Plaque</v>
      </c>
      <c r="U11" s="4" t="str">
        <f t="shared" si="8"/>
        <v>चुलीच्या बाजुच्या बैलासारखा</v>
      </c>
      <c r="V11" s="4" t="str">
        <f t="shared" si="8"/>
        <v>hob</v>
      </c>
    </row>
    <row r="12">
      <c r="A12" s="4" t="s">
        <v>166</v>
      </c>
      <c r="B12" s="4"/>
      <c r="C12" s="4" t="s">
        <v>208</v>
      </c>
      <c r="D12" s="4" t="str">
        <f t="shared" ref="D12:V12" si="9">IFERROR(__xludf.DUMMYFUNCTION("GoogleTranslate($C12, $C$2, D$2)"),"La mitad Ninfa")</f>
        <v>La mitad Ninfa</v>
      </c>
      <c r="E12" s="4" t="str">
        <f t="shared" si="9"/>
        <v>आधा निम्फ</v>
      </c>
      <c r="F12" s="4" t="str">
        <f t="shared" si="9"/>
        <v>نصف حورية</v>
      </c>
      <c r="G12" s="4" t="str">
        <f t="shared" si="9"/>
        <v>metade da ninfa</v>
      </c>
      <c r="H12" s="4" t="str">
        <f t="shared" si="9"/>
        <v>হাফ লিঙ্গের</v>
      </c>
      <c r="I12" s="4" t="str">
        <f t="shared" si="9"/>
        <v>Половина Нимфа</v>
      </c>
      <c r="J12" s="4" t="str">
        <f t="shared" si="9"/>
        <v>ハーフニンフ</v>
      </c>
      <c r="K12" s="4" t="str">
        <f t="shared" si="9"/>
        <v>ਅਰਧ nymph</v>
      </c>
      <c r="L12" s="4" t="str">
        <f t="shared" si="9"/>
        <v>Halb Nymph</v>
      </c>
      <c r="M12" s="4" t="str">
        <f t="shared" si="9"/>
        <v>setengah nymph</v>
      </c>
      <c r="N12" s="4" t="str">
        <f t="shared" si="9"/>
        <v>半若虫</v>
      </c>
      <c r="O12" s="4" t="str">
        <f t="shared" si="9"/>
        <v>半若蟲</v>
      </c>
      <c r="P12" s="4" t="str">
        <f t="shared" si="9"/>
        <v>setengah Nymph</v>
      </c>
      <c r="Q12" s="4" t="str">
        <f t="shared" si="9"/>
        <v>హాఫ్ వనదేవత</v>
      </c>
      <c r="R12" s="4" t="str">
        <f t="shared" si="9"/>
        <v>nửa Nymph</v>
      </c>
      <c r="S12" s="4" t="str">
        <f t="shared" si="9"/>
        <v>반 님프</v>
      </c>
      <c r="T12" s="4" t="str">
        <f t="shared" si="9"/>
        <v>La moitié Nymphe</v>
      </c>
      <c r="U12" s="4" t="str">
        <f t="shared" si="9"/>
        <v>अर्धा अप्सरा</v>
      </c>
      <c r="V12" s="4" t="str">
        <f t="shared" si="9"/>
        <v>அரை தேவதை</v>
      </c>
    </row>
    <row r="13">
      <c r="A13" s="4" t="s">
        <v>170</v>
      </c>
      <c r="B13" s="4"/>
      <c r="C13" s="4" t="s">
        <v>209</v>
      </c>
      <c r="D13" s="4" t="str">
        <f t="shared" ref="D13:V13" si="10">IFERROR(__xludf.DUMMYFUNCTION("GoogleTranslate($C13, $C$2, D$2)"),"La mitad Elf")</f>
        <v>La mitad Elf</v>
      </c>
      <c r="E13" s="4" t="str">
        <f t="shared" si="10"/>
        <v>आधा एल्फ</v>
      </c>
      <c r="F13" s="4" t="str">
        <f t="shared" si="10"/>
        <v>نصف قزم</v>
      </c>
      <c r="G13" s="4" t="str">
        <f t="shared" si="10"/>
        <v>metade Elf</v>
      </c>
      <c r="H13" s="4" t="str">
        <f t="shared" si="10"/>
        <v>হাফ পরী</v>
      </c>
      <c r="I13" s="4" t="str">
        <f t="shared" si="10"/>
        <v>Half Elf</v>
      </c>
      <c r="J13" s="4" t="str">
        <f t="shared" si="10"/>
        <v>ハーフエルフ</v>
      </c>
      <c r="K13" s="4" t="str">
        <f t="shared" si="10"/>
        <v>ਅਰਧ Elf</v>
      </c>
      <c r="L13" s="4" t="str">
        <f t="shared" si="10"/>
        <v>Halbelf</v>
      </c>
      <c r="M13" s="4" t="str">
        <f t="shared" si="10"/>
        <v>setengah Elf</v>
      </c>
      <c r="N13" s="4" t="str">
        <f t="shared" si="10"/>
        <v>半精灵</v>
      </c>
      <c r="O13" s="4" t="str">
        <f t="shared" si="10"/>
        <v>半精靈</v>
      </c>
      <c r="P13" s="4" t="str">
        <f t="shared" si="10"/>
        <v>setengah Elf</v>
      </c>
      <c r="Q13" s="4" t="str">
        <f t="shared" si="10"/>
        <v>హాఫ్ Elf</v>
      </c>
      <c r="R13" s="4" t="str">
        <f t="shared" si="10"/>
        <v>nửa Elf</v>
      </c>
      <c r="S13" s="4" t="str">
        <f t="shared" si="10"/>
        <v>하프 엘프</v>
      </c>
      <c r="T13" s="4" t="str">
        <f t="shared" si="10"/>
        <v>La moitié Elf</v>
      </c>
      <c r="U13" s="4" t="str">
        <f t="shared" si="10"/>
        <v>अर्धा एल्फ</v>
      </c>
      <c r="V13" s="4" t="str">
        <f t="shared" si="10"/>
        <v>அரை எல்ஃப்</v>
      </c>
    </row>
    <row r="14">
      <c r="A14" s="4" t="s">
        <v>175</v>
      </c>
      <c r="B14" s="4"/>
      <c r="C14" s="4" t="s">
        <v>221</v>
      </c>
      <c r="D14" s="4" t="str">
        <f t="shared" ref="D14:V14" si="11">IFERROR(__xludf.DUMMYFUNCTION("GoogleTranslate($C14, $C$2, D$2)"),"La mitad enano")</f>
        <v>La mitad enano</v>
      </c>
      <c r="E14" s="4" t="str">
        <f t="shared" si="11"/>
        <v>आधा बौना</v>
      </c>
      <c r="F14" s="4" t="str">
        <f t="shared" si="11"/>
        <v>القزم نصف</v>
      </c>
      <c r="G14" s="4" t="str">
        <f t="shared" si="11"/>
        <v>metade do anão</v>
      </c>
      <c r="H14" s="4" t="str">
        <f t="shared" si="11"/>
        <v>হাফ দ্বার্ফ</v>
      </c>
      <c r="I14" s="4" t="str">
        <f t="shared" si="11"/>
        <v>Половина Dwarf</v>
      </c>
      <c r="J14" s="4" t="str">
        <f t="shared" si="11"/>
        <v>ハーフドワーフ</v>
      </c>
      <c r="K14" s="4" t="str">
        <f t="shared" si="11"/>
        <v>ਅਰਧ DWARF</v>
      </c>
      <c r="L14" s="4" t="str">
        <f t="shared" si="11"/>
        <v>Halb Dwarf</v>
      </c>
      <c r="M14" s="4" t="str">
        <f t="shared" si="11"/>
        <v>setengah Dwarf</v>
      </c>
      <c r="N14" s="4" t="str">
        <f t="shared" si="11"/>
        <v>半矮</v>
      </c>
      <c r="O14" s="4" t="str">
        <f t="shared" si="11"/>
        <v>半矮</v>
      </c>
      <c r="P14" s="4" t="str">
        <f t="shared" si="11"/>
        <v>setengah Dwarf</v>
      </c>
      <c r="Q14" s="4" t="str">
        <f t="shared" si="11"/>
        <v>హాఫ్ డ్వార్ఫ్</v>
      </c>
      <c r="R14" s="4" t="str">
        <f t="shared" si="11"/>
        <v>nửa lùn</v>
      </c>
      <c r="S14" s="4" t="str">
        <f t="shared" si="11"/>
        <v>하프 드워프</v>
      </c>
      <c r="T14" s="4" t="str">
        <f t="shared" si="11"/>
        <v>nain demi</v>
      </c>
      <c r="U14" s="4" t="str">
        <f t="shared" si="11"/>
        <v>अर्धा बटु</v>
      </c>
      <c r="V14" s="4" t="str">
        <f t="shared" si="11"/>
        <v>அரை குள்ள</v>
      </c>
    </row>
    <row r="15">
      <c r="A15" s="4" t="s">
        <v>179</v>
      </c>
      <c r="B15" s="4"/>
      <c r="C15" s="4" t="s">
        <v>222</v>
      </c>
      <c r="D15" s="4" t="str">
        <f t="shared" ref="D15:V15" si="12">IFERROR(__xludf.DUMMYFUNCTION("GoogleTranslate($C15, $C$2, D$2)"),"La mitad de Gnome")</f>
        <v>La mitad de Gnome</v>
      </c>
      <c r="E15" s="4" t="str">
        <f t="shared" si="12"/>
        <v>आधा Gnome</v>
      </c>
      <c r="F15" s="4" t="str">
        <f t="shared" si="12"/>
        <v>غنوم نصف</v>
      </c>
      <c r="G15" s="4" t="str">
        <f t="shared" si="12"/>
        <v>metade Gnome</v>
      </c>
      <c r="H15" s="4" t="str">
        <f t="shared" si="12"/>
        <v>হাফ, Gnome</v>
      </c>
      <c r="I15" s="4" t="str">
        <f t="shared" si="12"/>
        <v>Половина Gnome</v>
      </c>
      <c r="J15" s="4" t="str">
        <f t="shared" si="12"/>
        <v>ハーフノーム</v>
      </c>
      <c r="K15" s="4" t="str">
        <f t="shared" si="12"/>
        <v>ਅਰਧ ਗਨੋਮ</v>
      </c>
      <c r="L15" s="4" t="str">
        <f t="shared" si="12"/>
        <v>Halb Gnome</v>
      </c>
      <c r="M15" s="4" t="str">
        <f t="shared" si="12"/>
        <v>setengah Gnome</v>
      </c>
      <c r="N15" s="4" t="str">
        <f t="shared" si="12"/>
        <v>半侏儒</v>
      </c>
      <c r="O15" s="4" t="str">
        <f t="shared" si="12"/>
        <v>半侏儒</v>
      </c>
      <c r="P15" s="4" t="str">
        <f t="shared" si="12"/>
        <v>setengah Gnome</v>
      </c>
      <c r="Q15" s="4" t="str">
        <f t="shared" si="12"/>
        <v>హాఫ్ గ్నోమ్</v>
      </c>
      <c r="R15" s="4" t="str">
        <f t="shared" si="12"/>
        <v>nửa Gnome</v>
      </c>
      <c r="S15" s="4" t="str">
        <f t="shared" si="12"/>
        <v>반 그놈</v>
      </c>
      <c r="T15" s="4" t="str">
        <f t="shared" si="12"/>
        <v>La moitié Gnome</v>
      </c>
      <c r="U15" s="4" t="str">
        <f t="shared" si="12"/>
        <v>अर्धा जीनोम</v>
      </c>
      <c r="V15" s="4" t="str">
        <f t="shared" si="12"/>
        <v>அரை ஜினோம்</v>
      </c>
    </row>
    <row r="16">
      <c r="A16" s="4" t="s">
        <v>183</v>
      </c>
      <c r="B16" s="4"/>
      <c r="C16" s="4" t="s">
        <v>223</v>
      </c>
      <c r="D16" s="4" t="str">
        <f t="shared" ref="D16:V16" si="13">IFERROR(__xludf.DUMMYFUNCTION("GoogleTranslate($C16, $C$2, D$2)"),"La mitad Goblin")</f>
        <v>La mitad Goblin</v>
      </c>
      <c r="E16" s="4" t="str">
        <f t="shared" si="13"/>
        <v>आधा Goblin</v>
      </c>
      <c r="F16" s="4" t="str">
        <f t="shared" si="13"/>
        <v>نصف عفريت</v>
      </c>
      <c r="G16" s="4" t="str">
        <f t="shared" si="13"/>
        <v>metade Goblin</v>
      </c>
      <c r="H16" s="4" t="str">
        <f t="shared" si="13"/>
        <v>হাফ ভূত</v>
      </c>
      <c r="I16" s="4" t="str">
        <f t="shared" si="13"/>
        <v>Половина Goblin</v>
      </c>
      <c r="J16" s="4" t="str">
        <f t="shared" si="13"/>
        <v>ハーフゴブリン</v>
      </c>
      <c r="K16" s="4" t="str">
        <f t="shared" si="13"/>
        <v>ਅਰਧ ਭੂਤ</v>
      </c>
      <c r="L16" s="4" t="str">
        <f t="shared" si="13"/>
        <v>Die Hälfte Goblin</v>
      </c>
      <c r="M16" s="4" t="str">
        <f t="shared" si="13"/>
        <v>setengah Goblin</v>
      </c>
      <c r="N16" s="4" t="str">
        <f t="shared" si="13"/>
        <v>半精灵</v>
      </c>
      <c r="O16" s="4" t="str">
        <f t="shared" si="13"/>
        <v>半精靈</v>
      </c>
      <c r="P16" s="4" t="str">
        <f t="shared" si="13"/>
        <v>setengah Goblin</v>
      </c>
      <c r="Q16" s="4" t="str">
        <f t="shared" si="13"/>
        <v>హాఫ్ గోబ్లిన్</v>
      </c>
      <c r="R16" s="4" t="str">
        <f t="shared" si="13"/>
        <v>nửa Goblin</v>
      </c>
      <c r="S16" s="4" t="str">
        <f t="shared" si="13"/>
        <v>반 고블린</v>
      </c>
      <c r="T16" s="4" t="str">
        <f t="shared" si="13"/>
        <v>La moitié Goblin</v>
      </c>
      <c r="U16" s="4" t="str">
        <f t="shared" si="13"/>
        <v>अर्धा भूत</v>
      </c>
      <c r="V16" s="4" t="str">
        <f t="shared" si="13"/>
        <v>அரை பூதம்</v>
      </c>
    </row>
    <row r="17">
      <c r="A17" s="4" t="s">
        <v>189</v>
      </c>
      <c r="B17" s="4"/>
      <c r="C17" s="4" t="s">
        <v>224</v>
      </c>
      <c r="D17" s="4" t="str">
        <f t="shared" ref="D17:V17" si="14">IFERROR(__xludf.DUMMYFUNCTION("GoogleTranslate($C17, $C$2, D$2)"),"La mitad Orko")</f>
        <v>La mitad Orko</v>
      </c>
      <c r="E17" s="4" t="str">
        <f t="shared" si="14"/>
        <v>आधा Ork</v>
      </c>
      <c r="F17" s="4" t="str">
        <f t="shared" si="14"/>
        <v>نصف ORK</v>
      </c>
      <c r="G17" s="4" t="str">
        <f t="shared" si="14"/>
        <v>metade Ork</v>
      </c>
      <c r="H17" s="4" t="str">
        <f t="shared" si="14"/>
        <v>হাফ ORK</v>
      </c>
      <c r="I17" s="4" t="str">
        <f t="shared" si="14"/>
        <v>Половина Ork</v>
      </c>
      <c r="J17" s="4" t="str">
        <f t="shared" si="14"/>
        <v>ハーフORK</v>
      </c>
      <c r="K17" s="4" t="str">
        <f t="shared" si="14"/>
        <v>ਅਰਧ ORK</v>
      </c>
      <c r="L17" s="4" t="str">
        <f t="shared" si="14"/>
        <v>Halb Ork</v>
      </c>
      <c r="M17" s="4" t="str">
        <f t="shared" si="14"/>
        <v>setengah Ork</v>
      </c>
      <c r="N17" s="4" t="str">
        <f t="shared" si="14"/>
        <v>半兽人</v>
      </c>
      <c r="O17" s="4" t="str">
        <f t="shared" si="14"/>
        <v>半獸人</v>
      </c>
      <c r="P17" s="4" t="str">
        <f t="shared" si="14"/>
        <v>setengah Ork</v>
      </c>
      <c r="Q17" s="4" t="str">
        <f t="shared" si="14"/>
        <v>హాఫ్ Ork</v>
      </c>
      <c r="R17" s="4" t="str">
        <f t="shared" si="14"/>
        <v>nửa Ork</v>
      </c>
      <c r="S17" s="4" t="str">
        <f t="shared" si="14"/>
        <v>하프 오크</v>
      </c>
      <c r="T17" s="4" t="str">
        <f t="shared" si="14"/>
        <v>La moitié Ork</v>
      </c>
      <c r="U17" s="4" t="str">
        <f t="shared" si="14"/>
        <v>अर्धा ORK</v>
      </c>
      <c r="V17" s="4" t="str">
        <f t="shared" si="14"/>
        <v>அரை Ork</v>
      </c>
    </row>
    <row r="18">
      <c r="A18" s="4" t="s">
        <v>190</v>
      </c>
      <c r="B18" s="4"/>
      <c r="C18" s="4" t="s">
        <v>225</v>
      </c>
      <c r="D18" s="4" t="str">
        <f t="shared" ref="D18:V18" si="15">IFERROR(__xludf.DUMMYFUNCTION("GoogleTranslate($C18, $C$2, D$2)"),"La mitad Fae")</f>
        <v>La mitad Fae</v>
      </c>
      <c r="E18" s="4" t="str">
        <f t="shared" si="15"/>
        <v>आधा एफएई</v>
      </c>
      <c r="F18" s="4" t="str">
        <f t="shared" si="15"/>
        <v>نصف FAE</v>
      </c>
      <c r="G18" s="4" t="str">
        <f t="shared" si="15"/>
        <v>metade Fae</v>
      </c>
      <c r="H18" s="4" t="str">
        <f t="shared" si="15"/>
        <v>হাফ Fae</v>
      </c>
      <c r="I18" s="4" t="str">
        <f t="shared" si="15"/>
        <v>Половина Fae</v>
      </c>
      <c r="J18" s="4" t="str">
        <f t="shared" si="15"/>
        <v>ハーフフェイ</v>
      </c>
      <c r="K18" s="4" t="str">
        <f t="shared" si="15"/>
        <v>ਅਰਧ ਫੇ ਅਨਦੂ</v>
      </c>
      <c r="L18" s="4" t="str">
        <f t="shared" si="15"/>
        <v>Halb Fae</v>
      </c>
      <c r="M18" s="4" t="str">
        <f t="shared" si="15"/>
        <v>setengah Fae</v>
      </c>
      <c r="N18" s="4" t="str">
        <f t="shared" si="15"/>
        <v>一半的FAE</v>
      </c>
      <c r="O18" s="4" t="str">
        <f t="shared" si="15"/>
        <v>一半的FAE</v>
      </c>
      <c r="P18" s="4" t="str">
        <f t="shared" si="15"/>
        <v>setengah Fae</v>
      </c>
      <c r="Q18" s="4" t="str">
        <f t="shared" si="15"/>
        <v>హాఫ్ Fae</v>
      </c>
      <c r="R18" s="4" t="str">
        <f t="shared" si="15"/>
        <v>nửa Fae</v>
      </c>
      <c r="S18" s="4" t="str">
        <f t="shared" si="15"/>
        <v>반 페이</v>
      </c>
      <c r="T18" s="4" t="str">
        <f t="shared" si="15"/>
        <v>La moitié Fae</v>
      </c>
      <c r="U18" s="4" t="str">
        <f t="shared" si="15"/>
        <v>अर्धा Fae</v>
      </c>
      <c r="V18" s="4" t="str">
        <f t="shared" si="15"/>
        <v>அரை Fae</v>
      </c>
    </row>
    <row r="19">
      <c r="A19" s="4" t="s">
        <v>192</v>
      </c>
      <c r="B19" s="4"/>
      <c r="C19" s="4" t="s">
        <v>226</v>
      </c>
      <c r="D19" s="4" t="str">
        <f t="shared" ref="D19:V19" si="16">IFERROR(__xludf.DUMMYFUNCTION("GoogleTranslate($C19, $C$2, D$2)"),"La mitad de Hob")</f>
        <v>La mitad de Hob</v>
      </c>
      <c r="E19" s="4" t="str">
        <f t="shared" si="16"/>
        <v>आधा होब</v>
      </c>
      <c r="F19" s="4" t="str">
        <f t="shared" si="16"/>
        <v>نصف الحب</v>
      </c>
      <c r="G19" s="4" t="str">
        <f t="shared" si="16"/>
        <v>metade Hob</v>
      </c>
      <c r="H19" s="4" t="str">
        <f t="shared" si="16"/>
        <v>হাফ hob</v>
      </c>
      <c r="I19" s="4" t="str">
        <f t="shared" si="16"/>
        <v>Половина конфорка</v>
      </c>
      <c r="J19" s="4" t="str">
        <f t="shared" si="16"/>
        <v>ハーフホブ</v>
      </c>
      <c r="K19" s="4" t="str">
        <f t="shared" si="16"/>
        <v>ਅਰਧ Hob</v>
      </c>
      <c r="L19" s="4" t="str">
        <f t="shared" si="16"/>
        <v>Halb Hebt</v>
      </c>
      <c r="M19" s="4" t="str">
        <f t="shared" si="16"/>
        <v>setengah Hob</v>
      </c>
      <c r="N19" s="4" t="str">
        <f t="shared" si="16"/>
        <v>半滚刀</v>
      </c>
      <c r="O19" s="4" t="str">
        <f t="shared" si="16"/>
        <v>半滾刀</v>
      </c>
      <c r="P19" s="4" t="str">
        <f t="shared" si="16"/>
        <v>setengah Hob</v>
      </c>
      <c r="Q19" s="4" t="str">
        <f t="shared" si="16"/>
        <v>హాఫ్ హబ్</v>
      </c>
      <c r="R19" s="4" t="str">
        <f t="shared" si="16"/>
        <v>nửa Hob</v>
      </c>
      <c r="S19" s="4" t="str">
        <f t="shared" si="16"/>
        <v>반 호브</v>
      </c>
      <c r="T19" s="4" t="str">
        <f t="shared" si="16"/>
        <v>La moitié Hob</v>
      </c>
      <c r="U19" s="4" t="str">
        <f t="shared" si="16"/>
        <v>अर्धा चुलीच्या बाजुच्या बैलासारखा</v>
      </c>
      <c r="V19" s="4" t="str">
        <f t="shared" si="16"/>
        <v>அரை Hob</v>
      </c>
    </row>
    <row r="20">
      <c r="A20" s="4" t="s">
        <v>199</v>
      </c>
      <c r="B20" s="4"/>
      <c r="C20" s="4" t="s">
        <v>227</v>
      </c>
      <c r="D20" s="4" t="str">
        <f t="shared" ref="D20:V20" si="17">IFERROR(__xludf.DUMMYFUNCTION("GoogleTranslate($C20, $C$2, D$2)"),"Masculino")</f>
        <v>Masculino</v>
      </c>
      <c r="E20" s="4" t="str">
        <f t="shared" si="17"/>
        <v>नर</v>
      </c>
      <c r="F20" s="4" t="str">
        <f t="shared" si="17"/>
        <v>الذكر</v>
      </c>
      <c r="G20" s="4" t="str">
        <f t="shared" si="17"/>
        <v>Masculino</v>
      </c>
      <c r="H20" s="4" t="str">
        <f t="shared" si="17"/>
        <v>পুরুষ</v>
      </c>
      <c r="I20" s="4" t="str">
        <f t="shared" si="17"/>
        <v>мужчина</v>
      </c>
      <c r="J20" s="4" t="str">
        <f t="shared" si="17"/>
        <v>男性</v>
      </c>
      <c r="K20" s="4" t="str">
        <f t="shared" si="17"/>
        <v>ਮਰਦ</v>
      </c>
      <c r="L20" s="4" t="str">
        <f t="shared" si="17"/>
        <v>Männlich</v>
      </c>
      <c r="M20" s="4" t="str">
        <f t="shared" si="17"/>
        <v>lanang</v>
      </c>
      <c r="N20" s="4" t="str">
        <f t="shared" si="17"/>
        <v>男</v>
      </c>
      <c r="O20" s="4" t="str">
        <f t="shared" si="17"/>
        <v>男</v>
      </c>
      <c r="P20" s="4" t="str">
        <f t="shared" si="17"/>
        <v>Pria</v>
      </c>
      <c r="Q20" s="4" t="str">
        <f t="shared" si="17"/>
        <v>మగ</v>
      </c>
      <c r="R20" s="4" t="str">
        <f t="shared" si="17"/>
        <v>Nam giới</v>
      </c>
      <c r="S20" s="4" t="str">
        <f t="shared" si="17"/>
        <v>남성</v>
      </c>
      <c r="T20" s="4" t="str">
        <f t="shared" si="17"/>
        <v>Mâle</v>
      </c>
      <c r="U20" s="4" t="str">
        <f t="shared" si="17"/>
        <v>पुरुष</v>
      </c>
      <c r="V20" s="4" t="str">
        <f t="shared" si="17"/>
        <v>ஆண்</v>
      </c>
    </row>
    <row r="21">
      <c r="A21" s="4" t="s">
        <v>202</v>
      </c>
      <c r="B21" s="4"/>
      <c r="C21" s="4" t="s">
        <v>241</v>
      </c>
      <c r="D21" s="4" t="str">
        <f t="shared" ref="D21:V21" si="18">IFERROR(__xludf.DUMMYFUNCTION("GoogleTranslate($C21, $C$2, D$2)"),"Hembra")</f>
        <v>Hembra</v>
      </c>
      <c r="E21" s="4" t="str">
        <f t="shared" si="18"/>
        <v>महिला</v>
      </c>
      <c r="F21" s="4" t="str">
        <f t="shared" si="18"/>
        <v>إناثا</v>
      </c>
      <c r="G21" s="4" t="str">
        <f t="shared" si="18"/>
        <v>Fêmea</v>
      </c>
      <c r="H21" s="4" t="str">
        <f t="shared" si="18"/>
        <v>মহিলা</v>
      </c>
      <c r="I21" s="4" t="str">
        <f t="shared" si="18"/>
        <v>женский</v>
      </c>
      <c r="J21" s="4" t="str">
        <f t="shared" si="18"/>
        <v>女性</v>
      </c>
      <c r="K21" s="4" t="str">
        <f t="shared" si="18"/>
        <v>ਔਰਤ</v>
      </c>
      <c r="L21" s="4" t="str">
        <f t="shared" si="18"/>
        <v>Weiblich</v>
      </c>
      <c r="M21" s="4" t="str">
        <f t="shared" si="18"/>
        <v>Female</v>
      </c>
      <c r="N21" s="4" t="str">
        <f t="shared" si="18"/>
        <v>女</v>
      </c>
      <c r="O21" s="4" t="str">
        <f t="shared" si="18"/>
        <v>女</v>
      </c>
      <c r="P21" s="4" t="str">
        <f t="shared" si="18"/>
        <v>Wanita</v>
      </c>
      <c r="Q21" s="4" t="str">
        <f t="shared" si="18"/>
        <v>మహిళ</v>
      </c>
      <c r="R21" s="4" t="str">
        <f t="shared" si="18"/>
        <v>Giống cái</v>
      </c>
      <c r="S21" s="4" t="str">
        <f t="shared" si="18"/>
        <v>여자</v>
      </c>
      <c r="T21" s="4" t="str">
        <f t="shared" si="18"/>
        <v>Femelle</v>
      </c>
      <c r="U21" s="4" t="str">
        <f t="shared" si="18"/>
        <v>स्त्री</v>
      </c>
      <c r="V21" s="4" t="str">
        <f t="shared" si="18"/>
        <v>பெண்</v>
      </c>
    </row>
    <row r="22">
      <c r="A22" s="4" t="s">
        <v>204</v>
      </c>
      <c r="B22" s="4"/>
      <c r="C22" s="4" t="s">
        <v>272</v>
      </c>
      <c r="D22" s="4" t="str">
        <f t="shared" ref="D22:V22" si="19">IFERROR(__xludf.DUMMYFUNCTION("GoogleTranslate($C22, $C$2, D$2)"),"Ninguna")</f>
        <v>Ninguna</v>
      </c>
      <c r="E22" s="4" t="str">
        <f t="shared" si="19"/>
        <v>कोई नहीं</v>
      </c>
      <c r="F22" s="4" t="str">
        <f t="shared" si="19"/>
        <v>لا شيء</v>
      </c>
      <c r="G22" s="4" t="str">
        <f t="shared" si="19"/>
        <v>Nenhum</v>
      </c>
      <c r="H22" s="4" t="str">
        <f t="shared" si="19"/>
        <v>না</v>
      </c>
      <c r="I22" s="4" t="str">
        <f t="shared" si="19"/>
        <v>Никто</v>
      </c>
      <c r="J22" s="4" t="str">
        <f t="shared" si="19"/>
        <v>なし</v>
      </c>
      <c r="K22" s="4" t="str">
        <f t="shared" si="19"/>
        <v>ਕੋਈ</v>
      </c>
      <c r="L22" s="4" t="str">
        <f t="shared" si="19"/>
        <v>Keiner</v>
      </c>
      <c r="M22" s="4" t="str">
        <f t="shared" si="19"/>
        <v>Ana</v>
      </c>
      <c r="N22" s="4" t="str">
        <f t="shared" si="19"/>
        <v>没有</v>
      </c>
      <c r="O22" s="4" t="str">
        <f t="shared" si="19"/>
        <v>沒有</v>
      </c>
      <c r="P22" s="4" t="str">
        <f t="shared" si="19"/>
        <v>tak satupun</v>
      </c>
      <c r="Q22" s="4" t="str">
        <f t="shared" si="19"/>
        <v>గమనిక</v>
      </c>
      <c r="R22" s="4" t="str">
        <f t="shared" si="19"/>
        <v>không ai</v>
      </c>
      <c r="S22" s="4" t="str">
        <f t="shared" si="19"/>
        <v>없음</v>
      </c>
      <c r="T22" s="4" t="str">
        <f t="shared" si="19"/>
        <v>Aucun</v>
      </c>
      <c r="U22" s="4" t="str">
        <f t="shared" si="19"/>
        <v>काहीही नाही</v>
      </c>
      <c r="V22" s="4" t="str">
        <f t="shared" si="19"/>
        <v>யாரும்</v>
      </c>
    </row>
    <row r="23">
      <c r="A23" s="4" t="s">
        <v>206</v>
      </c>
      <c r="B23" s="4"/>
      <c r="C23" s="4" t="s">
        <v>273</v>
      </c>
      <c r="D23" s="4" t="str">
        <f t="shared" ref="D23:V23" si="20">IFERROR(__xludf.DUMMYFUNCTION("GoogleTranslate($C23, $C$2, D$2)"),"Ambos")</f>
        <v>Ambos</v>
      </c>
      <c r="E23" s="4" t="str">
        <f t="shared" si="20"/>
        <v>दोनों</v>
      </c>
      <c r="F23" s="4" t="str">
        <f t="shared" si="20"/>
        <v>على حد سواء</v>
      </c>
      <c r="G23" s="4" t="str">
        <f t="shared" si="20"/>
        <v>Ambos</v>
      </c>
      <c r="H23" s="4" t="str">
        <f t="shared" si="20"/>
        <v>উভয়</v>
      </c>
      <c r="I23" s="4" t="str">
        <f t="shared" si="20"/>
        <v>И то и другое</v>
      </c>
      <c r="J23" s="4" t="str">
        <f t="shared" si="20"/>
        <v>どちらも</v>
      </c>
      <c r="K23" s="4" t="str">
        <f t="shared" si="20"/>
        <v>ਦੋਨੋ</v>
      </c>
      <c r="L23" s="4" t="str">
        <f t="shared" si="20"/>
        <v>Beide</v>
      </c>
      <c r="M23" s="4" t="str">
        <f t="shared" si="20"/>
        <v>loro-lorone</v>
      </c>
      <c r="N23" s="4" t="str">
        <f t="shared" si="20"/>
        <v>都</v>
      </c>
      <c r="O23" s="4" t="str">
        <f t="shared" si="20"/>
        <v>都</v>
      </c>
      <c r="P23" s="4" t="str">
        <f t="shared" si="20"/>
        <v>Kedua</v>
      </c>
      <c r="Q23" s="4" t="str">
        <f t="shared" si="20"/>
        <v>రెండు</v>
      </c>
      <c r="R23" s="4" t="str">
        <f t="shared" si="20"/>
        <v>cả hai</v>
      </c>
      <c r="S23" s="4" t="str">
        <f t="shared" si="20"/>
        <v>양자 모두</v>
      </c>
      <c r="T23" s="4" t="str">
        <f t="shared" si="20"/>
        <v>Tous les deux</v>
      </c>
      <c r="U23" s="4" t="str">
        <f t="shared" si="20"/>
        <v>दोन्ही</v>
      </c>
      <c r="V23" s="4" t="str">
        <f t="shared" si="20"/>
        <v>இருவரும்</v>
      </c>
    </row>
    <row r="24">
      <c r="A24" s="15" t="s">
        <v>200</v>
      </c>
      <c r="B24" s="3"/>
      <c r="C24" s="3" t="s">
        <v>274</v>
      </c>
      <c r="D24" s="4" t="str">
        <f t="shared" ref="D24:V24" si="21">IFERROR(__xludf.DUMMYFUNCTION("GoogleTranslate($C24, $C$2, D$2)"),"Diestro")</f>
        <v>Diestro</v>
      </c>
      <c r="E24" s="4" t="str">
        <f t="shared" si="21"/>
        <v>दांए हाथ से काम करने वाला</v>
      </c>
      <c r="F24" s="4" t="str">
        <f t="shared" si="21"/>
        <v>الحق وسلم</v>
      </c>
      <c r="G24" s="4" t="str">
        <f t="shared" si="21"/>
        <v>Destro</v>
      </c>
      <c r="H24" s="4" t="str">
        <f t="shared" si="21"/>
        <v>ডান হাতি</v>
      </c>
      <c r="I24" s="4" t="str">
        <f t="shared" si="21"/>
        <v>Правша</v>
      </c>
      <c r="J24" s="4" t="str">
        <f t="shared" si="21"/>
        <v>右利き</v>
      </c>
      <c r="K24" s="4" t="str">
        <f t="shared" si="21"/>
        <v>ਸੱਜੇ ਹੱਥ</v>
      </c>
      <c r="L24" s="4" t="str">
        <f t="shared" si="21"/>
        <v>Rechtshändig</v>
      </c>
      <c r="M24" s="4" t="str">
        <f t="shared" si="21"/>
        <v>tengen nyerahke</v>
      </c>
      <c r="N24" s="4" t="str">
        <f t="shared" si="21"/>
        <v>右手</v>
      </c>
      <c r="O24" s="4" t="str">
        <f t="shared" si="21"/>
        <v>右手</v>
      </c>
      <c r="P24" s="4" t="str">
        <f t="shared" si="21"/>
        <v>Pengguna tangan kanan</v>
      </c>
      <c r="Q24" s="4" t="str">
        <f t="shared" si="21"/>
        <v>కుడిచేతి వాటం</v>
      </c>
      <c r="R24" s="4" t="str">
        <f t="shared" si="21"/>
        <v>Tay phải</v>
      </c>
      <c r="S24" s="4" t="str">
        <f t="shared" si="21"/>
        <v>오른 손잡이</v>
      </c>
      <c r="T24" s="4" t="str">
        <f t="shared" si="21"/>
        <v>Droitier</v>
      </c>
      <c r="U24" s="4" t="str">
        <f t="shared" si="21"/>
        <v>उजव्या हाताचा</v>
      </c>
      <c r="V24" s="4" t="str">
        <f t="shared" si="21"/>
        <v>வலது கை பழக்கம்</v>
      </c>
    </row>
    <row r="25">
      <c r="A25" s="6" t="s">
        <v>203</v>
      </c>
      <c r="B25" s="6"/>
      <c r="C25" s="6" t="s">
        <v>275</v>
      </c>
      <c r="D25" s="4" t="str">
        <f t="shared" ref="D25:V25" si="22">IFERROR(__xludf.DUMMYFUNCTION("GoogleTranslate($C25, $C$2, D$2)"),"Zurdo")</f>
        <v>Zurdo</v>
      </c>
      <c r="E25" s="4" t="str">
        <f t="shared" si="22"/>
        <v>बाएं हाथ से काम करने वाला</v>
      </c>
      <c r="F25" s="4" t="str">
        <f t="shared" si="22"/>
        <v>يساري</v>
      </c>
      <c r="G25" s="4" t="str">
        <f t="shared" si="22"/>
        <v>Canhoto</v>
      </c>
      <c r="H25" s="4" t="str">
        <f t="shared" si="22"/>
        <v>বাঁ হাতী</v>
      </c>
      <c r="I25" s="4" t="str">
        <f t="shared" si="22"/>
        <v>Левша</v>
      </c>
      <c r="J25" s="4" t="str">
        <f t="shared" si="22"/>
        <v>左利き</v>
      </c>
      <c r="K25" s="4" t="str">
        <f t="shared" si="22"/>
        <v>ਖੱਬੇ ਹੱਥ</v>
      </c>
      <c r="L25" s="4" t="str">
        <f t="shared" si="22"/>
        <v>Linkshändig</v>
      </c>
      <c r="M25" s="4" t="str">
        <f t="shared" si="22"/>
        <v>ngiwa nyerahke</v>
      </c>
      <c r="N25" s="4" t="str">
        <f t="shared" si="22"/>
        <v>左撇子</v>
      </c>
      <c r="O25" s="4" t="str">
        <f t="shared" si="22"/>
        <v>左撇子</v>
      </c>
      <c r="P25" s="4" t="str">
        <f t="shared" si="22"/>
        <v>Kidal</v>
      </c>
      <c r="Q25" s="4" t="str">
        <f t="shared" si="22"/>
        <v>ఎడమ చేతి వాటం</v>
      </c>
      <c r="R25" s="4" t="str">
        <f t="shared" si="22"/>
        <v>Thuận tay trái</v>
      </c>
      <c r="S25" s="4" t="str">
        <f t="shared" si="22"/>
        <v>왼손잡이</v>
      </c>
      <c r="T25" s="4" t="str">
        <f t="shared" si="22"/>
        <v>Gaucher</v>
      </c>
      <c r="U25" s="4" t="str">
        <f t="shared" si="22"/>
        <v>डावखुरा</v>
      </c>
      <c r="V25" s="4" t="str">
        <f t="shared" si="22"/>
        <v>கை இடது</v>
      </c>
    </row>
    <row r="26">
      <c r="A26" s="6" t="s">
        <v>205</v>
      </c>
      <c r="B26" s="6"/>
      <c r="C26" s="6" t="s">
        <v>276</v>
      </c>
      <c r="D26" s="4" t="str">
        <f t="shared" ref="D26:V26" si="23">IFERROR(__xludf.DUMMYFUNCTION("GoogleTranslate($C26, $C$2, D$2)"),"Ambidextro")</f>
        <v>Ambidextro</v>
      </c>
      <c r="E26" s="4" t="str">
        <f t="shared" si="23"/>
        <v>कपटी</v>
      </c>
      <c r="F26" s="4" t="str">
        <f t="shared" si="23"/>
        <v>بارع بأستعمال كلتا يديه</v>
      </c>
      <c r="G26" s="4" t="str">
        <f t="shared" si="23"/>
        <v>Ambidestro</v>
      </c>
      <c r="H26" s="4" t="str">
        <f t="shared" si="23"/>
        <v>সব্যসাচীর ন্যায় গুণবিশিষ্ট</v>
      </c>
      <c r="I26" s="4" t="str">
        <f t="shared" si="23"/>
        <v>двуличный</v>
      </c>
      <c r="J26" s="4" t="str">
        <f t="shared" si="23"/>
        <v>両手のききます</v>
      </c>
      <c r="K26" s="4" t="str">
        <f t="shared" si="23"/>
        <v>ਸਨ.</v>
      </c>
      <c r="L26" s="4" t="str">
        <f t="shared" si="23"/>
        <v>Beidhändig</v>
      </c>
      <c r="M26" s="4" t="str">
        <f t="shared" si="23"/>
        <v>Ambidextrous</v>
      </c>
      <c r="N26" s="4" t="str">
        <f t="shared" si="23"/>
        <v>怀有二心的</v>
      </c>
      <c r="O26" s="4" t="str">
        <f t="shared" si="23"/>
        <v>懷有二心的</v>
      </c>
      <c r="P26" s="4" t="str">
        <f t="shared" si="23"/>
        <v>Sangat pandai</v>
      </c>
      <c r="Q26" s="4" t="str">
        <f t="shared" si="23"/>
        <v>సవ్యసాచి</v>
      </c>
      <c r="R26" s="4" t="str">
        <f t="shared" si="23"/>
        <v>người gian xảo</v>
      </c>
      <c r="S26" s="4" t="str">
        <f t="shared" si="23"/>
        <v>두 마음을 품은</v>
      </c>
      <c r="T26" s="4" t="str">
        <f t="shared" si="23"/>
        <v>Ambidextre</v>
      </c>
      <c r="U26" s="4" t="str">
        <f t="shared" si="23"/>
        <v>डावा आणि उजवा हे दोन्ही हात सारख्याच कौशल्याने वापरणारा</v>
      </c>
      <c r="V26" s="4" t="str">
        <f t="shared" si="23"/>
        <v>இரு கைகளையும் ஒப்பான திறனோடு</v>
      </c>
    </row>
    <row r="27">
      <c r="A27" s="6" t="s">
        <v>207</v>
      </c>
      <c r="B27" s="6"/>
      <c r="C27" s="6" t="s">
        <v>277</v>
      </c>
      <c r="D27" s="4" t="str">
        <f t="shared" ref="D27:V27" si="24">IFERROR(__xludf.DUMMYFUNCTION("GoogleTranslate($C27, $C$2, D$2)"),"Ninguno")</f>
        <v>Ninguno</v>
      </c>
      <c r="E27" s="4" t="str">
        <f t="shared" si="24"/>
        <v>न</v>
      </c>
      <c r="F27" s="4" t="str">
        <f t="shared" si="24"/>
        <v>لا هذا ولا ذاك</v>
      </c>
      <c r="G27" s="4" t="str">
        <f t="shared" si="24"/>
        <v>Nem</v>
      </c>
      <c r="H27" s="4" t="str">
        <f t="shared" si="24"/>
        <v>তন্ন তন্ন</v>
      </c>
      <c r="I27" s="4" t="str">
        <f t="shared" si="24"/>
        <v>ни</v>
      </c>
      <c r="J27" s="4" t="str">
        <f t="shared" si="24"/>
        <v>どちらもありません</v>
      </c>
      <c r="K27" s="4" t="str">
        <f t="shared" si="24"/>
        <v>ਨਾ</v>
      </c>
      <c r="L27" s="4" t="str">
        <f t="shared" si="24"/>
        <v>Weder</v>
      </c>
      <c r="M27" s="4" t="str">
        <f t="shared" si="24"/>
        <v>sanadyan</v>
      </c>
      <c r="N27" s="4" t="str">
        <f t="shared" si="24"/>
        <v>也不</v>
      </c>
      <c r="O27" s="4" t="str">
        <f t="shared" si="24"/>
        <v>也不</v>
      </c>
      <c r="P27" s="4" t="str">
        <f t="shared" si="24"/>
        <v>juga tidak</v>
      </c>
      <c r="Q27" s="4" t="str">
        <f t="shared" si="24"/>
        <v>ఏ</v>
      </c>
      <c r="R27" s="4" t="str">
        <f t="shared" si="24"/>
        <v>Cũng không</v>
      </c>
      <c r="S27" s="4" t="str">
        <f t="shared" si="24"/>
        <v>...도 아니고 ...도 아니다</v>
      </c>
      <c r="T27" s="4" t="str">
        <f t="shared" si="24"/>
        <v>Ni</v>
      </c>
      <c r="U27" s="4" t="str">
        <f t="shared" si="24"/>
        <v>नाही</v>
      </c>
      <c r="V27" s="4" t="str">
        <f t="shared" si="24"/>
        <v>எந்த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88</v>
      </c>
      <c r="B1" s="1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4" t="s">
        <v>84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4" t="s">
        <v>86</v>
      </c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4" t="s">
        <v>104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4" t="s">
        <v>136</v>
      </c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4" t="s">
        <v>143</v>
      </c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4" t="s">
        <v>149</v>
      </c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4" t="s">
        <v>155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4" t="s">
        <v>160</v>
      </c>
      <c r="B9" s="6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4" t="s">
        <v>166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4" t="s">
        <v>170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4" t="s">
        <v>175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4" t="s">
        <v>179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4" t="s">
        <v>183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4" t="s">
        <v>189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4" t="s">
        <v>190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 t="s">
        <v>192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88</v>
      </c>
      <c r="B1" s="3" t="s">
        <v>195</v>
      </c>
      <c r="C1" s="3" t="s">
        <v>197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t="s">
        <v>199</v>
      </c>
      <c r="B2" s="3" t="b">
        <v>1</v>
      </c>
      <c r="C2" s="3" t="b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4" t="s">
        <v>202</v>
      </c>
      <c r="B3" s="3" t="b">
        <v>0</v>
      </c>
      <c r="C3" s="3" t="b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4" t="s">
        <v>204</v>
      </c>
      <c r="B4" s="3" t="b">
        <v>0</v>
      </c>
      <c r="C4" s="3" t="b"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4" t="s">
        <v>206</v>
      </c>
      <c r="B5" s="3" t="b">
        <v>1</v>
      </c>
      <c r="C5" s="3" t="b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88</v>
      </c>
      <c r="B1" s="3" t="s">
        <v>196</v>
      </c>
      <c r="C1" s="3" t="s">
        <v>198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15" t="s">
        <v>200</v>
      </c>
      <c r="B2" s="3" t="b">
        <v>1</v>
      </c>
      <c r="C2" s="3" t="b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6" t="s">
        <v>203</v>
      </c>
      <c r="B3" s="6" t="b">
        <v>0</v>
      </c>
      <c r="C3" s="3" t="b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6" t="s">
        <v>205</v>
      </c>
      <c r="B4" s="6" t="b">
        <v>1</v>
      </c>
      <c r="C4" s="3" t="b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>
      <c r="A5" s="6" t="s">
        <v>207</v>
      </c>
      <c r="B5" s="6" t="b">
        <v>0</v>
      </c>
      <c r="C5" s="6" t="b">
        <v>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88</v>
      </c>
      <c r="B1" s="5" t="s">
        <v>210</v>
      </c>
      <c r="C1" s="5" t="s">
        <v>211</v>
      </c>
      <c r="D1" s="13" t="s">
        <v>212</v>
      </c>
      <c r="E1" s="13" t="s">
        <v>213</v>
      </c>
      <c r="F1" s="13" t="s">
        <v>214</v>
      </c>
      <c r="G1" s="13" t="s">
        <v>215</v>
      </c>
      <c r="H1" s="13" t="s">
        <v>216</v>
      </c>
      <c r="I1" s="13" t="s">
        <v>217</v>
      </c>
      <c r="J1" s="13" t="s">
        <v>218</v>
      </c>
      <c r="K1" s="5" t="s">
        <v>219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8" t="str">
        <f t="shared" ref="A2:A65" si="1">concat(B2,concat(".",C2))</f>
        <v>human.male</v>
      </c>
      <c r="B2" s="18" t="s">
        <v>84</v>
      </c>
      <c r="C2" s="18" t="s">
        <v>199</v>
      </c>
      <c r="D2" s="19">
        <v>3.0</v>
      </c>
      <c r="E2" s="19">
        <v>3.0</v>
      </c>
      <c r="F2" s="19">
        <v>3.0</v>
      </c>
      <c r="G2" s="19">
        <v>3.0</v>
      </c>
      <c r="H2" s="19">
        <v>3.0</v>
      </c>
      <c r="I2" s="19">
        <v>3.0</v>
      </c>
      <c r="J2" s="19">
        <v>3.0</v>
      </c>
      <c r="K2" s="19">
        <f t="shared" ref="K2:K65" si="3">sum(D2:J2)</f>
        <v>21</v>
      </c>
    </row>
    <row r="3">
      <c r="A3" s="4" t="str">
        <f t="shared" si="1"/>
        <v>human.female</v>
      </c>
      <c r="B3" s="4" t="s">
        <v>84</v>
      </c>
      <c r="C3" s="4" t="s">
        <v>202</v>
      </c>
      <c r="D3" s="17">
        <f>D2-1</f>
        <v>2</v>
      </c>
      <c r="E3" s="17">
        <f>E2</f>
        <v>3</v>
      </c>
      <c r="F3" s="17">
        <f>F2+1</f>
        <v>4</v>
      </c>
      <c r="G3" s="17">
        <f t="shared" ref="G3:J3" si="2">G2</f>
        <v>3</v>
      </c>
      <c r="H3" s="17">
        <f t="shared" si="2"/>
        <v>3</v>
      </c>
      <c r="I3" s="17">
        <f t="shared" si="2"/>
        <v>3</v>
      </c>
      <c r="J3" s="17">
        <f t="shared" si="2"/>
        <v>3</v>
      </c>
      <c r="K3" s="17">
        <f t="shared" si="3"/>
        <v>21</v>
      </c>
    </row>
    <row r="4">
      <c r="A4" s="4" t="str">
        <f t="shared" si="1"/>
        <v>human.none</v>
      </c>
      <c r="B4" s="4" t="s">
        <v>84</v>
      </c>
      <c r="C4" s="4" t="s">
        <v>204</v>
      </c>
      <c r="D4" s="17">
        <f>D2</f>
        <v>3</v>
      </c>
      <c r="E4" s="17">
        <f>E2-1</f>
        <v>2</v>
      </c>
      <c r="F4" s="17">
        <f>F2</f>
        <v>3</v>
      </c>
      <c r="G4" s="17">
        <f>G2+1</f>
        <v>4</v>
      </c>
      <c r="H4" s="17">
        <f t="shared" ref="H4:J4" si="4">H2</f>
        <v>3</v>
      </c>
      <c r="I4" s="17">
        <f t="shared" si="4"/>
        <v>3</v>
      </c>
      <c r="J4" s="17">
        <f t="shared" si="4"/>
        <v>3</v>
      </c>
      <c r="K4" s="17">
        <f t="shared" si="3"/>
        <v>21</v>
      </c>
    </row>
    <row r="5">
      <c r="A5" s="4" t="str">
        <f t="shared" si="1"/>
        <v>human.both</v>
      </c>
      <c r="B5" s="4" t="s">
        <v>84</v>
      </c>
      <c r="C5" s="4" t="s">
        <v>206</v>
      </c>
      <c r="D5" s="17">
        <f>D2-1</f>
        <v>2</v>
      </c>
      <c r="E5" s="17">
        <f>E3</f>
        <v>3</v>
      </c>
      <c r="F5" s="17">
        <f>F2+1</f>
        <v>4</v>
      </c>
      <c r="G5" s="17">
        <f>G3</f>
        <v>3</v>
      </c>
      <c r="H5" s="17">
        <f>H3-1</f>
        <v>2</v>
      </c>
      <c r="I5" s="17">
        <f>I3</f>
        <v>3</v>
      </c>
      <c r="J5" s="17">
        <f>J3+1</f>
        <v>4</v>
      </c>
      <c r="K5" s="17">
        <f t="shared" si="3"/>
        <v>21</v>
      </c>
    </row>
    <row r="6">
      <c r="A6" s="18" t="str">
        <f t="shared" si="1"/>
        <v>elf.male</v>
      </c>
      <c r="B6" s="18" t="s">
        <v>86</v>
      </c>
      <c r="C6" s="18" t="s">
        <v>199</v>
      </c>
      <c r="D6" s="19">
        <v>2.0</v>
      </c>
      <c r="E6" s="19">
        <v>1.0</v>
      </c>
      <c r="F6" s="19">
        <v>4.0</v>
      </c>
      <c r="G6" s="19">
        <v>4.0</v>
      </c>
      <c r="H6" s="19">
        <v>4.0</v>
      </c>
      <c r="I6" s="19">
        <v>5.0</v>
      </c>
      <c r="J6" s="19">
        <v>1.0</v>
      </c>
      <c r="K6" s="19">
        <f t="shared" si="3"/>
        <v>21</v>
      </c>
    </row>
    <row r="7">
      <c r="A7" s="4" t="str">
        <f t="shared" si="1"/>
        <v>elf.female</v>
      </c>
      <c r="B7" s="4" t="s">
        <v>86</v>
      </c>
      <c r="C7" s="4" t="s">
        <v>202</v>
      </c>
      <c r="D7" s="17">
        <f>D6-1</f>
        <v>1</v>
      </c>
      <c r="E7" s="17">
        <f>E6</f>
        <v>1</v>
      </c>
      <c r="F7" s="17">
        <f>F6+1</f>
        <v>5</v>
      </c>
      <c r="G7" s="17">
        <f t="shared" ref="G7:J7" si="5">G6</f>
        <v>4</v>
      </c>
      <c r="H7" s="17">
        <f t="shared" si="5"/>
        <v>4</v>
      </c>
      <c r="I7" s="17">
        <f t="shared" si="5"/>
        <v>5</v>
      </c>
      <c r="J7" s="17">
        <f t="shared" si="5"/>
        <v>1</v>
      </c>
      <c r="K7" s="17">
        <f t="shared" si="3"/>
        <v>21</v>
      </c>
    </row>
    <row r="8">
      <c r="A8" s="4" t="str">
        <f t="shared" si="1"/>
        <v>elf.none</v>
      </c>
      <c r="B8" s="4" t="s">
        <v>86</v>
      </c>
      <c r="C8" s="4" t="s">
        <v>204</v>
      </c>
      <c r="D8" s="17">
        <f>D6</f>
        <v>2</v>
      </c>
      <c r="E8" s="17">
        <f>E6-1</f>
        <v>0</v>
      </c>
      <c r="F8" s="17">
        <f>F6</f>
        <v>4</v>
      </c>
      <c r="G8" s="17">
        <f>G6+1</f>
        <v>5</v>
      </c>
      <c r="H8" s="17">
        <f t="shared" ref="H8:J8" si="6">H6</f>
        <v>4</v>
      </c>
      <c r="I8" s="17">
        <f t="shared" si="6"/>
        <v>5</v>
      </c>
      <c r="J8" s="17">
        <f t="shared" si="6"/>
        <v>1</v>
      </c>
      <c r="K8" s="17">
        <f t="shared" si="3"/>
        <v>21</v>
      </c>
    </row>
    <row r="9">
      <c r="A9" s="4" t="str">
        <f t="shared" si="1"/>
        <v>elf.both</v>
      </c>
      <c r="B9" s="4" t="s">
        <v>86</v>
      </c>
      <c r="C9" s="4" t="s">
        <v>206</v>
      </c>
      <c r="D9" s="17">
        <f>D6-1</f>
        <v>1</v>
      </c>
      <c r="E9" s="17">
        <f>E7</f>
        <v>1</v>
      </c>
      <c r="F9" s="17">
        <f>F6+1</f>
        <v>5</v>
      </c>
      <c r="G9" s="17">
        <f>G7</f>
        <v>4</v>
      </c>
      <c r="H9" s="17">
        <f>H7-1</f>
        <v>3</v>
      </c>
      <c r="I9" s="17">
        <f>I7</f>
        <v>5</v>
      </c>
      <c r="J9" s="17">
        <f>J7+1</f>
        <v>2</v>
      </c>
      <c r="K9" s="17">
        <f t="shared" si="3"/>
        <v>21</v>
      </c>
    </row>
    <row r="10">
      <c r="A10" s="18" t="str">
        <f t="shared" si="1"/>
        <v>dwarf.male</v>
      </c>
      <c r="B10" s="18" t="s">
        <v>104</v>
      </c>
      <c r="C10" s="18" t="s">
        <v>199</v>
      </c>
      <c r="D10" s="19">
        <v>5.0</v>
      </c>
      <c r="E10" s="19">
        <v>4.0</v>
      </c>
      <c r="F10" s="19">
        <v>1.0</v>
      </c>
      <c r="G10" s="19">
        <v>3.0</v>
      </c>
      <c r="H10" s="19">
        <v>2.0</v>
      </c>
      <c r="I10" s="19">
        <v>2.0</v>
      </c>
      <c r="J10" s="19">
        <v>4.0</v>
      </c>
      <c r="K10" s="19">
        <f t="shared" si="3"/>
        <v>21</v>
      </c>
    </row>
    <row r="11">
      <c r="A11" s="4" t="str">
        <f t="shared" si="1"/>
        <v>dwarf.female</v>
      </c>
      <c r="B11" s="4" t="s">
        <v>104</v>
      </c>
      <c r="C11" s="4" t="s">
        <v>202</v>
      </c>
      <c r="D11" s="17">
        <f>D10-1</f>
        <v>4</v>
      </c>
      <c r="E11" s="17">
        <f>E10</f>
        <v>4</v>
      </c>
      <c r="F11" s="17">
        <f>F10+1</f>
        <v>2</v>
      </c>
      <c r="G11" s="17">
        <f t="shared" ref="G11:J11" si="7">G10</f>
        <v>3</v>
      </c>
      <c r="H11" s="17">
        <f t="shared" si="7"/>
        <v>2</v>
      </c>
      <c r="I11" s="17">
        <f t="shared" si="7"/>
        <v>2</v>
      </c>
      <c r="J11" s="17">
        <f t="shared" si="7"/>
        <v>4</v>
      </c>
      <c r="K11" s="17">
        <f t="shared" si="3"/>
        <v>21</v>
      </c>
    </row>
    <row r="12">
      <c r="A12" s="4" t="str">
        <f t="shared" si="1"/>
        <v>dwarf.none</v>
      </c>
      <c r="B12" s="4" t="s">
        <v>104</v>
      </c>
      <c r="C12" s="4" t="s">
        <v>204</v>
      </c>
      <c r="D12" s="17">
        <f>D10</f>
        <v>5</v>
      </c>
      <c r="E12" s="17">
        <f>E10-1</f>
        <v>3</v>
      </c>
      <c r="F12" s="17">
        <f>F10</f>
        <v>1</v>
      </c>
      <c r="G12" s="17">
        <f>G10+1</f>
        <v>4</v>
      </c>
      <c r="H12" s="17">
        <f t="shared" ref="H12:J12" si="8">H10</f>
        <v>2</v>
      </c>
      <c r="I12" s="17">
        <f t="shared" si="8"/>
        <v>2</v>
      </c>
      <c r="J12" s="17">
        <f t="shared" si="8"/>
        <v>4</v>
      </c>
      <c r="K12" s="17">
        <f t="shared" si="3"/>
        <v>21</v>
      </c>
    </row>
    <row r="13">
      <c r="A13" s="4" t="str">
        <f t="shared" si="1"/>
        <v>dwarf.both</v>
      </c>
      <c r="B13" s="4" t="s">
        <v>104</v>
      </c>
      <c r="C13" s="4" t="s">
        <v>206</v>
      </c>
      <c r="D13" s="17">
        <f>D10-1</f>
        <v>4</v>
      </c>
      <c r="E13" s="17">
        <f>E11</f>
        <v>4</v>
      </c>
      <c r="F13" s="17">
        <f>F10+1</f>
        <v>2</v>
      </c>
      <c r="G13" s="17">
        <f>G11</f>
        <v>3</v>
      </c>
      <c r="H13" s="17">
        <f>H11-1</f>
        <v>1</v>
      </c>
      <c r="I13" s="17">
        <f>I11</f>
        <v>2</v>
      </c>
      <c r="J13" s="17">
        <f>J11+1</f>
        <v>5</v>
      </c>
      <c r="K13" s="17">
        <f t="shared" si="3"/>
        <v>21</v>
      </c>
    </row>
    <row r="14">
      <c r="A14" s="18" t="str">
        <f t="shared" si="1"/>
        <v>gnome.male</v>
      </c>
      <c r="B14" s="18" t="s">
        <v>136</v>
      </c>
      <c r="C14" s="18" t="s">
        <v>199</v>
      </c>
      <c r="D14" s="19">
        <v>0.0</v>
      </c>
      <c r="E14" s="19">
        <v>2.0</v>
      </c>
      <c r="F14" s="19">
        <v>5.0</v>
      </c>
      <c r="G14" s="19">
        <v>4.0</v>
      </c>
      <c r="H14" s="19">
        <v>6.0</v>
      </c>
      <c r="I14" s="19">
        <v>2.0</v>
      </c>
      <c r="J14" s="19">
        <v>2.0</v>
      </c>
      <c r="K14" s="19">
        <f t="shared" si="3"/>
        <v>21</v>
      </c>
    </row>
    <row r="15">
      <c r="A15" s="4" t="str">
        <f t="shared" si="1"/>
        <v>gnome.female</v>
      </c>
      <c r="B15" s="4" t="s">
        <v>136</v>
      </c>
      <c r="C15" s="4" t="s">
        <v>202</v>
      </c>
      <c r="D15" s="17">
        <f>D14-1</f>
        <v>-1</v>
      </c>
      <c r="E15" s="17">
        <f>E14</f>
        <v>2</v>
      </c>
      <c r="F15" s="17">
        <f>F14+1</f>
        <v>6</v>
      </c>
      <c r="G15" s="17">
        <f t="shared" ref="G15:J15" si="9">G14</f>
        <v>4</v>
      </c>
      <c r="H15" s="17">
        <f t="shared" si="9"/>
        <v>6</v>
      </c>
      <c r="I15" s="17">
        <f t="shared" si="9"/>
        <v>2</v>
      </c>
      <c r="J15" s="17">
        <f t="shared" si="9"/>
        <v>2</v>
      </c>
      <c r="K15" s="17">
        <f t="shared" si="3"/>
        <v>21</v>
      </c>
    </row>
    <row r="16">
      <c r="A16" s="4" t="str">
        <f t="shared" si="1"/>
        <v>gnome.none</v>
      </c>
      <c r="B16" s="4" t="s">
        <v>136</v>
      </c>
      <c r="C16" s="4" t="s">
        <v>204</v>
      </c>
      <c r="D16" s="17">
        <f>D14</f>
        <v>0</v>
      </c>
      <c r="E16" s="17">
        <f>E14-1</f>
        <v>1</v>
      </c>
      <c r="F16" s="17">
        <f>F14</f>
        <v>5</v>
      </c>
      <c r="G16" s="17">
        <f>G14+1</f>
        <v>5</v>
      </c>
      <c r="H16" s="17">
        <f t="shared" ref="H16:J16" si="10">H14</f>
        <v>6</v>
      </c>
      <c r="I16" s="17">
        <f t="shared" si="10"/>
        <v>2</v>
      </c>
      <c r="J16" s="17">
        <f t="shared" si="10"/>
        <v>2</v>
      </c>
      <c r="K16" s="17">
        <f t="shared" si="3"/>
        <v>21</v>
      </c>
    </row>
    <row r="17">
      <c r="A17" s="4" t="str">
        <f t="shared" si="1"/>
        <v>gnome.both</v>
      </c>
      <c r="B17" s="4" t="s">
        <v>136</v>
      </c>
      <c r="C17" s="4" t="s">
        <v>206</v>
      </c>
      <c r="D17" s="17">
        <f>D14-1</f>
        <v>-1</v>
      </c>
      <c r="E17" s="17">
        <f>E15</f>
        <v>2</v>
      </c>
      <c r="F17" s="17">
        <f>F14+1</f>
        <v>6</v>
      </c>
      <c r="G17" s="17">
        <f>G15</f>
        <v>4</v>
      </c>
      <c r="H17" s="17">
        <f>H15-1</f>
        <v>5</v>
      </c>
      <c r="I17" s="17">
        <f>I15</f>
        <v>2</v>
      </c>
      <c r="J17" s="17">
        <f>J15+1</f>
        <v>3</v>
      </c>
      <c r="K17" s="17">
        <f t="shared" si="3"/>
        <v>21</v>
      </c>
    </row>
    <row r="18">
      <c r="A18" s="18" t="str">
        <f t="shared" si="1"/>
        <v>goblin.male</v>
      </c>
      <c r="B18" s="18" t="s">
        <v>143</v>
      </c>
      <c r="C18" s="18" t="s">
        <v>199</v>
      </c>
      <c r="D18" s="19">
        <v>2.0</v>
      </c>
      <c r="E18" s="19">
        <v>2.0</v>
      </c>
      <c r="F18" s="19">
        <v>4.0</v>
      </c>
      <c r="G18" s="19">
        <v>6.0</v>
      </c>
      <c r="H18" s="19">
        <v>5.0</v>
      </c>
      <c r="I18" s="19">
        <v>2.0</v>
      </c>
      <c r="J18" s="19">
        <v>0.0</v>
      </c>
      <c r="K18" s="19">
        <f t="shared" si="3"/>
        <v>21</v>
      </c>
    </row>
    <row r="19">
      <c r="A19" s="4" t="str">
        <f t="shared" si="1"/>
        <v>goblin.female</v>
      </c>
      <c r="B19" s="4" t="s">
        <v>143</v>
      </c>
      <c r="C19" s="4" t="s">
        <v>202</v>
      </c>
      <c r="D19" s="17">
        <f>D18-1</f>
        <v>1</v>
      </c>
      <c r="E19" s="17">
        <f>E18</f>
        <v>2</v>
      </c>
      <c r="F19" s="17">
        <f>F18+1</f>
        <v>5</v>
      </c>
      <c r="G19" s="17">
        <f t="shared" ref="G19:J19" si="11">G18</f>
        <v>6</v>
      </c>
      <c r="H19" s="17">
        <f t="shared" si="11"/>
        <v>5</v>
      </c>
      <c r="I19" s="17">
        <f t="shared" si="11"/>
        <v>2</v>
      </c>
      <c r="J19" s="17">
        <f t="shared" si="11"/>
        <v>0</v>
      </c>
      <c r="K19" s="17">
        <f t="shared" si="3"/>
        <v>21</v>
      </c>
    </row>
    <row r="20">
      <c r="A20" s="4" t="str">
        <f t="shared" si="1"/>
        <v>goblin.none</v>
      </c>
      <c r="B20" s="4" t="s">
        <v>143</v>
      </c>
      <c r="C20" s="4" t="s">
        <v>204</v>
      </c>
      <c r="D20" s="17">
        <f>D18</f>
        <v>2</v>
      </c>
      <c r="E20" s="17">
        <f>E18-1</f>
        <v>1</v>
      </c>
      <c r="F20" s="17">
        <f>F18</f>
        <v>4</v>
      </c>
      <c r="G20" s="17">
        <f>G18+1</f>
        <v>7</v>
      </c>
      <c r="H20" s="17">
        <f t="shared" ref="H20:J20" si="12">H18</f>
        <v>5</v>
      </c>
      <c r="I20" s="17">
        <f t="shared" si="12"/>
        <v>2</v>
      </c>
      <c r="J20" s="17">
        <f t="shared" si="12"/>
        <v>0</v>
      </c>
      <c r="K20" s="17">
        <f t="shared" si="3"/>
        <v>21</v>
      </c>
    </row>
    <row r="21">
      <c r="A21" s="4" t="str">
        <f t="shared" si="1"/>
        <v>goblin.both</v>
      </c>
      <c r="B21" s="4" t="s">
        <v>143</v>
      </c>
      <c r="C21" s="4" t="s">
        <v>206</v>
      </c>
      <c r="D21" s="17">
        <f>D18-1</f>
        <v>1</v>
      </c>
      <c r="E21" s="17">
        <f>E19</f>
        <v>2</v>
      </c>
      <c r="F21" s="17">
        <f>F18+1</f>
        <v>5</v>
      </c>
      <c r="G21" s="17">
        <f>G19</f>
        <v>6</v>
      </c>
      <c r="H21" s="17">
        <f>H19-1</f>
        <v>4</v>
      </c>
      <c r="I21" s="17">
        <f>I19</f>
        <v>2</v>
      </c>
      <c r="J21" s="17">
        <f>J19+1</f>
        <v>1</v>
      </c>
      <c r="K21" s="17">
        <f t="shared" si="3"/>
        <v>21</v>
      </c>
    </row>
    <row r="22">
      <c r="A22" s="18" t="str">
        <f t="shared" si="1"/>
        <v>ork.male</v>
      </c>
      <c r="B22" s="18" t="s">
        <v>149</v>
      </c>
      <c r="C22" s="18" t="s">
        <v>199</v>
      </c>
      <c r="D22" s="19">
        <v>7.0</v>
      </c>
      <c r="E22" s="19">
        <v>8.0</v>
      </c>
      <c r="F22" s="19">
        <v>2.0</v>
      </c>
      <c r="G22" s="19">
        <v>-1.0</v>
      </c>
      <c r="H22" s="19">
        <v>2.0</v>
      </c>
      <c r="I22" s="19">
        <v>-1.0</v>
      </c>
      <c r="J22" s="19">
        <v>4.0</v>
      </c>
      <c r="K22" s="19">
        <f t="shared" si="3"/>
        <v>21</v>
      </c>
    </row>
    <row r="23">
      <c r="A23" s="4" t="str">
        <f t="shared" si="1"/>
        <v>ork.female</v>
      </c>
      <c r="B23" s="4" t="s">
        <v>149</v>
      </c>
      <c r="C23" s="4" t="s">
        <v>202</v>
      </c>
      <c r="D23" s="17">
        <f>D22-1</f>
        <v>6</v>
      </c>
      <c r="E23" s="17">
        <f>E22</f>
        <v>8</v>
      </c>
      <c r="F23" s="17">
        <f>F22+1</f>
        <v>3</v>
      </c>
      <c r="G23" s="17">
        <f t="shared" ref="G23:J23" si="13">G22</f>
        <v>-1</v>
      </c>
      <c r="H23" s="17">
        <f t="shared" si="13"/>
        <v>2</v>
      </c>
      <c r="I23" s="17">
        <f t="shared" si="13"/>
        <v>-1</v>
      </c>
      <c r="J23" s="17">
        <f t="shared" si="13"/>
        <v>4</v>
      </c>
      <c r="K23" s="17">
        <f t="shared" si="3"/>
        <v>21</v>
      </c>
    </row>
    <row r="24">
      <c r="A24" s="4" t="str">
        <f t="shared" si="1"/>
        <v>ork.none</v>
      </c>
      <c r="B24" s="4" t="s">
        <v>149</v>
      </c>
      <c r="C24" s="4" t="s">
        <v>204</v>
      </c>
      <c r="D24" s="17">
        <f>D22</f>
        <v>7</v>
      </c>
      <c r="E24" s="17">
        <f>E22-1</f>
        <v>7</v>
      </c>
      <c r="F24" s="17">
        <f>F22</f>
        <v>2</v>
      </c>
      <c r="G24" s="17">
        <f>G22+1</f>
        <v>0</v>
      </c>
      <c r="H24" s="17">
        <f t="shared" ref="H24:J24" si="14">H22</f>
        <v>2</v>
      </c>
      <c r="I24" s="17">
        <f t="shared" si="14"/>
        <v>-1</v>
      </c>
      <c r="J24" s="17">
        <f t="shared" si="14"/>
        <v>4</v>
      </c>
      <c r="K24" s="17">
        <f t="shared" si="3"/>
        <v>21</v>
      </c>
    </row>
    <row r="25">
      <c r="A25" s="4" t="str">
        <f t="shared" si="1"/>
        <v>ork.both</v>
      </c>
      <c r="B25" s="4" t="s">
        <v>149</v>
      </c>
      <c r="C25" s="4" t="s">
        <v>206</v>
      </c>
      <c r="D25" s="17">
        <f>D22-1</f>
        <v>6</v>
      </c>
      <c r="E25" s="17">
        <f>E23</f>
        <v>8</v>
      </c>
      <c r="F25" s="17">
        <f>F22+1</f>
        <v>3</v>
      </c>
      <c r="G25" s="17">
        <f>G23</f>
        <v>-1</v>
      </c>
      <c r="H25" s="17">
        <f>H23-1</f>
        <v>1</v>
      </c>
      <c r="I25" s="17">
        <f>I23</f>
        <v>-1</v>
      </c>
      <c r="J25" s="17">
        <f>J23+1</f>
        <v>5</v>
      </c>
      <c r="K25" s="17">
        <f t="shared" si="3"/>
        <v>21</v>
      </c>
    </row>
    <row r="26">
      <c r="A26" s="18" t="str">
        <f t="shared" si="1"/>
        <v>fae.male</v>
      </c>
      <c r="B26" s="18" t="s">
        <v>155</v>
      </c>
      <c r="C26" s="18" t="s">
        <v>199</v>
      </c>
      <c r="D26" s="19">
        <v>3.0</v>
      </c>
      <c r="E26" s="19">
        <v>4.0</v>
      </c>
      <c r="F26" s="19">
        <v>6.0</v>
      </c>
      <c r="G26" s="19">
        <v>1.0</v>
      </c>
      <c r="H26" s="19">
        <v>2.0</v>
      </c>
      <c r="I26" s="19">
        <v>1.0</v>
      </c>
      <c r="J26" s="19">
        <v>4.0</v>
      </c>
      <c r="K26" s="19">
        <f t="shared" si="3"/>
        <v>21</v>
      </c>
    </row>
    <row r="27">
      <c r="A27" s="4" t="str">
        <f t="shared" si="1"/>
        <v>fae.female</v>
      </c>
      <c r="B27" s="4" t="s">
        <v>155</v>
      </c>
      <c r="C27" s="4" t="s">
        <v>202</v>
      </c>
      <c r="D27" s="17">
        <f>D26-1</f>
        <v>2</v>
      </c>
      <c r="E27" s="17">
        <f t="shared" ref="E27:G27" si="15">E26</f>
        <v>4</v>
      </c>
      <c r="F27" s="17">
        <f t="shared" si="15"/>
        <v>6</v>
      </c>
      <c r="G27" s="17">
        <f t="shared" si="15"/>
        <v>1</v>
      </c>
      <c r="H27" s="17">
        <f>H26+1</f>
        <v>3</v>
      </c>
      <c r="I27" s="17">
        <f t="shared" ref="I27:J27" si="16">I26</f>
        <v>1</v>
      </c>
      <c r="J27" s="17">
        <f t="shared" si="16"/>
        <v>4</v>
      </c>
      <c r="K27" s="17">
        <f t="shared" si="3"/>
        <v>21</v>
      </c>
    </row>
    <row r="28">
      <c r="A28" s="4" t="str">
        <f t="shared" si="1"/>
        <v>fae.none</v>
      </c>
      <c r="B28" s="4" t="s">
        <v>155</v>
      </c>
      <c r="C28" s="4" t="s">
        <v>204</v>
      </c>
      <c r="D28" s="17">
        <f>D26</f>
        <v>3</v>
      </c>
      <c r="E28" s="17">
        <f>E26-1</f>
        <v>3</v>
      </c>
      <c r="F28" s="17">
        <f>F26</f>
        <v>6</v>
      </c>
      <c r="G28" s="17">
        <f>G26+1</f>
        <v>2</v>
      </c>
      <c r="H28" s="17">
        <f t="shared" ref="H28:J28" si="17">H26</f>
        <v>2</v>
      </c>
      <c r="I28" s="17">
        <f t="shared" si="17"/>
        <v>1</v>
      </c>
      <c r="J28" s="17">
        <f t="shared" si="17"/>
        <v>4</v>
      </c>
      <c r="K28" s="17">
        <f t="shared" si="3"/>
        <v>21</v>
      </c>
    </row>
    <row r="29">
      <c r="A29" s="4" t="str">
        <f t="shared" si="1"/>
        <v>fae.both</v>
      </c>
      <c r="B29" s="4" t="s">
        <v>155</v>
      </c>
      <c r="C29" s="4" t="s">
        <v>206</v>
      </c>
      <c r="D29" s="17">
        <f>D26-1</f>
        <v>2</v>
      </c>
      <c r="E29" s="17">
        <f>E27</f>
        <v>4</v>
      </c>
      <c r="F29" s="17">
        <f>F27+1</f>
        <v>7</v>
      </c>
      <c r="G29" s="17">
        <f>G27</f>
        <v>1</v>
      </c>
      <c r="H29" s="17">
        <f>H26+1</f>
        <v>3</v>
      </c>
      <c r="I29" s="17">
        <f>I27-1</f>
        <v>0</v>
      </c>
      <c r="J29" s="17">
        <f>J27</f>
        <v>4</v>
      </c>
      <c r="K29" s="17">
        <f t="shared" si="3"/>
        <v>21</v>
      </c>
    </row>
    <row r="30">
      <c r="A30" s="18" t="str">
        <f t="shared" si="1"/>
        <v>hob.male</v>
      </c>
      <c r="B30" s="18" t="s">
        <v>160</v>
      </c>
      <c r="C30" s="18" t="s">
        <v>199</v>
      </c>
      <c r="D30" s="19">
        <v>0.0</v>
      </c>
      <c r="E30" s="19">
        <v>3.0</v>
      </c>
      <c r="F30" s="19">
        <v>5.0</v>
      </c>
      <c r="G30" s="19">
        <v>5.0</v>
      </c>
      <c r="H30" s="19">
        <v>4.0</v>
      </c>
      <c r="I30" s="19">
        <v>1.0</v>
      </c>
      <c r="J30" s="19">
        <v>3.0</v>
      </c>
      <c r="K30" s="19">
        <f t="shared" si="3"/>
        <v>21</v>
      </c>
    </row>
    <row r="31">
      <c r="A31" s="4" t="str">
        <f t="shared" si="1"/>
        <v>hob.female</v>
      </c>
      <c r="B31" s="4" t="s">
        <v>160</v>
      </c>
      <c r="C31" s="4" t="s">
        <v>202</v>
      </c>
      <c r="D31" s="17">
        <f>D30-1</f>
        <v>-1</v>
      </c>
      <c r="E31" s="17">
        <f>E30</f>
        <v>3</v>
      </c>
      <c r="F31" s="17">
        <f>F30+1</f>
        <v>6</v>
      </c>
      <c r="G31" s="17">
        <f t="shared" ref="G31:J31" si="18">G30</f>
        <v>5</v>
      </c>
      <c r="H31" s="17">
        <f t="shared" si="18"/>
        <v>4</v>
      </c>
      <c r="I31" s="17">
        <f t="shared" si="18"/>
        <v>1</v>
      </c>
      <c r="J31" s="17">
        <f t="shared" si="18"/>
        <v>3</v>
      </c>
      <c r="K31" s="17">
        <f t="shared" si="3"/>
        <v>21</v>
      </c>
    </row>
    <row r="32">
      <c r="A32" s="4" t="str">
        <f t="shared" si="1"/>
        <v>hob.none</v>
      </c>
      <c r="B32" s="4" t="s">
        <v>160</v>
      </c>
      <c r="C32" s="4" t="s">
        <v>204</v>
      </c>
      <c r="D32" s="17">
        <f>D30</f>
        <v>0</v>
      </c>
      <c r="E32" s="17">
        <f>E30-1</f>
        <v>2</v>
      </c>
      <c r="F32" s="17">
        <f>F30</f>
        <v>5</v>
      </c>
      <c r="G32" s="17">
        <f>G30+1</f>
        <v>6</v>
      </c>
      <c r="H32" s="17">
        <f t="shared" ref="H32:J32" si="19">H30</f>
        <v>4</v>
      </c>
      <c r="I32" s="17">
        <f t="shared" si="19"/>
        <v>1</v>
      </c>
      <c r="J32" s="17">
        <f t="shared" si="19"/>
        <v>3</v>
      </c>
      <c r="K32" s="17">
        <f t="shared" si="3"/>
        <v>21</v>
      </c>
    </row>
    <row r="33">
      <c r="A33" s="4" t="str">
        <f t="shared" si="1"/>
        <v>hob.both</v>
      </c>
      <c r="B33" s="4" t="s">
        <v>160</v>
      </c>
      <c r="C33" s="4" t="s">
        <v>206</v>
      </c>
      <c r="D33" s="17">
        <f>D30-1</f>
        <v>-1</v>
      </c>
      <c r="E33" s="17">
        <f>E31</f>
        <v>3</v>
      </c>
      <c r="F33" s="17">
        <f>F30+1</f>
        <v>6</v>
      </c>
      <c r="G33" s="17">
        <f>G31</f>
        <v>5</v>
      </c>
      <c r="H33" s="17">
        <f>H31-1</f>
        <v>3</v>
      </c>
      <c r="I33" s="17">
        <f>I31</f>
        <v>1</v>
      </c>
      <c r="J33" s="17">
        <f>J31+1</f>
        <v>4</v>
      </c>
      <c r="K33" s="17">
        <f t="shared" si="3"/>
        <v>21</v>
      </c>
    </row>
    <row r="34">
      <c r="A34" s="18" t="str">
        <f t="shared" si="1"/>
        <v>half-nymph.male</v>
      </c>
      <c r="B34" s="18" t="s">
        <v>166</v>
      </c>
      <c r="C34" s="18" t="s">
        <v>199</v>
      </c>
      <c r="D34" s="19">
        <v>4.0</v>
      </c>
      <c r="E34" s="19">
        <v>3.0</v>
      </c>
      <c r="F34" s="19">
        <v>4.0</v>
      </c>
      <c r="G34" s="19">
        <v>3.0</v>
      </c>
      <c r="H34" s="19">
        <v>3.0</v>
      </c>
      <c r="I34" s="19">
        <v>0.0</v>
      </c>
      <c r="J34" s="19">
        <v>4.0</v>
      </c>
      <c r="K34" s="19">
        <f t="shared" si="3"/>
        <v>21</v>
      </c>
    </row>
    <row r="35">
      <c r="A35" s="4" t="str">
        <f t="shared" si="1"/>
        <v>half-nymph.female</v>
      </c>
      <c r="B35" s="4" t="s">
        <v>166</v>
      </c>
      <c r="C35" s="4" t="s">
        <v>202</v>
      </c>
      <c r="D35" s="17">
        <f>D34-1</f>
        <v>3</v>
      </c>
      <c r="E35" s="17">
        <f>E34</f>
        <v>3</v>
      </c>
      <c r="F35" s="17">
        <f>F34+1</f>
        <v>5</v>
      </c>
      <c r="G35" s="17">
        <f t="shared" ref="G35:J35" si="20">G34</f>
        <v>3</v>
      </c>
      <c r="H35" s="17">
        <f t="shared" si="20"/>
        <v>3</v>
      </c>
      <c r="I35" s="17">
        <f t="shared" si="20"/>
        <v>0</v>
      </c>
      <c r="J35" s="17">
        <f t="shared" si="20"/>
        <v>4</v>
      </c>
      <c r="K35" s="17">
        <f t="shared" si="3"/>
        <v>21</v>
      </c>
    </row>
    <row r="36">
      <c r="A36" s="4" t="str">
        <f t="shared" si="1"/>
        <v>half-nymph.none</v>
      </c>
      <c r="B36" s="4" t="s">
        <v>166</v>
      </c>
      <c r="C36" s="4" t="s">
        <v>204</v>
      </c>
      <c r="D36" s="17">
        <f>D34</f>
        <v>4</v>
      </c>
      <c r="E36" s="17">
        <f>E34-1</f>
        <v>2</v>
      </c>
      <c r="F36" s="17">
        <f>F34</f>
        <v>4</v>
      </c>
      <c r="G36" s="17">
        <f>G34+1</f>
        <v>4</v>
      </c>
      <c r="H36" s="17">
        <f t="shared" ref="H36:J36" si="21">H34</f>
        <v>3</v>
      </c>
      <c r="I36" s="17">
        <f t="shared" si="21"/>
        <v>0</v>
      </c>
      <c r="J36" s="17">
        <f t="shared" si="21"/>
        <v>4</v>
      </c>
      <c r="K36" s="17">
        <f t="shared" si="3"/>
        <v>21</v>
      </c>
    </row>
    <row r="37">
      <c r="A37" s="4" t="str">
        <f t="shared" si="1"/>
        <v>half-nymph.both</v>
      </c>
      <c r="B37" s="4" t="s">
        <v>166</v>
      </c>
      <c r="C37" s="4" t="s">
        <v>206</v>
      </c>
      <c r="D37" s="17">
        <f>D34-1</f>
        <v>3</v>
      </c>
      <c r="E37" s="17">
        <f>E35</f>
        <v>3</v>
      </c>
      <c r="F37" s="17">
        <f>F34+1</f>
        <v>5</v>
      </c>
      <c r="G37" s="17">
        <f>G35</f>
        <v>3</v>
      </c>
      <c r="H37" s="17">
        <f>H35-1</f>
        <v>2</v>
      </c>
      <c r="I37" s="17">
        <f>I35</f>
        <v>0</v>
      </c>
      <c r="J37" s="17">
        <f>J35+1</f>
        <v>5</v>
      </c>
      <c r="K37" s="17">
        <f t="shared" si="3"/>
        <v>21</v>
      </c>
    </row>
    <row r="38">
      <c r="A38" s="18" t="str">
        <f t="shared" si="1"/>
        <v>half-elf.male</v>
      </c>
      <c r="B38" s="18" t="s">
        <v>170</v>
      </c>
      <c r="C38" s="18" t="s">
        <v>199</v>
      </c>
      <c r="D38" s="19">
        <v>2.0</v>
      </c>
      <c r="E38" s="19">
        <v>2.0</v>
      </c>
      <c r="F38" s="19">
        <v>4.0</v>
      </c>
      <c r="G38" s="19">
        <v>3.0</v>
      </c>
      <c r="H38" s="19">
        <v>4.0</v>
      </c>
      <c r="I38" s="19">
        <v>4.0</v>
      </c>
      <c r="J38" s="19">
        <v>2.0</v>
      </c>
      <c r="K38" s="19">
        <f t="shared" si="3"/>
        <v>21</v>
      </c>
    </row>
    <row r="39">
      <c r="A39" s="4" t="str">
        <f t="shared" si="1"/>
        <v>half-elf.female</v>
      </c>
      <c r="B39" s="4" t="s">
        <v>170</v>
      </c>
      <c r="C39" s="4" t="s">
        <v>202</v>
      </c>
      <c r="D39" s="17">
        <f>D38-1</f>
        <v>1</v>
      </c>
      <c r="E39" s="17">
        <f>E38</f>
        <v>2</v>
      </c>
      <c r="F39" s="17">
        <f>F38+1</f>
        <v>5</v>
      </c>
      <c r="G39" s="17">
        <f t="shared" ref="G39:J39" si="22">G38</f>
        <v>3</v>
      </c>
      <c r="H39" s="17">
        <f t="shared" si="22"/>
        <v>4</v>
      </c>
      <c r="I39" s="17">
        <f t="shared" si="22"/>
        <v>4</v>
      </c>
      <c r="J39" s="17">
        <f t="shared" si="22"/>
        <v>2</v>
      </c>
      <c r="K39" s="17">
        <f t="shared" si="3"/>
        <v>21</v>
      </c>
    </row>
    <row r="40">
      <c r="A40" s="4" t="str">
        <f t="shared" si="1"/>
        <v>half-elf.none</v>
      </c>
      <c r="B40" s="4" t="s">
        <v>170</v>
      </c>
      <c r="C40" s="4" t="s">
        <v>204</v>
      </c>
      <c r="D40" s="17">
        <f>D38</f>
        <v>2</v>
      </c>
      <c r="E40" s="17">
        <f>E38-1</f>
        <v>1</v>
      </c>
      <c r="F40" s="17">
        <f>F38</f>
        <v>4</v>
      </c>
      <c r="G40" s="17">
        <f>G38+1</f>
        <v>4</v>
      </c>
      <c r="H40" s="17">
        <f t="shared" ref="H40:J40" si="23">H38</f>
        <v>4</v>
      </c>
      <c r="I40" s="17">
        <f t="shared" si="23"/>
        <v>4</v>
      </c>
      <c r="J40" s="17">
        <f t="shared" si="23"/>
        <v>2</v>
      </c>
      <c r="K40" s="17">
        <f t="shared" si="3"/>
        <v>21</v>
      </c>
    </row>
    <row r="41">
      <c r="A41" s="4" t="str">
        <f t="shared" si="1"/>
        <v>half-elf.both</v>
      </c>
      <c r="B41" s="4" t="s">
        <v>170</v>
      </c>
      <c r="C41" s="4" t="s">
        <v>206</v>
      </c>
      <c r="D41" s="17">
        <f>D38-1</f>
        <v>1</v>
      </c>
      <c r="E41" s="17">
        <f>E39</f>
        <v>2</v>
      </c>
      <c r="F41" s="17">
        <f>F38+1</f>
        <v>5</v>
      </c>
      <c r="G41" s="17">
        <f>G39</f>
        <v>3</v>
      </c>
      <c r="H41" s="17">
        <f>H39-1</f>
        <v>3</v>
      </c>
      <c r="I41" s="17">
        <f>I39</f>
        <v>4</v>
      </c>
      <c r="J41" s="17">
        <f>J39+1</f>
        <v>3</v>
      </c>
      <c r="K41" s="17">
        <f t="shared" si="3"/>
        <v>21</v>
      </c>
    </row>
    <row r="42">
      <c r="A42" s="18" t="str">
        <f t="shared" si="1"/>
        <v>half-dwarf.male</v>
      </c>
      <c r="B42" s="18" t="s">
        <v>175</v>
      </c>
      <c r="C42" s="18" t="s">
        <v>199</v>
      </c>
      <c r="D42" s="19">
        <v>4.0</v>
      </c>
      <c r="E42" s="19">
        <v>4.0</v>
      </c>
      <c r="F42" s="19">
        <v>2.0</v>
      </c>
      <c r="G42" s="19">
        <v>3.0</v>
      </c>
      <c r="H42" s="19">
        <v>3.0</v>
      </c>
      <c r="I42" s="19">
        <v>2.0</v>
      </c>
      <c r="J42" s="19">
        <v>3.0</v>
      </c>
      <c r="K42" s="19">
        <f t="shared" si="3"/>
        <v>21</v>
      </c>
    </row>
    <row r="43">
      <c r="A43" s="4" t="str">
        <f t="shared" si="1"/>
        <v>half-dwarf.female</v>
      </c>
      <c r="B43" s="4" t="s">
        <v>175</v>
      </c>
      <c r="C43" s="4" t="s">
        <v>202</v>
      </c>
      <c r="D43" s="17">
        <f>D42-1</f>
        <v>3</v>
      </c>
      <c r="E43" s="17">
        <f>E42</f>
        <v>4</v>
      </c>
      <c r="F43" s="17">
        <f>F42+1</f>
        <v>3</v>
      </c>
      <c r="G43" s="17">
        <f t="shared" ref="G43:J43" si="24">G42</f>
        <v>3</v>
      </c>
      <c r="H43" s="17">
        <f t="shared" si="24"/>
        <v>3</v>
      </c>
      <c r="I43" s="17">
        <f t="shared" si="24"/>
        <v>2</v>
      </c>
      <c r="J43" s="17">
        <f t="shared" si="24"/>
        <v>3</v>
      </c>
      <c r="K43" s="17">
        <f t="shared" si="3"/>
        <v>21</v>
      </c>
    </row>
    <row r="44">
      <c r="A44" s="4" t="str">
        <f t="shared" si="1"/>
        <v>half-dwarf.none</v>
      </c>
      <c r="B44" s="4" t="s">
        <v>175</v>
      </c>
      <c r="C44" s="4" t="s">
        <v>204</v>
      </c>
      <c r="D44" s="17">
        <f>D42</f>
        <v>4</v>
      </c>
      <c r="E44" s="17">
        <f>E42-1</f>
        <v>3</v>
      </c>
      <c r="F44" s="17">
        <f>F42</f>
        <v>2</v>
      </c>
      <c r="G44" s="17">
        <f>G42+1</f>
        <v>4</v>
      </c>
      <c r="H44" s="17">
        <f t="shared" ref="H44:J44" si="25">H42</f>
        <v>3</v>
      </c>
      <c r="I44" s="17">
        <f t="shared" si="25"/>
        <v>2</v>
      </c>
      <c r="J44" s="17">
        <f t="shared" si="25"/>
        <v>3</v>
      </c>
      <c r="K44" s="17">
        <f t="shared" si="3"/>
        <v>21</v>
      </c>
    </row>
    <row r="45">
      <c r="A45" s="4" t="str">
        <f t="shared" si="1"/>
        <v>half-dwarf.both</v>
      </c>
      <c r="B45" s="4" t="s">
        <v>175</v>
      </c>
      <c r="C45" s="4" t="s">
        <v>206</v>
      </c>
      <c r="D45" s="17">
        <f>D42-1</f>
        <v>3</v>
      </c>
      <c r="E45" s="17">
        <f>E43</f>
        <v>4</v>
      </c>
      <c r="F45" s="17">
        <f>F42+1</f>
        <v>3</v>
      </c>
      <c r="G45" s="17">
        <f>G43</f>
        <v>3</v>
      </c>
      <c r="H45" s="17">
        <f>H43-1</f>
        <v>2</v>
      </c>
      <c r="I45" s="17">
        <f>I43</f>
        <v>2</v>
      </c>
      <c r="J45" s="17">
        <f>J43+1</f>
        <v>4</v>
      </c>
      <c r="K45" s="17">
        <f t="shared" si="3"/>
        <v>21</v>
      </c>
    </row>
    <row r="46">
      <c r="A46" s="18" t="str">
        <f t="shared" si="1"/>
        <v>half-gnome.male</v>
      </c>
      <c r="B46" s="18" t="s">
        <v>179</v>
      </c>
      <c r="C46" s="18" t="s">
        <v>199</v>
      </c>
      <c r="D46" s="19">
        <v>1.0</v>
      </c>
      <c r="E46" s="19">
        <v>2.0</v>
      </c>
      <c r="F46" s="19">
        <v>5.0</v>
      </c>
      <c r="G46" s="19">
        <v>4.0</v>
      </c>
      <c r="H46" s="19">
        <v>5.0</v>
      </c>
      <c r="I46" s="19">
        <v>2.0</v>
      </c>
      <c r="J46" s="19">
        <v>2.0</v>
      </c>
      <c r="K46" s="19">
        <f t="shared" si="3"/>
        <v>21</v>
      </c>
    </row>
    <row r="47">
      <c r="A47" s="4" t="str">
        <f t="shared" si="1"/>
        <v>half-gnome.female</v>
      </c>
      <c r="B47" s="4" t="s">
        <v>179</v>
      </c>
      <c r="C47" s="4" t="s">
        <v>202</v>
      </c>
      <c r="D47" s="17">
        <f>D46-1</f>
        <v>0</v>
      </c>
      <c r="E47" s="17">
        <f>E46</f>
        <v>2</v>
      </c>
      <c r="F47" s="17">
        <f>F46+1</f>
        <v>6</v>
      </c>
      <c r="G47" s="17">
        <f t="shared" ref="G47:J47" si="26">G46</f>
        <v>4</v>
      </c>
      <c r="H47" s="17">
        <f t="shared" si="26"/>
        <v>5</v>
      </c>
      <c r="I47" s="17">
        <f t="shared" si="26"/>
        <v>2</v>
      </c>
      <c r="J47" s="17">
        <f t="shared" si="26"/>
        <v>2</v>
      </c>
      <c r="K47" s="17">
        <f t="shared" si="3"/>
        <v>21</v>
      </c>
    </row>
    <row r="48">
      <c r="A48" s="4" t="str">
        <f t="shared" si="1"/>
        <v>half-gnome.none</v>
      </c>
      <c r="B48" s="4" t="s">
        <v>179</v>
      </c>
      <c r="C48" s="4" t="s">
        <v>204</v>
      </c>
      <c r="D48" s="17">
        <f>D46</f>
        <v>1</v>
      </c>
      <c r="E48" s="17">
        <f>E46-1</f>
        <v>1</v>
      </c>
      <c r="F48" s="17">
        <f>F46</f>
        <v>5</v>
      </c>
      <c r="G48" s="17">
        <f>G46+1</f>
        <v>5</v>
      </c>
      <c r="H48" s="17">
        <f t="shared" ref="H48:J48" si="27">H46</f>
        <v>5</v>
      </c>
      <c r="I48" s="17">
        <f t="shared" si="27"/>
        <v>2</v>
      </c>
      <c r="J48" s="17">
        <f t="shared" si="27"/>
        <v>2</v>
      </c>
      <c r="K48" s="17">
        <f t="shared" si="3"/>
        <v>21</v>
      </c>
    </row>
    <row r="49">
      <c r="A49" s="4" t="str">
        <f t="shared" si="1"/>
        <v>half-gnome.both</v>
      </c>
      <c r="B49" s="4" t="s">
        <v>179</v>
      </c>
      <c r="C49" s="4" t="s">
        <v>206</v>
      </c>
      <c r="D49" s="17">
        <f>D46-1</f>
        <v>0</v>
      </c>
      <c r="E49" s="17">
        <f>E47</f>
        <v>2</v>
      </c>
      <c r="F49" s="17">
        <f>F46+1</f>
        <v>6</v>
      </c>
      <c r="G49" s="17">
        <f>G47</f>
        <v>4</v>
      </c>
      <c r="H49" s="17">
        <f>H47-1</f>
        <v>4</v>
      </c>
      <c r="I49" s="17">
        <f>I47</f>
        <v>2</v>
      </c>
      <c r="J49" s="17">
        <f>J47+1</f>
        <v>3</v>
      </c>
      <c r="K49" s="17">
        <f t="shared" si="3"/>
        <v>21</v>
      </c>
    </row>
    <row r="50">
      <c r="A50" s="18" t="str">
        <f t="shared" si="1"/>
        <v>half-goblin.male</v>
      </c>
      <c r="B50" s="18" t="s">
        <v>183</v>
      </c>
      <c r="C50" s="18" t="s">
        <v>199</v>
      </c>
      <c r="D50" s="19">
        <v>3.0</v>
      </c>
      <c r="E50" s="19">
        <v>2.0</v>
      </c>
      <c r="F50" s="19">
        <v>3.0</v>
      </c>
      <c r="G50" s="19">
        <v>5.0</v>
      </c>
      <c r="H50" s="19">
        <v>4.0</v>
      </c>
      <c r="I50" s="19">
        <v>2.0</v>
      </c>
      <c r="J50" s="19">
        <v>2.0</v>
      </c>
      <c r="K50" s="19">
        <f t="shared" si="3"/>
        <v>21</v>
      </c>
    </row>
    <row r="51">
      <c r="A51" s="4" t="str">
        <f t="shared" si="1"/>
        <v>half-goblin.female</v>
      </c>
      <c r="B51" s="4" t="s">
        <v>183</v>
      </c>
      <c r="C51" s="4" t="s">
        <v>202</v>
      </c>
      <c r="D51" s="17">
        <f>D50-1</f>
        <v>2</v>
      </c>
      <c r="E51" s="17">
        <f>E50</f>
        <v>2</v>
      </c>
      <c r="F51" s="17">
        <f>F50+1</f>
        <v>4</v>
      </c>
      <c r="G51" s="17">
        <f t="shared" ref="G51:J51" si="28">G50</f>
        <v>5</v>
      </c>
      <c r="H51" s="17">
        <f t="shared" si="28"/>
        <v>4</v>
      </c>
      <c r="I51" s="17">
        <f t="shared" si="28"/>
        <v>2</v>
      </c>
      <c r="J51" s="17">
        <f t="shared" si="28"/>
        <v>2</v>
      </c>
      <c r="K51" s="17">
        <f t="shared" si="3"/>
        <v>21</v>
      </c>
    </row>
    <row r="52">
      <c r="A52" s="4" t="str">
        <f t="shared" si="1"/>
        <v>half-goblin.none</v>
      </c>
      <c r="B52" s="4" t="s">
        <v>183</v>
      </c>
      <c r="C52" s="4" t="s">
        <v>204</v>
      </c>
      <c r="D52" s="17">
        <f>D50</f>
        <v>3</v>
      </c>
      <c r="E52" s="17">
        <f>E50-1</f>
        <v>1</v>
      </c>
      <c r="F52" s="17">
        <f>F50</f>
        <v>3</v>
      </c>
      <c r="G52" s="17">
        <f>G50+1</f>
        <v>6</v>
      </c>
      <c r="H52" s="17">
        <f t="shared" ref="H52:J52" si="29">H50</f>
        <v>4</v>
      </c>
      <c r="I52" s="17">
        <f t="shared" si="29"/>
        <v>2</v>
      </c>
      <c r="J52" s="17">
        <f t="shared" si="29"/>
        <v>2</v>
      </c>
      <c r="K52" s="17">
        <f t="shared" si="3"/>
        <v>21</v>
      </c>
    </row>
    <row r="53">
      <c r="A53" s="4" t="str">
        <f t="shared" si="1"/>
        <v>half-goblin.both</v>
      </c>
      <c r="B53" s="4" t="s">
        <v>183</v>
      </c>
      <c r="C53" s="4" t="s">
        <v>206</v>
      </c>
      <c r="D53" s="17">
        <f>D50-1</f>
        <v>2</v>
      </c>
      <c r="E53" s="17">
        <f>E51</f>
        <v>2</v>
      </c>
      <c r="F53" s="17">
        <f>F50+1</f>
        <v>4</v>
      </c>
      <c r="G53" s="17">
        <f>G51</f>
        <v>5</v>
      </c>
      <c r="H53" s="17">
        <f>H51-1</f>
        <v>3</v>
      </c>
      <c r="I53" s="17">
        <f>I51</f>
        <v>2</v>
      </c>
      <c r="J53" s="17">
        <f>J51+1</f>
        <v>3</v>
      </c>
      <c r="K53" s="17">
        <f t="shared" si="3"/>
        <v>21</v>
      </c>
    </row>
    <row r="54">
      <c r="A54" s="18" t="str">
        <f t="shared" si="1"/>
        <v>half-ork.male</v>
      </c>
      <c r="B54" s="18" t="s">
        <v>189</v>
      </c>
      <c r="C54" s="18" t="s">
        <v>199</v>
      </c>
      <c r="D54" s="19">
        <v>5.0</v>
      </c>
      <c r="E54" s="19">
        <v>6.0</v>
      </c>
      <c r="F54" s="19">
        <v>3.0</v>
      </c>
      <c r="G54" s="19">
        <v>1.0</v>
      </c>
      <c r="H54" s="19">
        <v>2.0</v>
      </c>
      <c r="I54" s="19">
        <v>1.0</v>
      </c>
      <c r="J54" s="19">
        <v>3.0</v>
      </c>
      <c r="K54" s="19">
        <f t="shared" si="3"/>
        <v>21</v>
      </c>
    </row>
    <row r="55">
      <c r="A55" s="4" t="str">
        <f t="shared" si="1"/>
        <v>half-ork.female</v>
      </c>
      <c r="B55" s="4" t="s">
        <v>189</v>
      </c>
      <c r="C55" s="4" t="s">
        <v>202</v>
      </c>
      <c r="D55" s="17">
        <f>D54-1</f>
        <v>4</v>
      </c>
      <c r="E55" s="17">
        <f>E54</f>
        <v>6</v>
      </c>
      <c r="F55" s="17">
        <f>F54+1</f>
        <v>4</v>
      </c>
      <c r="G55" s="17">
        <f t="shared" ref="G55:J55" si="30">G54</f>
        <v>1</v>
      </c>
      <c r="H55" s="17">
        <f t="shared" si="30"/>
        <v>2</v>
      </c>
      <c r="I55" s="17">
        <f t="shared" si="30"/>
        <v>1</v>
      </c>
      <c r="J55" s="17">
        <f t="shared" si="30"/>
        <v>3</v>
      </c>
      <c r="K55" s="17">
        <f t="shared" si="3"/>
        <v>21</v>
      </c>
    </row>
    <row r="56">
      <c r="A56" s="4" t="str">
        <f t="shared" si="1"/>
        <v>half-ork.none</v>
      </c>
      <c r="B56" s="4" t="s">
        <v>189</v>
      </c>
      <c r="C56" s="4" t="s">
        <v>204</v>
      </c>
      <c r="D56" s="17">
        <f>D54</f>
        <v>5</v>
      </c>
      <c r="E56" s="17">
        <f>E54-1</f>
        <v>5</v>
      </c>
      <c r="F56" s="17">
        <f>F54</f>
        <v>3</v>
      </c>
      <c r="G56" s="17">
        <f>G54+1</f>
        <v>2</v>
      </c>
      <c r="H56" s="17">
        <f t="shared" ref="H56:J56" si="31">H54</f>
        <v>2</v>
      </c>
      <c r="I56" s="17">
        <f t="shared" si="31"/>
        <v>1</v>
      </c>
      <c r="J56" s="17">
        <f t="shared" si="31"/>
        <v>3</v>
      </c>
      <c r="K56" s="17">
        <f t="shared" si="3"/>
        <v>21</v>
      </c>
    </row>
    <row r="57">
      <c r="A57" s="4" t="str">
        <f t="shared" si="1"/>
        <v>half-ork.both</v>
      </c>
      <c r="B57" s="4" t="s">
        <v>189</v>
      </c>
      <c r="C57" s="4" t="s">
        <v>206</v>
      </c>
      <c r="D57" s="17">
        <f>D54-1</f>
        <v>4</v>
      </c>
      <c r="E57" s="17">
        <f>E55</f>
        <v>6</v>
      </c>
      <c r="F57" s="17">
        <f>F54+1</f>
        <v>4</v>
      </c>
      <c r="G57" s="17">
        <f>G55</f>
        <v>1</v>
      </c>
      <c r="H57" s="17">
        <f>H55-1</f>
        <v>1</v>
      </c>
      <c r="I57" s="17">
        <f>I55</f>
        <v>1</v>
      </c>
      <c r="J57" s="17">
        <f>J55+1</f>
        <v>4</v>
      </c>
      <c r="K57" s="17">
        <f t="shared" si="3"/>
        <v>21</v>
      </c>
    </row>
    <row r="58">
      <c r="A58" s="18" t="str">
        <f t="shared" si="1"/>
        <v>half-fae.male</v>
      </c>
      <c r="B58" s="18" t="s">
        <v>190</v>
      </c>
      <c r="C58" s="18" t="s">
        <v>199</v>
      </c>
      <c r="D58" s="19">
        <v>3.0</v>
      </c>
      <c r="E58" s="19">
        <v>4.0</v>
      </c>
      <c r="F58" s="19">
        <v>2.0</v>
      </c>
      <c r="G58" s="19">
        <v>2.0</v>
      </c>
      <c r="H58" s="19">
        <v>2.0</v>
      </c>
      <c r="I58" s="19">
        <v>3.0</v>
      </c>
      <c r="J58" s="19">
        <v>5.0</v>
      </c>
      <c r="K58" s="19">
        <f t="shared" si="3"/>
        <v>21</v>
      </c>
    </row>
    <row r="59">
      <c r="A59" s="4" t="str">
        <f t="shared" si="1"/>
        <v>half-fae.female</v>
      </c>
      <c r="B59" s="4" t="s">
        <v>190</v>
      </c>
      <c r="C59" s="4" t="s">
        <v>202</v>
      </c>
      <c r="D59" s="17">
        <f>D58-1</f>
        <v>2</v>
      </c>
      <c r="E59" s="17">
        <f>E58</f>
        <v>4</v>
      </c>
      <c r="F59" s="17">
        <f>F58+1</f>
        <v>3</v>
      </c>
      <c r="G59" s="17">
        <f t="shared" ref="G59:J59" si="32">G58</f>
        <v>2</v>
      </c>
      <c r="H59" s="17">
        <f t="shared" si="32"/>
        <v>2</v>
      </c>
      <c r="I59" s="17">
        <f t="shared" si="32"/>
        <v>3</v>
      </c>
      <c r="J59" s="17">
        <f t="shared" si="32"/>
        <v>5</v>
      </c>
      <c r="K59" s="17">
        <f t="shared" si="3"/>
        <v>21</v>
      </c>
    </row>
    <row r="60">
      <c r="A60" s="4" t="str">
        <f t="shared" si="1"/>
        <v>half-fae.none</v>
      </c>
      <c r="B60" s="4" t="s">
        <v>190</v>
      </c>
      <c r="C60" s="4" t="s">
        <v>204</v>
      </c>
      <c r="D60" s="17">
        <f>D58</f>
        <v>3</v>
      </c>
      <c r="E60" s="17">
        <f>E58-1</f>
        <v>3</v>
      </c>
      <c r="F60" s="17">
        <f>F58</f>
        <v>2</v>
      </c>
      <c r="G60" s="17">
        <f>G58+1</f>
        <v>3</v>
      </c>
      <c r="H60" s="17">
        <f t="shared" ref="H60:J60" si="33">H58</f>
        <v>2</v>
      </c>
      <c r="I60" s="17">
        <f t="shared" si="33"/>
        <v>3</v>
      </c>
      <c r="J60" s="17">
        <f t="shared" si="33"/>
        <v>5</v>
      </c>
      <c r="K60" s="17">
        <f t="shared" si="3"/>
        <v>21</v>
      </c>
    </row>
    <row r="61">
      <c r="A61" s="4" t="str">
        <f t="shared" si="1"/>
        <v>half-fae.both</v>
      </c>
      <c r="B61" s="4" t="s">
        <v>190</v>
      </c>
      <c r="C61" s="4" t="s">
        <v>206</v>
      </c>
      <c r="D61" s="17">
        <f>D58-1</f>
        <v>2</v>
      </c>
      <c r="E61" s="17">
        <f>E59</f>
        <v>4</v>
      </c>
      <c r="F61" s="17">
        <f>F58+1</f>
        <v>3</v>
      </c>
      <c r="G61" s="17">
        <f>G59</f>
        <v>2</v>
      </c>
      <c r="H61" s="17">
        <f>H59-1</f>
        <v>1</v>
      </c>
      <c r="I61" s="17">
        <f>I59</f>
        <v>3</v>
      </c>
      <c r="J61" s="17">
        <f>J59+1</f>
        <v>6</v>
      </c>
      <c r="K61" s="17">
        <f t="shared" si="3"/>
        <v>21</v>
      </c>
    </row>
    <row r="62">
      <c r="A62" s="18" t="str">
        <f t="shared" si="1"/>
        <v>half-hob.male</v>
      </c>
      <c r="B62" s="18" t="s">
        <v>192</v>
      </c>
      <c r="C62" s="18" t="s">
        <v>199</v>
      </c>
      <c r="D62" s="19">
        <v>1.0</v>
      </c>
      <c r="E62" s="19">
        <v>3.0</v>
      </c>
      <c r="F62" s="19">
        <v>4.0</v>
      </c>
      <c r="G62" s="19">
        <v>4.0</v>
      </c>
      <c r="H62" s="19">
        <v>4.0</v>
      </c>
      <c r="I62" s="19">
        <v>2.0</v>
      </c>
      <c r="J62" s="19">
        <v>3.0</v>
      </c>
      <c r="K62" s="19">
        <f t="shared" si="3"/>
        <v>21</v>
      </c>
    </row>
    <row r="63">
      <c r="A63" s="4" t="str">
        <f t="shared" si="1"/>
        <v>half-hob.female</v>
      </c>
      <c r="B63" s="4" t="s">
        <v>192</v>
      </c>
      <c r="C63" s="4" t="s">
        <v>202</v>
      </c>
      <c r="D63" s="17">
        <f>D62-1</f>
        <v>0</v>
      </c>
      <c r="E63" s="17">
        <f>E62</f>
        <v>3</v>
      </c>
      <c r="F63" s="17">
        <f>F62+1</f>
        <v>5</v>
      </c>
      <c r="G63" s="17">
        <f t="shared" ref="G63:J63" si="34">G62</f>
        <v>4</v>
      </c>
      <c r="H63" s="17">
        <f t="shared" si="34"/>
        <v>4</v>
      </c>
      <c r="I63" s="17">
        <f t="shared" si="34"/>
        <v>2</v>
      </c>
      <c r="J63" s="17">
        <f t="shared" si="34"/>
        <v>3</v>
      </c>
      <c r="K63" s="17">
        <f t="shared" si="3"/>
        <v>21</v>
      </c>
    </row>
    <row r="64">
      <c r="A64" s="4" t="str">
        <f t="shared" si="1"/>
        <v>half-hob.none</v>
      </c>
      <c r="B64" s="4" t="s">
        <v>192</v>
      </c>
      <c r="C64" s="4" t="s">
        <v>204</v>
      </c>
      <c r="D64" s="17">
        <f>D62</f>
        <v>1</v>
      </c>
      <c r="E64" s="17">
        <f>E62-1</f>
        <v>2</v>
      </c>
      <c r="F64" s="17">
        <f>F62</f>
        <v>4</v>
      </c>
      <c r="G64" s="17">
        <f>G62+1</f>
        <v>5</v>
      </c>
      <c r="H64" s="17">
        <f t="shared" ref="H64:J64" si="35">H62</f>
        <v>4</v>
      </c>
      <c r="I64" s="17">
        <f t="shared" si="35"/>
        <v>2</v>
      </c>
      <c r="J64" s="17">
        <f t="shared" si="35"/>
        <v>3</v>
      </c>
      <c r="K64" s="17">
        <f t="shared" si="3"/>
        <v>21</v>
      </c>
    </row>
    <row r="65">
      <c r="A65" s="4" t="str">
        <f t="shared" si="1"/>
        <v>half-hob.both</v>
      </c>
      <c r="B65" s="4" t="s">
        <v>192</v>
      </c>
      <c r="C65" s="4" t="s">
        <v>206</v>
      </c>
      <c r="D65" s="17">
        <f>D62-1</f>
        <v>0</v>
      </c>
      <c r="E65" s="17">
        <f>E63</f>
        <v>3</v>
      </c>
      <c r="F65" s="17">
        <f>F62+1</f>
        <v>5</v>
      </c>
      <c r="G65" s="17">
        <f>G63</f>
        <v>4</v>
      </c>
      <c r="H65" s="17">
        <f>H63-1</f>
        <v>3</v>
      </c>
      <c r="I65" s="17">
        <f>I63</f>
        <v>2</v>
      </c>
      <c r="J65" s="17">
        <f>J63+1</f>
        <v>4</v>
      </c>
      <c r="K65" s="17">
        <f t="shared" si="3"/>
        <v>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3" t="s">
        <v>88</v>
      </c>
      <c r="B1" s="13" t="s">
        <v>212</v>
      </c>
      <c r="C1" s="13" t="s">
        <v>213</v>
      </c>
      <c r="D1" s="13" t="s">
        <v>214</v>
      </c>
      <c r="E1" s="13" t="s">
        <v>215</v>
      </c>
      <c r="F1" s="13" t="s">
        <v>216</v>
      </c>
      <c r="G1" s="13" t="s">
        <v>217</v>
      </c>
      <c r="H1" s="13" t="s">
        <v>218</v>
      </c>
      <c r="I1" s="5" t="s">
        <v>219</v>
      </c>
      <c r="J1" s="7" t="s">
        <v>220</v>
      </c>
    </row>
    <row r="2">
      <c r="A2" s="4" t="s">
        <v>84</v>
      </c>
      <c r="B2" s="6">
        <v>-2.0</v>
      </c>
      <c r="C2" s="6">
        <v>-2.0</v>
      </c>
      <c r="D2" s="6">
        <v>-2.0</v>
      </c>
      <c r="E2" s="6">
        <v>-2.0</v>
      </c>
      <c r="F2" s="6">
        <v>-2.0</v>
      </c>
      <c r="G2" s="6">
        <v>-2.0</v>
      </c>
      <c r="H2" s="6">
        <v>-2.0</v>
      </c>
      <c r="I2" s="17">
        <f t="shared" ref="I2:I17" si="1">sum(B2:H2)</f>
        <v>-14</v>
      </c>
      <c r="J2">
        <f t="shared" ref="J2:J17" si="2">-I2-14</f>
        <v>0</v>
      </c>
    </row>
    <row r="3">
      <c r="A3" s="4" t="s">
        <v>86</v>
      </c>
      <c r="B3" s="6">
        <v>-2.0</v>
      </c>
      <c r="C3" s="6">
        <v>-2.0</v>
      </c>
      <c r="D3" s="6">
        <v>-2.0</v>
      </c>
      <c r="E3" s="6">
        <v>-2.0</v>
      </c>
      <c r="F3" s="6">
        <v>-2.0</v>
      </c>
      <c r="G3" s="6">
        <v>0.0</v>
      </c>
      <c r="H3" s="6">
        <v>-2.0</v>
      </c>
      <c r="I3" s="17">
        <f t="shared" si="1"/>
        <v>-12</v>
      </c>
      <c r="J3">
        <f t="shared" si="2"/>
        <v>-2</v>
      </c>
    </row>
    <row r="4">
      <c r="A4" s="4" t="s">
        <v>104</v>
      </c>
      <c r="B4" s="6">
        <v>0.0</v>
      </c>
      <c r="C4" s="6">
        <v>-2.0</v>
      </c>
      <c r="D4" s="6">
        <v>-2.0</v>
      </c>
      <c r="E4" s="6">
        <v>-2.0</v>
      </c>
      <c r="F4" s="6">
        <v>-2.0</v>
      </c>
      <c r="G4" s="6">
        <v>-2.0</v>
      </c>
      <c r="H4" s="6">
        <v>-2.0</v>
      </c>
      <c r="I4" s="17">
        <f t="shared" si="1"/>
        <v>-12</v>
      </c>
      <c r="J4">
        <f t="shared" si="2"/>
        <v>-2</v>
      </c>
    </row>
    <row r="5">
      <c r="A5" s="4" t="s">
        <v>136</v>
      </c>
      <c r="B5" s="6">
        <v>-4.0</v>
      </c>
      <c r="C5" s="6">
        <v>-2.0</v>
      </c>
      <c r="D5" s="6">
        <v>0.0</v>
      </c>
      <c r="E5" s="6">
        <v>-2.0</v>
      </c>
      <c r="F5" s="6">
        <v>1.0</v>
      </c>
      <c r="G5" s="6">
        <v>-2.0</v>
      </c>
      <c r="H5" s="6">
        <v>-2.0</v>
      </c>
      <c r="I5" s="17">
        <f t="shared" si="1"/>
        <v>-11</v>
      </c>
      <c r="J5">
        <f t="shared" si="2"/>
        <v>-3</v>
      </c>
    </row>
    <row r="6">
      <c r="A6" s="4" t="s">
        <v>143</v>
      </c>
      <c r="B6" s="6">
        <v>-2.0</v>
      </c>
      <c r="C6" s="6">
        <v>-2.0</v>
      </c>
      <c r="D6" s="6">
        <v>-2.0</v>
      </c>
      <c r="E6" s="6">
        <v>1.0</v>
      </c>
      <c r="F6" s="6">
        <v>0.0</v>
      </c>
      <c r="G6" s="6">
        <v>-2.0</v>
      </c>
      <c r="H6" s="6">
        <v>-3.0</v>
      </c>
      <c r="I6" s="17">
        <f t="shared" si="1"/>
        <v>-10</v>
      </c>
      <c r="J6">
        <f t="shared" si="2"/>
        <v>-4</v>
      </c>
    </row>
    <row r="7">
      <c r="A7" s="4" t="s">
        <v>149</v>
      </c>
      <c r="B7" s="6">
        <v>2.0</v>
      </c>
      <c r="C7" s="6">
        <v>3.0</v>
      </c>
      <c r="D7" s="6">
        <v>-2.0</v>
      </c>
      <c r="E7" s="6">
        <v>-4.0</v>
      </c>
      <c r="F7" s="6">
        <v>-2.0</v>
      </c>
      <c r="G7" s="6">
        <v>-4.0</v>
      </c>
      <c r="H7" s="6">
        <v>-2.0</v>
      </c>
      <c r="I7" s="17">
        <f t="shared" si="1"/>
        <v>-9</v>
      </c>
      <c r="J7">
        <f t="shared" si="2"/>
        <v>-5</v>
      </c>
    </row>
    <row r="8">
      <c r="A8" s="4" t="s">
        <v>155</v>
      </c>
      <c r="B8" s="6">
        <v>-2.0</v>
      </c>
      <c r="C8" s="6">
        <v>0.0</v>
      </c>
      <c r="D8" s="6">
        <v>1.0</v>
      </c>
      <c r="E8" s="6">
        <v>-3.0</v>
      </c>
      <c r="F8" s="6">
        <v>-2.0</v>
      </c>
      <c r="G8" s="6">
        <v>-4.0</v>
      </c>
      <c r="H8" s="6">
        <v>-2.0</v>
      </c>
      <c r="I8" s="17">
        <f t="shared" si="1"/>
        <v>-12</v>
      </c>
      <c r="J8">
        <f t="shared" si="2"/>
        <v>-2</v>
      </c>
    </row>
    <row r="9">
      <c r="A9" s="4" t="s">
        <v>160</v>
      </c>
      <c r="B9" s="6">
        <v>-4.0</v>
      </c>
      <c r="C9" s="6">
        <v>-2.0</v>
      </c>
      <c r="D9" s="6">
        <v>0.0</v>
      </c>
      <c r="E9" s="6">
        <v>0.0</v>
      </c>
      <c r="F9" s="6">
        <v>-2.0</v>
      </c>
      <c r="G9" s="6">
        <v>-2.0</v>
      </c>
      <c r="H9" s="6">
        <v>-2.0</v>
      </c>
      <c r="I9" s="17">
        <f t="shared" si="1"/>
        <v>-12</v>
      </c>
      <c r="J9">
        <f t="shared" si="2"/>
        <v>-2</v>
      </c>
    </row>
    <row r="10">
      <c r="A10" s="4" t="s">
        <v>166</v>
      </c>
      <c r="B10" s="6">
        <v>-2.0</v>
      </c>
      <c r="C10" s="6">
        <v>-2.0</v>
      </c>
      <c r="D10" s="6">
        <v>-2.0</v>
      </c>
      <c r="E10" s="6">
        <v>-2.0</v>
      </c>
      <c r="F10" s="6">
        <v>-2.0</v>
      </c>
      <c r="G10" s="6">
        <v>-3.0</v>
      </c>
      <c r="H10" s="6">
        <v>-2.0</v>
      </c>
      <c r="I10" s="17">
        <f t="shared" si="1"/>
        <v>-15</v>
      </c>
      <c r="J10">
        <f t="shared" si="2"/>
        <v>1</v>
      </c>
    </row>
    <row r="11">
      <c r="A11" s="4" t="s">
        <v>170</v>
      </c>
      <c r="B11" s="6">
        <v>-2.0</v>
      </c>
      <c r="C11" s="6">
        <v>-2.0</v>
      </c>
      <c r="D11" s="6">
        <v>-2.0</v>
      </c>
      <c r="E11" s="6">
        <v>-2.0</v>
      </c>
      <c r="F11" s="6">
        <v>-2.0</v>
      </c>
      <c r="G11" s="6">
        <v>-1.0</v>
      </c>
      <c r="H11" s="6">
        <v>-2.0</v>
      </c>
      <c r="I11" s="17">
        <f t="shared" si="1"/>
        <v>-13</v>
      </c>
      <c r="J11">
        <f t="shared" si="2"/>
        <v>-1</v>
      </c>
    </row>
    <row r="12">
      <c r="A12" s="4" t="s">
        <v>175</v>
      </c>
      <c r="B12" s="6">
        <v>-1.0</v>
      </c>
      <c r="C12" s="6">
        <v>-2.0</v>
      </c>
      <c r="D12" s="6">
        <v>-2.0</v>
      </c>
      <c r="E12" s="6">
        <v>-2.0</v>
      </c>
      <c r="F12" s="6">
        <v>-2.0</v>
      </c>
      <c r="G12" s="6">
        <v>-2.0</v>
      </c>
      <c r="H12" s="6">
        <v>-2.0</v>
      </c>
      <c r="I12" s="17">
        <f t="shared" si="1"/>
        <v>-13</v>
      </c>
      <c r="J12">
        <f t="shared" si="2"/>
        <v>-1</v>
      </c>
    </row>
    <row r="13">
      <c r="A13" s="4" t="s">
        <v>179</v>
      </c>
      <c r="B13" s="6">
        <v>-2.0</v>
      </c>
      <c r="C13" s="6">
        <v>-2.0</v>
      </c>
      <c r="D13" s="6">
        <v>-1.0</v>
      </c>
      <c r="E13" s="6">
        <v>-2.0</v>
      </c>
      <c r="F13" s="6">
        <v>0.0</v>
      </c>
      <c r="G13" s="6">
        <v>-2.0</v>
      </c>
      <c r="H13" s="6">
        <v>-2.0</v>
      </c>
      <c r="I13" s="17">
        <f t="shared" si="1"/>
        <v>-11</v>
      </c>
      <c r="J13">
        <f t="shared" si="2"/>
        <v>-3</v>
      </c>
    </row>
    <row r="14">
      <c r="A14" s="4" t="s">
        <v>183</v>
      </c>
      <c r="B14" s="6">
        <v>-2.0</v>
      </c>
      <c r="C14" s="6">
        <v>-2.0</v>
      </c>
      <c r="D14" s="6">
        <v>-2.0</v>
      </c>
      <c r="E14" s="6">
        <v>0.0</v>
      </c>
      <c r="F14" s="6">
        <v>-2.0</v>
      </c>
      <c r="G14" s="6">
        <v>-2.0</v>
      </c>
      <c r="H14" s="6">
        <v>-2.0</v>
      </c>
      <c r="I14" s="17">
        <f t="shared" si="1"/>
        <v>-12</v>
      </c>
      <c r="J14">
        <f t="shared" si="2"/>
        <v>-2</v>
      </c>
    </row>
    <row r="15">
      <c r="A15" s="4" t="s">
        <v>189</v>
      </c>
      <c r="B15" s="6">
        <v>0.0</v>
      </c>
      <c r="C15" s="6">
        <v>1.0</v>
      </c>
      <c r="D15" s="6">
        <v>-2.0</v>
      </c>
      <c r="E15" s="6">
        <v>-3.0</v>
      </c>
      <c r="F15" s="6">
        <v>-2.0</v>
      </c>
      <c r="G15" s="6">
        <v>-3.0</v>
      </c>
      <c r="H15" s="6">
        <v>-2.0</v>
      </c>
      <c r="I15" s="17">
        <f t="shared" si="1"/>
        <v>-11</v>
      </c>
      <c r="J15">
        <f t="shared" si="2"/>
        <v>-3</v>
      </c>
    </row>
    <row r="16">
      <c r="A16" s="4" t="s">
        <v>190</v>
      </c>
      <c r="B16" s="6">
        <v>-2.0</v>
      </c>
      <c r="C16" s="6">
        <v>-1.0</v>
      </c>
      <c r="D16" s="6">
        <v>0.0</v>
      </c>
      <c r="E16" s="6">
        <v>-2.0</v>
      </c>
      <c r="F16" s="6">
        <v>-2.0</v>
      </c>
      <c r="G16" s="6">
        <v>-3.0</v>
      </c>
      <c r="H16" s="6">
        <v>-2.0</v>
      </c>
      <c r="I16" s="17">
        <f t="shared" si="1"/>
        <v>-12</v>
      </c>
      <c r="J16">
        <f t="shared" si="2"/>
        <v>-2</v>
      </c>
    </row>
    <row r="17">
      <c r="A17" s="4" t="s">
        <v>192</v>
      </c>
      <c r="B17" s="6">
        <v>-3.0</v>
      </c>
      <c r="C17" s="6">
        <v>-2.0</v>
      </c>
      <c r="D17" s="6">
        <v>-1.0</v>
      </c>
      <c r="E17" s="6">
        <v>-1.0</v>
      </c>
      <c r="F17" s="6">
        <v>-2.0</v>
      </c>
      <c r="G17" s="6">
        <v>-2.0</v>
      </c>
      <c r="H17" s="6">
        <v>-2.0</v>
      </c>
      <c r="I17" s="17">
        <f t="shared" si="1"/>
        <v>-13</v>
      </c>
      <c r="J17">
        <f t="shared" si="2"/>
        <v>-1</v>
      </c>
    </row>
    <row r="22">
      <c r="A22" s="6"/>
      <c r="B22" s="6"/>
      <c r="C22" s="6"/>
      <c r="D22" s="6"/>
      <c r="E22" s="6"/>
      <c r="F22" s="6"/>
      <c r="G22" s="6"/>
      <c r="H22" s="6"/>
    </row>
    <row r="23">
      <c r="A23" s="6"/>
      <c r="B23" s="6"/>
      <c r="C23" s="6"/>
      <c r="D23" s="6"/>
      <c r="E23" s="6"/>
      <c r="F23" s="6"/>
      <c r="G23" s="6"/>
      <c r="H23" s="6"/>
    </row>
    <row r="24">
      <c r="A24" s="6"/>
      <c r="B24" s="6"/>
      <c r="C24" s="6"/>
      <c r="D24" s="6"/>
      <c r="E24" s="6"/>
      <c r="F24" s="6"/>
      <c r="G24" s="6"/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6"/>
      <c r="B27" s="6"/>
      <c r="C27" s="6"/>
      <c r="D27" s="6"/>
      <c r="E27" s="6"/>
      <c r="F27" s="6"/>
      <c r="G27" s="6"/>
      <c r="H27" s="6"/>
    </row>
    <row r="28">
      <c r="A28" s="6"/>
      <c r="B28" s="6"/>
      <c r="C28" s="6"/>
      <c r="D28" s="6"/>
      <c r="E28" s="6"/>
      <c r="F28" s="6"/>
      <c r="G28" s="6"/>
      <c r="H28" s="6"/>
    </row>
    <row r="29">
      <c r="A29" s="6"/>
      <c r="B29" s="6"/>
      <c r="C29" s="6"/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6"/>
      <c r="B31" s="6"/>
      <c r="C31" s="6"/>
      <c r="D31" s="6"/>
      <c r="E31" s="6"/>
      <c r="F31" s="6"/>
      <c r="G31" s="6"/>
      <c r="H31" s="6"/>
    </row>
    <row r="32">
      <c r="A32" s="6"/>
      <c r="B32" s="6"/>
      <c r="C32" s="6"/>
      <c r="D32" s="6"/>
      <c r="E32" s="6"/>
      <c r="F32" s="6"/>
      <c r="G32" s="6"/>
      <c r="H32" s="6"/>
    </row>
    <row r="33">
      <c r="A33" s="6"/>
      <c r="B33" s="6"/>
      <c r="C33" s="6"/>
      <c r="D33" s="6"/>
      <c r="E33" s="6"/>
      <c r="F33" s="6"/>
      <c r="G33" s="6"/>
      <c r="H33" s="6"/>
    </row>
    <row r="34">
      <c r="A34" s="6"/>
      <c r="B34" s="6"/>
      <c r="C34" s="6"/>
      <c r="D34" s="6"/>
      <c r="E34" s="6"/>
      <c r="F34" s="6"/>
      <c r="G34" s="6"/>
      <c r="H34" s="6"/>
    </row>
    <row r="35">
      <c r="A35" s="6"/>
      <c r="B35" s="6"/>
      <c r="C35" s="6"/>
      <c r="D35" s="6"/>
      <c r="E35" s="6"/>
      <c r="F35" s="6"/>
      <c r="G35" s="6"/>
      <c r="H35" s="6"/>
    </row>
    <row r="36">
      <c r="A36" s="6"/>
      <c r="B36" s="6"/>
      <c r="C36" s="6"/>
      <c r="D36" s="6"/>
      <c r="E36" s="6"/>
      <c r="F36" s="6"/>
      <c r="G36" s="6"/>
      <c r="H36" s="6"/>
    </row>
    <row r="37">
      <c r="A37" s="6"/>
      <c r="B37" s="6"/>
      <c r="C37" s="6"/>
      <c r="D37" s="6"/>
      <c r="E37" s="6"/>
      <c r="F37" s="6"/>
      <c r="G37" s="6"/>
      <c r="H37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88</v>
      </c>
      <c r="B1" s="1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>
      <c r="A2" s="6" t="s">
        <v>204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>
      <c r="A3" s="6" t="s">
        <v>228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>
      <c r="A4" s="6" t="s">
        <v>229</v>
      </c>
    </row>
    <row r="5">
      <c r="A5" s="6" t="s">
        <v>230</v>
      </c>
    </row>
    <row r="6">
      <c r="A6" s="6" t="s">
        <v>231</v>
      </c>
    </row>
    <row r="7">
      <c r="A7" s="6" t="s">
        <v>232</v>
      </c>
    </row>
    <row r="8">
      <c r="A8" s="6" t="s">
        <v>233</v>
      </c>
    </row>
    <row r="9">
      <c r="A9" s="4" t="s">
        <v>234</v>
      </c>
    </row>
    <row r="10">
      <c r="A10" s="4" t="s">
        <v>235</v>
      </c>
    </row>
    <row r="11">
      <c r="A11" s="4" t="s">
        <v>236</v>
      </c>
    </row>
    <row r="12">
      <c r="A12" s="4" t="s">
        <v>237</v>
      </c>
    </row>
    <row r="13">
      <c r="A13" s="4" t="s">
        <v>238</v>
      </c>
    </row>
    <row r="14">
      <c r="A14" s="4" t="s">
        <v>239</v>
      </c>
    </row>
    <row r="15">
      <c r="A15" s="4" t="s">
        <v>240</v>
      </c>
    </row>
    <row r="16">
      <c r="A16" s="4" t="s">
        <v>242</v>
      </c>
    </row>
    <row r="17">
      <c r="A17" s="4" t="s">
        <v>243</v>
      </c>
    </row>
    <row r="18">
      <c r="A18" s="4" t="s">
        <v>244</v>
      </c>
    </row>
    <row r="19">
      <c r="A19" s="4" t="s">
        <v>245</v>
      </c>
    </row>
    <row r="20">
      <c r="A20" s="4" t="s">
        <v>246</v>
      </c>
    </row>
    <row r="21">
      <c r="A21" s="4" t="s">
        <v>247</v>
      </c>
    </row>
    <row r="22">
      <c r="A22" s="4" t="s">
        <v>248</v>
      </c>
    </row>
    <row r="23">
      <c r="A23" s="4" t="s">
        <v>249</v>
      </c>
    </row>
    <row r="24">
      <c r="A24" s="4" t="s">
        <v>250</v>
      </c>
    </row>
    <row r="25">
      <c r="A25" s="4" t="s">
        <v>251</v>
      </c>
    </row>
    <row r="26">
      <c r="A26" s="4" t="s">
        <v>252</v>
      </c>
    </row>
    <row r="27">
      <c r="A27" s="4" t="s">
        <v>253</v>
      </c>
    </row>
    <row r="28">
      <c r="A28" s="4" t="s">
        <v>254</v>
      </c>
    </row>
    <row r="29">
      <c r="A29" s="4" t="s">
        <v>255</v>
      </c>
    </row>
    <row r="30">
      <c r="A30" s="4" t="s">
        <v>256</v>
      </c>
    </row>
    <row r="31">
      <c r="A31" s="4" t="s">
        <v>257</v>
      </c>
    </row>
    <row r="32">
      <c r="A32" s="4" t="s">
        <v>258</v>
      </c>
    </row>
    <row r="33">
      <c r="A33" s="4" t="s">
        <v>259</v>
      </c>
    </row>
    <row r="34">
      <c r="A34" s="4" t="s">
        <v>260</v>
      </c>
    </row>
    <row r="35">
      <c r="A35" s="4" t="s">
        <v>261</v>
      </c>
    </row>
    <row r="36">
      <c r="A36" s="4" t="s">
        <v>262</v>
      </c>
    </row>
    <row r="37">
      <c r="A37" s="4" t="s">
        <v>263</v>
      </c>
    </row>
    <row r="38">
      <c r="A38" s="4" t="s">
        <v>264</v>
      </c>
    </row>
    <row r="39">
      <c r="A39" s="4" t="s">
        <v>265</v>
      </c>
    </row>
    <row r="40">
      <c r="A40" s="4" t="s">
        <v>266</v>
      </c>
    </row>
    <row r="41">
      <c r="A41" s="4" t="s">
        <v>267</v>
      </c>
    </row>
    <row r="42">
      <c r="A42" s="4" t="s">
        <v>268</v>
      </c>
    </row>
    <row r="43">
      <c r="A43" s="4" t="s">
        <v>269</v>
      </c>
    </row>
    <row r="44">
      <c r="A44" s="4" t="s">
        <v>270</v>
      </c>
    </row>
    <row r="45">
      <c r="A45" s="4" t="s">
        <v>271</v>
      </c>
    </row>
  </sheetData>
  <drawing r:id="rId1"/>
</worksheet>
</file>