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W3M.git\trunk\DataCW3M\CW3MdigitalHandbook\"/>
    </mc:Choice>
  </mc:AlternateContent>
  <xr:revisionPtr revIDLastSave="0" documentId="13_ncr:1_{9C011A88-37EB-4C3A-8114-BC0E25F513AC}" xr6:coauthVersionLast="45" xr6:coauthVersionMax="45" xr10:uidLastSave="{00000000-0000-0000-0000-000000000000}"/>
  <bookViews>
    <workbookView xWindow="-120" yWindow="-120" windowWidth="25440" windowHeight="15390" xr2:uid="{BA8B6196-FC25-450E-B90E-DCCE11AF4D42}"/>
  </bookViews>
  <sheets>
    <sheet name="WETL_ID" sheetId="1" r:id="rId1"/>
    <sheet name="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1" l="1"/>
  <c r="B36" i="1"/>
  <c r="B103" i="2"/>
  <c r="G34" i="1"/>
  <c r="H33" i="1"/>
  <c r="H32" i="1"/>
  <c r="H31" i="1"/>
  <c r="H30" i="1"/>
  <c r="H29" i="1"/>
  <c r="H22" i="1"/>
  <c r="G116" i="2"/>
  <c r="H24" i="1" s="1"/>
  <c r="G137" i="2"/>
  <c r="H28" i="1" s="1"/>
  <c r="G110" i="2"/>
  <c r="H23" i="1" s="1"/>
  <c r="G129" i="2"/>
  <c r="H27" i="1" s="1"/>
  <c r="G125" i="2"/>
  <c r="H26" i="1" s="1"/>
  <c r="G120" i="2"/>
  <c r="H25" i="1" s="1"/>
  <c r="E124" i="2" l="1"/>
  <c r="D124" i="2"/>
  <c r="D119" i="2"/>
  <c r="E119" i="2"/>
  <c r="D114" i="2"/>
  <c r="E115" i="2"/>
  <c r="D115" i="2"/>
  <c r="E114" i="2"/>
  <c r="E109" i="2"/>
  <c r="D109" i="2"/>
  <c r="E108" i="2"/>
  <c r="D108" i="2"/>
  <c r="H143" i="2"/>
  <c r="I33" i="1" s="1"/>
  <c r="F143" i="2"/>
  <c r="E143" i="2"/>
  <c r="D143" i="2"/>
  <c r="C143" i="2"/>
  <c r="B143" i="2"/>
  <c r="A143" i="2"/>
  <c r="H142" i="2"/>
  <c r="I32" i="1" s="1"/>
  <c r="F142" i="2"/>
  <c r="E142" i="2"/>
  <c r="D142" i="2"/>
  <c r="C142" i="2"/>
  <c r="B142" i="2"/>
  <c r="A142" i="2"/>
  <c r="H141" i="2"/>
  <c r="I31" i="1" s="1"/>
  <c r="F141" i="2"/>
  <c r="E141" i="2"/>
  <c r="D141" i="2"/>
  <c r="C141" i="2"/>
  <c r="B141" i="2"/>
  <c r="A141" i="2"/>
  <c r="H140" i="2"/>
  <c r="I30" i="1" s="1"/>
  <c r="F140" i="2"/>
  <c r="E140" i="2"/>
  <c r="D140" i="2"/>
  <c r="C140" i="2"/>
  <c r="B140" i="2"/>
  <c r="A140" i="2"/>
  <c r="H139" i="2"/>
  <c r="I29" i="1" s="1"/>
  <c r="F139" i="2"/>
  <c r="D139" i="2"/>
  <c r="C139" i="2"/>
  <c r="B139" i="2"/>
  <c r="A139" i="2"/>
  <c r="H131" i="2"/>
  <c r="H137" i="2" s="1"/>
  <c r="I28" i="1" s="1"/>
  <c r="F131" i="2"/>
  <c r="E131" i="2"/>
  <c r="D131" i="2"/>
  <c r="C131" i="2"/>
  <c r="B131" i="2"/>
  <c r="A131" i="2"/>
  <c r="H127" i="2"/>
  <c r="H129" i="2" s="1"/>
  <c r="I27" i="1" s="1"/>
  <c r="F127" i="2"/>
  <c r="E127" i="2"/>
  <c r="D127" i="2"/>
  <c r="C127" i="2"/>
  <c r="B127" i="2"/>
  <c r="A127" i="2"/>
  <c r="H122" i="2"/>
  <c r="H125" i="2" s="1"/>
  <c r="I26" i="1" s="1"/>
  <c r="F122" i="2"/>
  <c r="E122" i="2"/>
  <c r="D122" i="2"/>
  <c r="C122" i="2"/>
  <c r="B122" i="2"/>
  <c r="A122" i="2"/>
  <c r="H118" i="2"/>
  <c r="H120" i="2" s="1"/>
  <c r="I25" i="1" s="1"/>
  <c r="F118" i="2"/>
  <c r="E118" i="2"/>
  <c r="D118" i="2"/>
  <c r="C118" i="2"/>
  <c r="B118" i="2"/>
  <c r="A118" i="2"/>
  <c r="H112" i="2"/>
  <c r="H116" i="2" s="1"/>
  <c r="I24" i="1" s="1"/>
  <c r="F112" i="2"/>
  <c r="E112" i="2"/>
  <c r="D112" i="2"/>
  <c r="C112" i="2"/>
  <c r="B112" i="2"/>
  <c r="A112" i="2"/>
  <c r="H107" i="2"/>
  <c r="H110" i="2" s="1"/>
  <c r="I23" i="1" s="1"/>
  <c r="F107" i="2"/>
  <c r="E107" i="2"/>
  <c r="D107" i="2"/>
  <c r="C107" i="2"/>
  <c r="B107" i="2"/>
  <c r="A107" i="2"/>
  <c r="H105" i="2"/>
  <c r="I22" i="1" s="1"/>
  <c r="F105" i="2"/>
  <c r="E105" i="2"/>
  <c r="D105" i="2"/>
  <c r="C105" i="2"/>
  <c r="B105" i="2"/>
  <c r="A105" i="2"/>
  <c r="G102" i="2" l="1"/>
  <c r="H20" i="1" s="1"/>
  <c r="G99" i="2"/>
  <c r="H99" i="2" s="1"/>
  <c r="I19" i="1" s="1"/>
  <c r="G70" i="2"/>
  <c r="H70" i="2" s="1"/>
  <c r="I16" i="1" s="1"/>
  <c r="G67" i="2"/>
  <c r="H67" i="2" s="1"/>
  <c r="I15" i="1" s="1"/>
  <c r="G40" i="2"/>
  <c r="H10" i="1" s="1"/>
  <c r="G30" i="2"/>
  <c r="H8" i="1" s="1"/>
  <c r="G96" i="2"/>
  <c r="H18" i="1" s="1"/>
  <c r="G89" i="2"/>
  <c r="H17" i="1" s="1"/>
  <c r="G57" i="2"/>
  <c r="H13" i="1" s="1"/>
  <c r="G64" i="2"/>
  <c r="H64" i="2" s="1"/>
  <c r="I14" i="1" s="1"/>
  <c r="G49" i="2"/>
  <c r="H49" i="2" s="1"/>
  <c r="I12" i="1" s="1"/>
  <c r="G45" i="2"/>
  <c r="H11" i="1" s="1"/>
  <c r="G37" i="2"/>
  <c r="H37" i="2" s="1"/>
  <c r="I9" i="1" s="1"/>
  <c r="G27" i="2"/>
  <c r="H7" i="1" s="1"/>
  <c r="G18" i="2"/>
  <c r="H18" i="2" s="1"/>
  <c r="I5" i="1" s="1"/>
  <c r="G22" i="2"/>
  <c r="H22" i="2" s="1"/>
  <c r="I6" i="1" s="1"/>
  <c r="G12" i="2"/>
  <c r="H4" i="1" s="1"/>
  <c r="G8" i="2"/>
  <c r="H3" i="1" s="1"/>
  <c r="H27" i="2" l="1"/>
  <c r="I7" i="1" s="1"/>
  <c r="H57" i="2"/>
  <c r="I13" i="1" s="1"/>
  <c r="H40" i="2"/>
  <c r="I10" i="1" s="1"/>
  <c r="H89" i="2"/>
  <c r="I17" i="1" s="1"/>
  <c r="H96" i="2"/>
  <c r="I18" i="1" s="1"/>
  <c r="H16" i="1"/>
  <c r="H8" i="2"/>
  <c r="I3" i="1" s="1"/>
  <c r="H5" i="1"/>
  <c r="H9" i="1"/>
  <c r="H14" i="1"/>
  <c r="H12" i="2"/>
  <c r="I4" i="1" s="1"/>
  <c r="H45" i="2"/>
  <c r="I11" i="1" s="1"/>
  <c r="H15" i="1"/>
  <c r="H6" i="1"/>
  <c r="H30" i="2"/>
  <c r="I8" i="1" s="1"/>
  <c r="H19" i="1"/>
  <c r="H102" i="2"/>
  <c r="I20" i="1" s="1"/>
  <c r="H12" i="1"/>
  <c r="G1" i="1" l="1"/>
</calcChain>
</file>

<file path=xl/sharedStrings.xml><?xml version="1.0" encoding="utf-8"?>
<sst xmlns="http://schemas.openxmlformats.org/spreadsheetml/2006/main" count="280" uniqueCount="43">
  <si>
    <t>WETL_ID</t>
  </si>
  <si>
    <t>HRU_ID</t>
  </si>
  <si>
    <t>REACH_ID</t>
  </si>
  <si>
    <t>GNIS_NAME</t>
  </si>
  <si>
    <t>elev of outlet IDU</t>
  </si>
  <si>
    <t>McGowan Cr</t>
  </si>
  <si>
    <t>Cedar Cr</t>
  </si>
  <si>
    <t>McKenzie R</t>
  </si>
  <si>
    <t>outlet IDU_ID</t>
  </si>
  <si>
    <t>not adjacent to a reach</t>
  </si>
  <si>
    <t># of IDUs</t>
  </si>
  <si>
    <t>IDU_ID</t>
  </si>
  <si>
    <t>area m2</t>
  </si>
  <si>
    <t>ELEV_MEAN</t>
  </si>
  <si>
    <t>this one is completely surrounded by 36255</t>
  </si>
  <si>
    <t>this one is doughnut shaped and completely surrounds 36228</t>
  </si>
  <si>
    <t>missing elevation</t>
  </si>
  <si>
    <t>totat area, ha</t>
  </si>
  <si>
    <t>average elevation, m</t>
  </si>
  <si>
    <t>COMID</t>
  </si>
  <si>
    <t>total area, ha</t>
  </si>
  <si>
    <t>Cedar Creek</t>
  </si>
  <si>
    <t>McGowan Creek</t>
  </si>
  <si>
    <t>size, ha</t>
  </si>
  <si>
    <t>elev, m</t>
  </si>
  <si>
    <t>sorted by size</t>
  </si>
  <si>
    <t>VEGCLASS</t>
  </si>
  <si>
    <t>woody wetlands</t>
  </si>
  <si>
    <t>herbaceous wetlands</t>
  </si>
  <si>
    <t>Clackamas R</t>
  </si>
  <si>
    <t>Crystal Springs Cr</t>
  </si>
  <si>
    <t>Johnson Cr</t>
  </si>
  <si>
    <t>Oak Grove Fork Clackamas R</t>
  </si>
  <si>
    <t>Clackamas basin</t>
  </si>
  <si>
    <t>McKenzie basin</t>
  </si>
  <si>
    <t>Wetlands as in CW3M ver. c25 (0.3.2) in the McKenzie and Clackamas basins</t>
  </si>
  <si>
    <t>McKenzie</t>
  </si>
  <si>
    <t>Clackamas</t>
  </si>
  <si>
    <t>easting</t>
  </si>
  <si>
    <t>northing</t>
  </si>
  <si>
    <t>IDU centroid</t>
  </si>
  <si>
    <t>FID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</si>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</sst>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BDD9-3748-4423-B686-257FDC6E887B}">
  <dimension ref="A1:K55"/>
  <sheetViews>
    <sheetView tabSelected="1" workbookViewId="0">
      <pane xSplit="10" ySplit="13" topLeftCell="K14" activePane="bottomRight" state="frozen"/>
      <selection pane="topRight" activeCell="K1" sqref="K1"/>
      <selection pane="bottomLeft" activeCell="A14" sqref="A14"/>
      <selection pane="bottomRight" activeCell="E37" sqref="E37"/>
    </sheetView>
  </sheetViews>
  <sheetFormatPr defaultRowHeight="15" x14ac:dyDescent="0.25"/>
  <cols>
    <col min="4" max="4" width="10.42578125" style="8" customWidth="1"/>
    <col min="6" max="6" width="25.85546875" customWidth="1"/>
    <col min="7" max="7" width="12.7109375" customWidth="1"/>
    <col min="8" max="8" width="12.7109375" style="4" customWidth="1"/>
    <col min="9" max="9" width="12.7109375" style="2" customWidth="1"/>
  </cols>
  <sheetData>
    <row r="1" spans="1:11" x14ac:dyDescent="0.25">
      <c r="A1" t="s">
        <v>35</v>
      </c>
      <c r="G1">
        <f>SUM(G3:G20)</f>
        <v>65</v>
      </c>
      <c r="J1" t="s">
        <v>40</v>
      </c>
    </row>
    <row r="2" spans="1:11" s="1" customFormat="1" ht="30" x14ac:dyDescent="0.25">
      <c r="A2" s="1" t="s">
        <v>0</v>
      </c>
      <c r="B2" s="1" t="s">
        <v>8</v>
      </c>
      <c r="C2" s="1" t="s">
        <v>1</v>
      </c>
      <c r="D2" s="9" t="s">
        <v>4</v>
      </c>
      <c r="E2" s="1" t="s">
        <v>2</v>
      </c>
      <c r="F2" s="1" t="s">
        <v>3</v>
      </c>
      <c r="G2" s="1" t="s">
        <v>10</v>
      </c>
      <c r="H2" s="7" t="s">
        <v>23</v>
      </c>
      <c r="I2" s="6" t="s">
        <v>24</v>
      </c>
      <c r="J2" s="1" t="s">
        <v>38</v>
      </c>
      <c r="K2" s="1" t="s">
        <v>39</v>
      </c>
    </row>
    <row r="3" spans="1:11" x14ac:dyDescent="0.25">
      <c r="A3">
        <v>1</v>
      </c>
      <c r="B3">
        <v>37310</v>
      </c>
      <c r="C3">
        <v>2277</v>
      </c>
      <c r="D3" s="8">
        <v>113</v>
      </c>
      <c r="E3">
        <v>23765583</v>
      </c>
      <c r="F3" t="s">
        <v>7</v>
      </c>
      <c r="G3">
        <v>5</v>
      </c>
      <c r="H3" s="4">
        <f>IDUs!G8</f>
        <v>24.105699999999999</v>
      </c>
      <c r="I3" s="2">
        <f>IDUs!H8</f>
        <v>114.80779151818864</v>
      </c>
    </row>
    <row r="4" spans="1:11" x14ac:dyDescent="0.25">
      <c r="A4">
        <v>2</v>
      </c>
      <c r="B4">
        <v>36776</v>
      </c>
      <c r="C4">
        <v>2194</v>
      </c>
      <c r="D4" s="8">
        <v>116</v>
      </c>
      <c r="E4">
        <v>23772709</v>
      </c>
      <c r="F4" t="s">
        <v>7</v>
      </c>
      <c r="G4">
        <v>2</v>
      </c>
      <c r="H4" s="4">
        <f>IDUs!G12</f>
        <v>12.8376</v>
      </c>
      <c r="I4" s="2">
        <f>IDUs!H12</f>
        <v>115.87905496354458</v>
      </c>
    </row>
    <row r="5" spans="1:11" x14ac:dyDescent="0.25">
      <c r="A5">
        <v>3</v>
      </c>
      <c r="B5">
        <v>36324</v>
      </c>
      <c r="C5">
        <v>2198</v>
      </c>
      <c r="D5" s="8">
        <v>118</v>
      </c>
      <c r="E5">
        <v>23774113</v>
      </c>
      <c r="G5">
        <v>4</v>
      </c>
      <c r="H5" s="4">
        <f>IDUs!G18</f>
        <v>19.5397</v>
      </c>
      <c r="I5" s="2">
        <f>IDUs!H18</f>
        <v>117.99632358736316</v>
      </c>
    </row>
    <row r="6" spans="1:11" x14ac:dyDescent="0.25">
      <c r="A6">
        <v>4</v>
      </c>
      <c r="B6">
        <v>36307</v>
      </c>
      <c r="C6">
        <v>2069</v>
      </c>
      <c r="D6" s="8">
        <v>121</v>
      </c>
      <c r="E6">
        <v>23772727</v>
      </c>
      <c r="F6" t="s">
        <v>7</v>
      </c>
      <c r="G6">
        <v>2</v>
      </c>
      <c r="H6" s="4">
        <f>IDUs!G22</f>
        <v>14.686299999999999</v>
      </c>
      <c r="I6" s="2">
        <f>IDUs!H22</f>
        <v>120.46777268610882</v>
      </c>
    </row>
    <row r="7" spans="1:11" x14ac:dyDescent="0.25">
      <c r="A7">
        <v>5</v>
      </c>
      <c r="B7">
        <v>36255</v>
      </c>
      <c r="C7">
        <v>2069</v>
      </c>
      <c r="D7" s="8">
        <v>124</v>
      </c>
      <c r="E7">
        <v>23772727</v>
      </c>
      <c r="F7" t="s">
        <v>7</v>
      </c>
      <c r="G7">
        <v>3</v>
      </c>
      <c r="H7" s="4">
        <f>IDUs!G27</f>
        <v>35.198799999999999</v>
      </c>
      <c r="I7" s="2">
        <f>IDUs!H27</f>
        <v>124.10821118901781</v>
      </c>
    </row>
    <row r="8" spans="1:11" x14ac:dyDescent="0.25">
      <c r="A8">
        <v>6</v>
      </c>
      <c r="B8">
        <v>35846</v>
      </c>
      <c r="C8">
        <v>2069</v>
      </c>
      <c r="D8" s="8">
        <v>123</v>
      </c>
      <c r="E8">
        <v>23772727</v>
      </c>
      <c r="F8" t="s">
        <v>7</v>
      </c>
      <c r="G8">
        <v>1</v>
      </c>
      <c r="H8" s="4">
        <f>IDUs!G30</f>
        <v>14.101699999999999</v>
      </c>
      <c r="I8" s="2">
        <f>IDUs!H30</f>
        <v>122.91</v>
      </c>
    </row>
    <row r="9" spans="1:11" x14ac:dyDescent="0.25">
      <c r="A9">
        <v>7</v>
      </c>
      <c r="B9">
        <v>35767</v>
      </c>
      <c r="C9">
        <v>2069</v>
      </c>
      <c r="D9" s="8">
        <v>124</v>
      </c>
      <c r="E9">
        <v>23772727</v>
      </c>
      <c r="F9" t="s">
        <v>7</v>
      </c>
      <c r="G9">
        <v>5</v>
      </c>
      <c r="H9" s="4">
        <f>IDUs!G37</f>
        <v>33.111600000000003</v>
      </c>
      <c r="I9" s="2">
        <f>IDUs!H37</f>
        <v>125.35983235482429</v>
      </c>
    </row>
    <row r="10" spans="1:11" x14ac:dyDescent="0.25">
      <c r="A10">
        <v>8</v>
      </c>
      <c r="B10">
        <v>34761</v>
      </c>
      <c r="C10">
        <v>2004</v>
      </c>
      <c r="D10" s="8">
        <v>129</v>
      </c>
      <c r="E10">
        <v>23774181</v>
      </c>
      <c r="G10">
        <v>1</v>
      </c>
      <c r="H10" s="4">
        <f>IDUs!G40</f>
        <v>10.452</v>
      </c>
      <c r="I10" s="2">
        <f>IDUs!H40</f>
        <v>128.61000000000001</v>
      </c>
    </row>
    <row r="11" spans="1:11" x14ac:dyDescent="0.25">
      <c r="A11">
        <v>9</v>
      </c>
      <c r="B11">
        <v>34773</v>
      </c>
      <c r="C11">
        <v>2037</v>
      </c>
      <c r="D11" s="8">
        <v>129</v>
      </c>
      <c r="E11">
        <v>23772731</v>
      </c>
      <c r="F11" t="s">
        <v>7</v>
      </c>
      <c r="G11">
        <v>3</v>
      </c>
      <c r="H11" s="4">
        <f>IDUs!G45</f>
        <v>30.7943</v>
      </c>
      <c r="I11" s="2">
        <f>IDUs!H45</f>
        <v>128.65973004744384</v>
      </c>
    </row>
    <row r="12" spans="1:11" x14ac:dyDescent="0.25">
      <c r="A12">
        <v>10</v>
      </c>
      <c r="B12">
        <v>33827</v>
      </c>
      <c r="C12">
        <v>2033</v>
      </c>
      <c r="D12" s="8">
        <v>133</v>
      </c>
      <c r="E12">
        <v>23772737</v>
      </c>
      <c r="F12" t="s">
        <v>7</v>
      </c>
      <c r="G12">
        <v>2</v>
      </c>
      <c r="H12" s="4">
        <f>IDUs!G49</f>
        <v>8.4712999999999994</v>
      </c>
      <c r="I12" s="2">
        <f>IDUs!H49</f>
        <v>131.56476101660903</v>
      </c>
    </row>
    <row r="13" spans="1:11" x14ac:dyDescent="0.25">
      <c r="A13">
        <v>11</v>
      </c>
      <c r="B13">
        <v>33362</v>
      </c>
      <c r="C13">
        <v>2005</v>
      </c>
      <c r="D13" s="8">
        <v>130</v>
      </c>
      <c r="E13">
        <v>23772737</v>
      </c>
      <c r="F13" t="s">
        <v>7</v>
      </c>
      <c r="G13">
        <v>6</v>
      </c>
      <c r="H13" s="4">
        <f>IDUs!G57</f>
        <v>36.640300000000003</v>
      </c>
      <c r="I13" s="2">
        <f>IDUs!H57</f>
        <v>130.65532632101809</v>
      </c>
    </row>
    <row r="14" spans="1:11" x14ac:dyDescent="0.25">
      <c r="A14">
        <v>12</v>
      </c>
      <c r="B14">
        <v>33278</v>
      </c>
      <c r="C14">
        <v>1946</v>
      </c>
      <c r="D14" s="8">
        <v>133</v>
      </c>
      <c r="E14">
        <v>23772745</v>
      </c>
      <c r="F14" t="s">
        <v>7</v>
      </c>
      <c r="G14">
        <v>5</v>
      </c>
      <c r="H14" s="4">
        <f>IDUs!G64</f>
        <v>26.276800000000001</v>
      </c>
      <c r="I14" s="2">
        <f>IDUs!H64</f>
        <v>134.27690288100209</v>
      </c>
    </row>
    <row r="15" spans="1:11" x14ac:dyDescent="0.25">
      <c r="A15">
        <v>13</v>
      </c>
      <c r="B15">
        <v>33306</v>
      </c>
      <c r="C15">
        <v>1946</v>
      </c>
      <c r="D15" s="8">
        <v>135</v>
      </c>
      <c r="E15">
        <v>23772745</v>
      </c>
      <c r="F15" t="s">
        <v>7</v>
      </c>
      <c r="G15">
        <v>1</v>
      </c>
      <c r="H15" s="4">
        <f>IDUs!G67</f>
        <v>6.5331999999999999</v>
      </c>
      <c r="I15" s="2">
        <f>IDUs!H67</f>
        <v>134.74</v>
      </c>
    </row>
    <row r="16" spans="1:11" x14ac:dyDescent="0.25">
      <c r="A16">
        <v>14</v>
      </c>
      <c r="B16">
        <v>33803</v>
      </c>
      <c r="C16">
        <v>1946</v>
      </c>
      <c r="D16" s="8">
        <v>139</v>
      </c>
      <c r="E16">
        <v>23772745</v>
      </c>
      <c r="F16" t="s">
        <v>7</v>
      </c>
      <c r="G16">
        <v>1</v>
      </c>
      <c r="H16" s="4">
        <f>IDUs!G70</f>
        <v>15.457800000000001</v>
      </c>
      <c r="I16" s="2">
        <f>IDUs!H70</f>
        <v>139.35</v>
      </c>
    </row>
    <row r="17" spans="1:11" x14ac:dyDescent="0.25">
      <c r="A17">
        <v>15</v>
      </c>
      <c r="B17">
        <v>32743</v>
      </c>
      <c r="C17">
        <v>1939</v>
      </c>
      <c r="D17" s="8">
        <v>142</v>
      </c>
      <c r="E17">
        <v>23772753</v>
      </c>
      <c r="F17" t="s">
        <v>7</v>
      </c>
      <c r="G17">
        <v>17</v>
      </c>
      <c r="H17" s="4">
        <f>IDUs!G89</f>
        <v>161.80410000000001</v>
      </c>
      <c r="I17" s="2">
        <f>IDUs!H89</f>
        <v>143.11835277968854</v>
      </c>
    </row>
    <row r="18" spans="1:11" x14ac:dyDescent="0.25">
      <c r="A18">
        <v>16</v>
      </c>
      <c r="B18">
        <v>32211</v>
      </c>
      <c r="C18">
        <v>1881</v>
      </c>
      <c r="D18" s="8">
        <v>149</v>
      </c>
      <c r="E18">
        <v>23774369</v>
      </c>
      <c r="F18" t="s">
        <v>6</v>
      </c>
      <c r="G18">
        <v>5</v>
      </c>
      <c r="H18" s="4">
        <f>IDUs!G96</f>
        <v>20.059799999999999</v>
      </c>
      <c r="I18" s="2">
        <f>IDUs!H96</f>
        <v>149.39206597274151</v>
      </c>
      <c r="J18" t="s">
        <v>9</v>
      </c>
    </row>
    <row r="19" spans="1:11" x14ac:dyDescent="0.25">
      <c r="A19">
        <v>17</v>
      </c>
      <c r="B19">
        <v>31325</v>
      </c>
      <c r="C19">
        <v>1816</v>
      </c>
      <c r="D19" s="8">
        <v>162</v>
      </c>
      <c r="E19">
        <v>23774413</v>
      </c>
      <c r="F19" t="s">
        <v>6</v>
      </c>
      <c r="G19">
        <v>1</v>
      </c>
      <c r="H19" s="4">
        <f>IDUs!G99</f>
        <v>7.8960999999999997</v>
      </c>
      <c r="I19" s="2">
        <f>IDUs!H99</f>
        <v>161.96</v>
      </c>
    </row>
    <row r="20" spans="1:11" x14ac:dyDescent="0.25">
      <c r="A20">
        <v>18</v>
      </c>
      <c r="B20">
        <v>40260</v>
      </c>
      <c r="C20">
        <v>2344</v>
      </c>
      <c r="D20" s="8">
        <v>539</v>
      </c>
      <c r="E20">
        <v>23773619</v>
      </c>
      <c r="F20" t="s">
        <v>5</v>
      </c>
      <c r="G20">
        <v>1</v>
      </c>
      <c r="H20" s="4">
        <f>IDUs!G102</f>
        <v>41.287700000000001</v>
      </c>
      <c r="I20" s="2">
        <f>IDUs!H102</f>
        <v>538.92999999999995</v>
      </c>
      <c r="J20" t="s">
        <v>9</v>
      </c>
    </row>
    <row r="22" spans="1:11" x14ac:dyDescent="0.25">
      <c r="A22">
        <v>19</v>
      </c>
      <c r="B22">
        <v>149851</v>
      </c>
      <c r="C22">
        <v>8121</v>
      </c>
      <c r="D22" s="8">
        <v>5.81</v>
      </c>
      <c r="E22">
        <v>23809000</v>
      </c>
      <c r="F22" t="s">
        <v>29</v>
      </c>
      <c r="G22">
        <v>1</v>
      </c>
      <c r="H22" s="4">
        <f>IDUs!G105/10000</f>
        <v>5.0632999999999999</v>
      </c>
      <c r="I22" s="2">
        <f>IDUs!H105</f>
        <v>5.81</v>
      </c>
      <c r="J22">
        <v>531336</v>
      </c>
      <c r="K22">
        <v>5024523</v>
      </c>
    </row>
    <row r="23" spans="1:11" x14ac:dyDescent="0.25">
      <c r="A23">
        <v>20</v>
      </c>
      <c r="B23">
        <v>150311</v>
      </c>
      <c r="C23">
        <v>8121</v>
      </c>
      <c r="D23" s="8">
        <v>9.2799999999999994</v>
      </c>
      <c r="E23">
        <v>23809000</v>
      </c>
      <c r="F23" t="s">
        <v>29</v>
      </c>
      <c r="G23">
        <v>3</v>
      </c>
      <c r="H23" s="4">
        <f>IDUs!G110</f>
        <v>21.9206</v>
      </c>
      <c r="I23" s="4">
        <f>IDUs!H110</f>
        <v>11.960297756448274</v>
      </c>
      <c r="J23">
        <v>533123</v>
      </c>
      <c r="K23">
        <v>5025225</v>
      </c>
    </row>
    <row r="24" spans="1:11" x14ac:dyDescent="0.25">
      <c r="A24">
        <v>21</v>
      </c>
      <c r="B24">
        <v>151931</v>
      </c>
      <c r="C24">
        <v>8210</v>
      </c>
      <c r="D24" s="8">
        <v>24.45</v>
      </c>
      <c r="E24">
        <v>23809012</v>
      </c>
      <c r="F24" t="s">
        <v>29</v>
      </c>
      <c r="G24">
        <v>4</v>
      </c>
      <c r="H24" s="4">
        <f>IDUs!G116</f>
        <v>35.7926</v>
      </c>
      <c r="I24" s="4">
        <f>IDUs!H116</f>
        <v>29.066978341891897</v>
      </c>
      <c r="J24">
        <v>538389</v>
      </c>
      <c r="K24">
        <v>5027758</v>
      </c>
    </row>
    <row r="25" spans="1:11" x14ac:dyDescent="0.25">
      <c r="A25">
        <v>22</v>
      </c>
      <c r="B25">
        <v>150784</v>
      </c>
      <c r="C25">
        <v>8048</v>
      </c>
      <c r="D25" s="8">
        <v>49.54</v>
      </c>
      <c r="E25">
        <v>23809054</v>
      </c>
      <c r="F25" t="s">
        <v>29</v>
      </c>
      <c r="G25">
        <v>2</v>
      </c>
      <c r="H25" s="4">
        <f>IDUs!G120</f>
        <v>28.562000000000001</v>
      </c>
      <c r="I25" s="4">
        <f>IDUs!H120</f>
        <v>49.730076395210418</v>
      </c>
      <c r="J25">
        <v>545929</v>
      </c>
      <c r="K25">
        <v>5025729</v>
      </c>
    </row>
    <row r="26" spans="1:11" x14ac:dyDescent="0.25">
      <c r="A26">
        <v>23</v>
      </c>
      <c r="B26">
        <v>150309</v>
      </c>
      <c r="C26">
        <v>8048</v>
      </c>
      <c r="D26" s="8">
        <v>51.41</v>
      </c>
      <c r="E26">
        <v>23809054</v>
      </c>
      <c r="F26" t="s">
        <v>29</v>
      </c>
      <c r="G26">
        <v>3</v>
      </c>
      <c r="H26" s="4">
        <f>IDUs!G125</f>
        <v>25.743200000000002</v>
      </c>
      <c r="I26" s="4">
        <f>IDUs!H125</f>
        <v>53.512008685788857</v>
      </c>
      <c r="J26">
        <v>546658</v>
      </c>
      <c r="K26">
        <v>5025134</v>
      </c>
    </row>
    <row r="27" spans="1:11" x14ac:dyDescent="0.25">
      <c r="A27">
        <v>24</v>
      </c>
      <c r="B27">
        <v>150066</v>
      </c>
      <c r="C27">
        <v>8048</v>
      </c>
      <c r="D27" s="8">
        <v>53.87</v>
      </c>
      <c r="E27">
        <v>23809054</v>
      </c>
      <c r="F27" t="s">
        <v>29</v>
      </c>
      <c r="G27">
        <v>2</v>
      </c>
      <c r="H27" s="4">
        <f>IDUs!G129</f>
        <v>14.622199999999999</v>
      </c>
      <c r="I27" s="4">
        <f>IDUs!H129</f>
        <v>54.218883615324643</v>
      </c>
      <c r="J27">
        <v>547250</v>
      </c>
      <c r="K27">
        <v>5024842</v>
      </c>
    </row>
    <row r="28" spans="1:11" x14ac:dyDescent="0.25">
      <c r="A28">
        <v>25</v>
      </c>
      <c r="B28">
        <v>149542</v>
      </c>
      <c r="C28">
        <v>8059</v>
      </c>
      <c r="D28" s="8">
        <v>56.61</v>
      </c>
      <c r="E28">
        <v>23809058</v>
      </c>
      <c r="F28" t="s">
        <v>29</v>
      </c>
      <c r="G28">
        <v>6</v>
      </c>
      <c r="H28" s="4">
        <f>IDUs!G137</f>
        <v>37.5364</v>
      </c>
      <c r="I28" s="4">
        <f>IDUs!H137</f>
        <v>57.589091388625441</v>
      </c>
      <c r="J28">
        <v>547287</v>
      </c>
      <c r="K28">
        <v>5023984</v>
      </c>
    </row>
    <row r="29" spans="1:11" x14ac:dyDescent="0.25">
      <c r="A29">
        <v>26</v>
      </c>
      <c r="B29">
        <v>153673</v>
      </c>
      <c r="C29">
        <v>8362</v>
      </c>
      <c r="D29" s="8">
        <v>252.65</v>
      </c>
      <c r="E29">
        <v>23815518</v>
      </c>
      <c r="G29">
        <v>1</v>
      </c>
      <c r="H29" s="4">
        <f>IDUs!G139/10000</f>
        <v>5.2785000000000002</v>
      </c>
      <c r="I29" s="2">
        <f>IDUs!H139</f>
        <v>252.65</v>
      </c>
      <c r="J29">
        <v>547936</v>
      </c>
      <c r="K29">
        <v>5031580</v>
      </c>
    </row>
    <row r="30" spans="1:11" x14ac:dyDescent="0.25">
      <c r="A30">
        <v>27</v>
      </c>
      <c r="B30">
        <v>156391</v>
      </c>
      <c r="C30">
        <v>8513</v>
      </c>
      <c r="D30" s="8">
        <v>30.94</v>
      </c>
      <c r="E30">
        <v>23815444</v>
      </c>
      <c r="F30" t="s">
        <v>30</v>
      </c>
      <c r="G30">
        <v>1</v>
      </c>
      <c r="H30" s="4">
        <f>IDUs!G140/10000</f>
        <v>5.5853000000000002</v>
      </c>
      <c r="I30" s="2">
        <f>IDUs!H140</f>
        <v>30.94</v>
      </c>
      <c r="J30">
        <v>527237</v>
      </c>
      <c r="K30">
        <v>5036203</v>
      </c>
    </row>
    <row r="31" spans="1:11" x14ac:dyDescent="0.25">
      <c r="A31">
        <v>28</v>
      </c>
      <c r="B31">
        <v>156910</v>
      </c>
      <c r="C31">
        <v>8491</v>
      </c>
      <c r="D31" s="8">
        <v>95.08</v>
      </c>
      <c r="E31">
        <v>23815070</v>
      </c>
      <c r="F31" t="s">
        <v>31</v>
      </c>
      <c r="G31">
        <v>1</v>
      </c>
      <c r="H31" s="4">
        <f>IDUs!G141/10000</f>
        <v>6.7222</v>
      </c>
      <c r="I31" s="2">
        <f>IDUs!H141</f>
        <v>95.08</v>
      </c>
      <c r="J31">
        <v>544983</v>
      </c>
      <c r="K31">
        <v>5037421</v>
      </c>
    </row>
    <row r="32" spans="1:11" x14ac:dyDescent="0.25">
      <c r="A32">
        <v>29</v>
      </c>
      <c r="B32">
        <v>145278</v>
      </c>
      <c r="C32">
        <v>7855</v>
      </c>
      <c r="D32" s="8">
        <v>86.9</v>
      </c>
      <c r="E32">
        <v>23809078</v>
      </c>
      <c r="F32" t="s">
        <v>29</v>
      </c>
      <c r="G32">
        <v>1</v>
      </c>
      <c r="H32" s="4">
        <f>IDUs!G142/10000</f>
        <v>10.258800000000001</v>
      </c>
      <c r="I32" s="2">
        <f>IDUs!H142</f>
        <v>86.9</v>
      </c>
      <c r="J32">
        <v>549458</v>
      </c>
      <c r="K32">
        <v>5017267</v>
      </c>
    </row>
    <row r="33" spans="1:11" x14ac:dyDescent="0.25">
      <c r="A33">
        <v>30</v>
      </c>
      <c r="B33">
        <v>120758</v>
      </c>
      <c r="C33">
        <v>6766</v>
      </c>
      <c r="D33" s="8">
        <v>665.6</v>
      </c>
      <c r="E33">
        <v>23809418</v>
      </c>
      <c r="F33" t="s">
        <v>32</v>
      </c>
      <c r="G33">
        <v>1</v>
      </c>
      <c r="H33" s="4">
        <f>IDUs!G143/10000</f>
        <v>6.5830000000000002</v>
      </c>
      <c r="I33" s="2">
        <f>IDUs!H143</f>
        <v>665.6</v>
      </c>
      <c r="J33">
        <v>577029</v>
      </c>
      <c r="K33">
        <v>4991642</v>
      </c>
    </row>
    <row r="34" spans="1:11" x14ac:dyDescent="0.25">
      <c r="G34">
        <f>SUM(G22:G33)</f>
        <v>26</v>
      </c>
    </row>
    <row r="35" spans="1:11" x14ac:dyDescent="0.25">
      <c r="A35" t="s">
        <v>25</v>
      </c>
    </row>
    <row r="36" spans="1:11" x14ac:dyDescent="0.25">
      <c r="A36" t="s">
        <v>36</v>
      </c>
      <c r="B36" s="4">
        <f>SUM(B38:B55)</f>
        <v>519.25480000000005</v>
      </c>
      <c r="D36" s="8" t="s">
        <v>37</v>
      </c>
      <c r="E36" s="4">
        <f>SUM(E38:E49)</f>
        <v>203.6249</v>
      </c>
    </row>
    <row r="37" spans="1:11" x14ac:dyDescent="0.25">
      <c r="A37" t="s">
        <v>0</v>
      </c>
      <c r="B37" s="4" t="s">
        <v>23</v>
      </c>
      <c r="D37" t="s">
        <v>0</v>
      </c>
      <c r="E37" s="4" t="s">
        <v>23</v>
      </c>
    </row>
    <row r="38" spans="1:11" x14ac:dyDescent="0.25">
      <c r="A38">
        <v>15</v>
      </c>
      <c r="B38" s="4">
        <v>161.80410000000001</v>
      </c>
      <c r="D38">
        <v>25</v>
      </c>
      <c r="E38" s="4">
        <v>37.5364</v>
      </c>
    </row>
    <row r="39" spans="1:11" x14ac:dyDescent="0.25">
      <c r="A39">
        <v>18</v>
      </c>
      <c r="B39" s="4">
        <v>41.287700000000001</v>
      </c>
      <c r="D39">
        <v>21</v>
      </c>
      <c r="E39" s="4">
        <v>35.7926</v>
      </c>
    </row>
    <row r="40" spans="1:11" x14ac:dyDescent="0.25">
      <c r="A40">
        <v>11</v>
      </c>
      <c r="B40" s="4">
        <v>36.640300000000003</v>
      </c>
      <c r="D40">
        <v>22</v>
      </c>
      <c r="E40" s="4">
        <v>28.562000000000001</v>
      </c>
    </row>
    <row r="41" spans="1:11" x14ac:dyDescent="0.25">
      <c r="A41">
        <v>5</v>
      </c>
      <c r="B41" s="4">
        <v>35.198799999999999</v>
      </c>
      <c r="D41">
        <v>23</v>
      </c>
      <c r="E41" s="4">
        <v>25.7</v>
      </c>
    </row>
    <row r="42" spans="1:11" x14ac:dyDescent="0.25">
      <c r="A42">
        <v>7</v>
      </c>
      <c r="B42" s="4">
        <v>33.111600000000003</v>
      </c>
      <c r="D42">
        <v>20</v>
      </c>
      <c r="E42" s="4">
        <v>21.9206</v>
      </c>
    </row>
    <row r="43" spans="1:11" x14ac:dyDescent="0.25">
      <c r="A43">
        <v>9</v>
      </c>
      <c r="B43" s="4">
        <v>30.7943</v>
      </c>
      <c r="D43">
        <v>24</v>
      </c>
      <c r="E43" s="4">
        <v>14.622199999999999</v>
      </c>
    </row>
    <row r="44" spans="1:11" x14ac:dyDescent="0.25">
      <c r="A44">
        <v>12</v>
      </c>
      <c r="B44" s="4">
        <v>26.276800000000001</v>
      </c>
      <c r="D44">
        <v>29</v>
      </c>
      <c r="E44" s="4">
        <v>10.258800000000001</v>
      </c>
    </row>
    <row r="45" spans="1:11" x14ac:dyDescent="0.25">
      <c r="A45">
        <v>1</v>
      </c>
      <c r="B45" s="4">
        <v>24.105699999999999</v>
      </c>
      <c r="D45">
        <v>28</v>
      </c>
      <c r="E45" s="4">
        <v>6.7222</v>
      </c>
    </row>
    <row r="46" spans="1:11" x14ac:dyDescent="0.25">
      <c r="A46">
        <v>16</v>
      </c>
      <c r="B46" s="4">
        <v>20.059799999999999</v>
      </c>
      <c r="D46">
        <v>30</v>
      </c>
      <c r="E46" s="4">
        <v>6.5830000000000002</v>
      </c>
    </row>
    <row r="47" spans="1:11" x14ac:dyDescent="0.25">
      <c r="A47">
        <v>3</v>
      </c>
      <c r="B47" s="4">
        <v>19.5397</v>
      </c>
      <c r="D47">
        <v>27</v>
      </c>
      <c r="E47" s="4">
        <v>5.5853000000000002</v>
      </c>
    </row>
    <row r="48" spans="1:11" x14ac:dyDescent="0.25">
      <c r="A48">
        <v>14</v>
      </c>
      <c r="B48" s="4">
        <v>15.457800000000001</v>
      </c>
      <c r="D48">
        <v>26</v>
      </c>
      <c r="E48" s="4">
        <v>5.2785000000000002</v>
      </c>
    </row>
    <row r="49" spans="1:5" x14ac:dyDescent="0.25">
      <c r="A49">
        <v>4</v>
      </c>
      <c r="B49" s="4">
        <v>14.686299999999999</v>
      </c>
      <c r="D49">
        <v>19</v>
      </c>
      <c r="E49" s="4">
        <v>5.0632999999999999</v>
      </c>
    </row>
    <row r="50" spans="1:5" x14ac:dyDescent="0.25">
      <c r="A50">
        <v>6</v>
      </c>
      <c r="B50" s="4">
        <v>14.101699999999999</v>
      </c>
      <c r="D50"/>
    </row>
    <row r="51" spans="1:5" x14ac:dyDescent="0.25">
      <c r="A51">
        <v>2</v>
      </c>
      <c r="B51" s="4">
        <v>12.8376</v>
      </c>
    </row>
    <row r="52" spans="1:5" x14ac:dyDescent="0.25">
      <c r="A52">
        <v>8</v>
      </c>
      <c r="B52" s="4">
        <v>10.452</v>
      </c>
    </row>
    <row r="53" spans="1:5" x14ac:dyDescent="0.25">
      <c r="A53">
        <v>10</v>
      </c>
      <c r="B53" s="4">
        <v>8.4712999999999994</v>
      </c>
    </row>
    <row r="54" spans="1:5" x14ac:dyDescent="0.25">
      <c r="A54">
        <v>17</v>
      </c>
      <c r="B54" s="4">
        <v>7.8960999999999997</v>
      </c>
    </row>
    <row r="55" spans="1:5" x14ac:dyDescent="0.25">
      <c r="A55">
        <v>13</v>
      </c>
      <c r="B55" s="4">
        <v>6.5331999999999999</v>
      </c>
    </row>
  </sheetData>
  <sortState xmlns:xlrd2="http://schemas.microsoft.com/office/spreadsheetml/2017/richdata2" ref="D38:E49">
    <sortCondition descending="1" ref="E38:E49"/>
  </sortState>
  <pageMargins left="0.7" right="0.7" top="0.75" bottom="0.75" header="0.3" footer="0.3"/>
  <pageSetup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4D07-858F-4F8F-B9B0-14D5E7A5141D}">
  <dimension ref="A1:K143"/>
  <sheetViews>
    <sheetView workbookViewId="0">
      <pane ySplit="1" topLeftCell="A11" activePane="bottomLeft" state="frozen"/>
      <selection pane="bottomLeft" activeCell="B104" sqref="B104"/>
    </sheetView>
  </sheetViews>
  <sheetFormatPr defaultRowHeight="15" x14ac:dyDescent="0.25"/>
  <cols>
    <col min="4" max="4" width="10" bestFit="1" customWidth="1"/>
    <col min="5" max="5" width="15.5703125" customWidth="1"/>
    <col min="8" max="8" width="11.5703125" style="2" bestFit="1" customWidth="1"/>
    <col min="10" max="10" width="20.7109375" customWidth="1"/>
  </cols>
  <sheetData>
    <row r="1" spans="1:11" x14ac:dyDescent="0.25">
      <c r="A1" t="s">
        <v>0</v>
      </c>
      <c r="B1" t="s">
        <v>10</v>
      </c>
      <c r="C1" t="s">
        <v>1</v>
      </c>
      <c r="D1" t="s">
        <v>19</v>
      </c>
      <c r="E1" t="s">
        <v>3</v>
      </c>
      <c r="F1" t="s">
        <v>11</v>
      </c>
      <c r="G1" t="s">
        <v>12</v>
      </c>
      <c r="H1" s="2" t="s">
        <v>13</v>
      </c>
      <c r="I1" t="s">
        <v>26</v>
      </c>
      <c r="K1" t="s">
        <v>41</v>
      </c>
    </row>
    <row r="2" spans="1:11" x14ac:dyDescent="0.25">
      <c r="A2" s="10" t="s">
        <v>34</v>
      </c>
    </row>
    <row r="3" spans="1:11" x14ac:dyDescent="0.25">
      <c r="A3">
        <v>1</v>
      </c>
      <c r="B3">
        <v>5</v>
      </c>
      <c r="C3">
        <v>2277</v>
      </c>
      <c r="D3">
        <v>23765583</v>
      </c>
      <c r="E3" t="s">
        <v>7</v>
      </c>
      <c r="F3">
        <v>37310</v>
      </c>
      <c r="G3">
        <v>44172</v>
      </c>
      <c r="H3" s="2">
        <v>113.24</v>
      </c>
      <c r="I3">
        <v>190</v>
      </c>
      <c r="J3" t="s">
        <v>27</v>
      </c>
    </row>
    <row r="4" spans="1:11" x14ac:dyDescent="0.25">
      <c r="C4">
        <v>2274</v>
      </c>
      <c r="D4">
        <v>23772703</v>
      </c>
      <c r="E4" t="s">
        <v>7</v>
      </c>
      <c r="F4">
        <v>37279</v>
      </c>
      <c r="G4">
        <v>97565</v>
      </c>
      <c r="H4" s="2">
        <v>114.32</v>
      </c>
      <c r="I4">
        <v>190</v>
      </c>
      <c r="J4" t="s">
        <v>27</v>
      </c>
    </row>
    <row r="5" spans="1:11" x14ac:dyDescent="0.25">
      <c r="C5">
        <v>2251</v>
      </c>
      <c r="D5">
        <v>23772705</v>
      </c>
      <c r="E5" t="s">
        <v>7</v>
      </c>
      <c r="F5">
        <v>36873</v>
      </c>
      <c r="G5">
        <v>30567</v>
      </c>
      <c r="H5" s="2">
        <v>115.07</v>
      </c>
      <c r="I5">
        <v>190</v>
      </c>
      <c r="J5" t="s">
        <v>27</v>
      </c>
    </row>
    <row r="6" spans="1:11" x14ac:dyDescent="0.25">
      <c r="C6">
        <v>2251</v>
      </c>
      <c r="D6">
        <v>23772705</v>
      </c>
      <c r="E6" t="s">
        <v>7</v>
      </c>
      <c r="F6">
        <v>37240</v>
      </c>
      <c r="G6">
        <v>23708</v>
      </c>
      <c r="H6" s="2">
        <v>115.86</v>
      </c>
      <c r="I6">
        <v>195</v>
      </c>
      <c r="J6" t="s">
        <v>28</v>
      </c>
    </row>
    <row r="7" spans="1:11" x14ac:dyDescent="0.25">
      <c r="C7">
        <v>2250</v>
      </c>
      <c r="D7">
        <v>23772713</v>
      </c>
      <c r="E7" t="s">
        <v>7</v>
      </c>
      <c r="F7">
        <v>36850</v>
      </c>
      <c r="G7">
        <v>45045</v>
      </c>
      <c r="H7" s="2">
        <v>116.67</v>
      </c>
      <c r="I7">
        <v>195</v>
      </c>
      <c r="J7" t="s">
        <v>28</v>
      </c>
    </row>
    <row r="8" spans="1:11" x14ac:dyDescent="0.25">
      <c r="F8" s="5" t="s">
        <v>20</v>
      </c>
      <c r="G8" s="4">
        <f>SUM(G3:G7)/10000</f>
        <v>24.105699999999999</v>
      </c>
      <c r="H8" s="2">
        <f>SUMPRODUCT(G3:G7,H3:H7)/(G8*10000)</f>
        <v>114.80779151818864</v>
      </c>
      <c r="I8" t="s">
        <v>18</v>
      </c>
    </row>
    <row r="9" spans="1:11" x14ac:dyDescent="0.25">
      <c r="H9"/>
    </row>
    <row r="10" spans="1:11" x14ac:dyDescent="0.25">
      <c r="A10">
        <v>2</v>
      </c>
      <c r="B10">
        <v>2</v>
      </c>
      <c r="C10">
        <v>2244</v>
      </c>
      <c r="D10">
        <v>23772709</v>
      </c>
      <c r="E10" t="s">
        <v>7</v>
      </c>
      <c r="F10">
        <v>36786</v>
      </c>
      <c r="G10">
        <v>71657</v>
      </c>
      <c r="H10" s="2">
        <v>115.72</v>
      </c>
      <c r="I10">
        <v>195</v>
      </c>
      <c r="J10" t="s">
        <v>28</v>
      </c>
    </row>
    <row r="11" spans="1:11" x14ac:dyDescent="0.25">
      <c r="C11">
        <v>2194</v>
      </c>
      <c r="D11">
        <v>23772709</v>
      </c>
      <c r="E11" t="s">
        <v>7</v>
      </c>
      <c r="F11">
        <v>36776</v>
      </c>
      <c r="G11">
        <v>56719</v>
      </c>
      <c r="H11" s="2">
        <v>116.08</v>
      </c>
      <c r="I11">
        <v>195</v>
      </c>
      <c r="J11" t="s">
        <v>28</v>
      </c>
    </row>
    <row r="12" spans="1:11" x14ac:dyDescent="0.25">
      <c r="F12" s="5" t="s">
        <v>20</v>
      </c>
      <c r="G12" s="4">
        <f>SUM(G10:G11)/10000</f>
        <v>12.8376</v>
      </c>
      <c r="H12" s="2">
        <f>SUMPRODUCT(G10:G11,H10:H11)/(G12*10000)</f>
        <v>115.87905496354458</v>
      </c>
      <c r="I12" t="s">
        <v>18</v>
      </c>
    </row>
    <row r="14" spans="1:11" x14ac:dyDescent="0.25">
      <c r="A14">
        <v>3</v>
      </c>
      <c r="B14">
        <v>4</v>
      </c>
      <c r="C14">
        <v>2194</v>
      </c>
      <c r="D14">
        <v>23772709</v>
      </c>
      <c r="E14" t="s">
        <v>7</v>
      </c>
      <c r="F14">
        <v>36282</v>
      </c>
      <c r="G14">
        <v>32023</v>
      </c>
      <c r="H14" s="2">
        <v>118.28</v>
      </c>
      <c r="I14">
        <v>190</v>
      </c>
      <c r="J14" t="s">
        <v>27</v>
      </c>
    </row>
    <row r="15" spans="1:11" x14ac:dyDescent="0.25">
      <c r="C15">
        <v>2198</v>
      </c>
      <c r="D15">
        <v>23774113</v>
      </c>
      <c r="F15">
        <v>36324</v>
      </c>
      <c r="G15">
        <v>81228</v>
      </c>
      <c r="H15" s="2">
        <v>117.67</v>
      </c>
      <c r="I15">
        <v>190</v>
      </c>
      <c r="J15" t="s">
        <v>27</v>
      </c>
    </row>
    <row r="16" spans="1:11" x14ac:dyDescent="0.25">
      <c r="C16">
        <v>2209</v>
      </c>
      <c r="D16">
        <v>23772721</v>
      </c>
      <c r="E16" t="s">
        <v>7</v>
      </c>
      <c r="F16">
        <v>36356</v>
      </c>
      <c r="G16">
        <v>39502</v>
      </c>
      <c r="H16" s="2">
        <v>117.98</v>
      </c>
      <c r="I16">
        <v>190</v>
      </c>
      <c r="J16" t="s">
        <v>27</v>
      </c>
    </row>
    <row r="17" spans="1:11" x14ac:dyDescent="0.25">
      <c r="C17">
        <v>2206</v>
      </c>
      <c r="D17">
        <v>23774111</v>
      </c>
      <c r="F17">
        <v>36345</v>
      </c>
      <c r="G17">
        <v>42644</v>
      </c>
      <c r="H17" s="2">
        <v>118.42</v>
      </c>
      <c r="I17">
        <v>190</v>
      </c>
      <c r="J17" t="s">
        <v>27</v>
      </c>
    </row>
    <row r="18" spans="1:11" x14ac:dyDescent="0.25">
      <c r="F18" s="5" t="s">
        <v>20</v>
      </c>
      <c r="G18" s="4">
        <f>SUM(G14:G17)/10000</f>
        <v>19.5397</v>
      </c>
      <c r="H18" s="2">
        <f>SUMPRODUCT(G14:G17,H14:H17)/(G18*10000)</f>
        <v>117.99632358736316</v>
      </c>
      <c r="I18" t="s">
        <v>18</v>
      </c>
    </row>
    <row r="20" spans="1:11" x14ac:dyDescent="0.25">
      <c r="A20">
        <v>4</v>
      </c>
      <c r="B20">
        <v>2</v>
      </c>
      <c r="C20">
        <v>2170</v>
      </c>
      <c r="D20">
        <v>23772725</v>
      </c>
      <c r="E20" t="s">
        <v>7</v>
      </c>
      <c r="F20">
        <v>36305</v>
      </c>
      <c r="G20">
        <v>30363</v>
      </c>
      <c r="H20" s="2">
        <v>119.5</v>
      </c>
      <c r="I20">
        <v>190</v>
      </c>
      <c r="J20" t="s">
        <v>27</v>
      </c>
    </row>
    <row r="21" spans="1:11" x14ac:dyDescent="0.25">
      <c r="C21">
        <v>2069</v>
      </c>
      <c r="D21">
        <v>23772727</v>
      </c>
      <c r="E21" t="s">
        <v>7</v>
      </c>
      <c r="F21">
        <v>36307</v>
      </c>
      <c r="G21">
        <v>116500</v>
      </c>
      <c r="H21" s="2">
        <v>120.72</v>
      </c>
      <c r="I21">
        <v>190</v>
      </c>
      <c r="J21" t="s">
        <v>27</v>
      </c>
    </row>
    <row r="22" spans="1:11" x14ac:dyDescent="0.25">
      <c r="F22" s="5" t="s">
        <v>20</v>
      </c>
      <c r="G22" s="4">
        <f>SUM(G20:G21)/10000</f>
        <v>14.686299999999999</v>
      </c>
      <c r="H22" s="2">
        <f>SUMPRODUCT(G20:G21,H20:H21)/(G22*10000)</f>
        <v>120.46777268610882</v>
      </c>
      <c r="I22" t="s">
        <v>18</v>
      </c>
    </row>
    <row r="24" spans="1:11" x14ac:dyDescent="0.25">
      <c r="A24">
        <v>5</v>
      </c>
      <c r="B24">
        <v>3</v>
      </c>
      <c r="C24">
        <v>2069</v>
      </c>
      <c r="D24">
        <v>23772727</v>
      </c>
      <c r="E24" t="s">
        <v>7</v>
      </c>
      <c r="F24">
        <v>36255</v>
      </c>
      <c r="G24">
        <v>250687</v>
      </c>
      <c r="H24" s="2">
        <v>124.08</v>
      </c>
      <c r="I24">
        <v>190</v>
      </c>
      <c r="J24" t="s">
        <v>27</v>
      </c>
      <c r="K24" t="s">
        <v>15</v>
      </c>
    </row>
    <row r="25" spans="1:11" x14ac:dyDescent="0.25">
      <c r="C25">
        <v>2069</v>
      </c>
      <c r="D25">
        <v>23772727</v>
      </c>
      <c r="E25" t="s">
        <v>7</v>
      </c>
      <c r="F25">
        <v>36228</v>
      </c>
      <c r="G25">
        <v>36958</v>
      </c>
      <c r="H25" s="2">
        <v>123.13</v>
      </c>
      <c r="I25">
        <v>190</v>
      </c>
      <c r="J25" t="s">
        <v>27</v>
      </c>
      <c r="K25" t="s">
        <v>14</v>
      </c>
    </row>
    <row r="26" spans="1:11" x14ac:dyDescent="0.25">
      <c r="C26">
        <v>2069</v>
      </c>
      <c r="D26">
        <v>23772727</v>
      </c>
      <c r="E26" t="s">
        <v>7</v>
      </c>
      <c r="F26">
        <v>36220</v>
      </c>
      <c r="G26">
        <v>64343</v>
      </c>
      <c r="H26" s="2">
        <v>124.78</v>
      </c>
      <c r="I26">
        <v>190</v>
      </c>
      <c r="J26" t="s">
        <v>27</v>
      </c>
    </row>
    <row r="27" spans="1:11" x14ac:dyDescent="0.25">
      <c r="F27" s="5" t="s">
        <v>20</v>
      </c>
      <c r="G27" s="4">
        <f>SUM(G24:G26)/10000</f>
        <v>35.198799999999999</v>
      </c>
      <c r="H27" s="2">
        <f>SUMPRODUCT(G24:G26,H24:H26)/(G27*10000)</f>
        <v>124.10821118901781</v>
      </c>
      <c r="I27" t="s">
        <v>18</v>
      </c>
    </row>
    <row r="29" spans="1:11" x14ac:dyDescent="0.25">
      <c r="A29">
        <v>6</v>
      </c>
      <c r="B29">
        <v>1</v>
      </c>
      <c r="C29">
        <v>2069</v>
      </c>
      <c r="D29">
        <v>23772727</v>
      </c>
      <c r="E29" t="s">
        <v>7</v>
      </c>
      <c r="F29">
        <v>35846</v>
      </c>
      <c r="G29">
        <v>141017</v>
      </c>
      <c r="H29" s="2">
        <v>122.91</v>
      </c>
      <c r="I29">
        <v>190</v>
      </c>
      <c r="J29" t="s">
        <v>27</v>
      </c>
    </row>
    <row r="30" spans="1:11" x14ac:dyDescent="0.25">
      <c r="F30" s="5" t="s">
        <v>17</v>
      </c>
      <c r="G30" s="4">
        <f>SUM(G29:G29)/10000</f>
        <v>14.101699999999999</v>
      </c>
      <c r="H30" s="2">
        <f>SUMPRODUCT(G29:G29,H29:H29)/(G30*10000)</f>
        <v>122.91</v>
      </c>
      <c r="I30" t="s">
        <v>18</v>
      </c>
    </row>
    <row r="32" spans="1:11" x14ac:dyDescent="0.25">
      <c r="A32">
        <v>7</v>
      </c>
      <c r="B32">
        <v>5</v>
      </c>
      <c r="C32">
        <v>2069</v>
      </c>
      <c r="D32">
        <v>23772727</v>
      </c>
      <c r="E32" t="s">
        <v>7</v>
      </c>
      <c r="F32">
        <v>35767</v>
      </c>
      <c r="G32">
        <v>137221</v>
      </c>
      <c r="H32" s="2">
        <v>123.88</v>
      </c>
      <c r="I32">
        <v>190</v>
      </c>
      <c r="J32" t="s">
        <v>27</v>
      </c>
    </row>
    <row r="33" spans="1:10" x14ac:dyDescent="0.25">
      <c r="C33">
        <v>2122</v>
      </c>
      <c r="D33">
        <v>23772729</v>
      </c>
      <c r="E33" t="s">
        <v>7</v>
      </c>
      <c r="F33">
        <v>35332</v>
      </c>
      <c r="G33">
        <v>75379</v>
      </c>
      <c r="H33" s="2">
        <v>126.88</v>
      </c>
      <c r="I33">
        <v>190</v>
      </c>
      <c r="J33" t="s">
        <v>27</v>
      </c>
    </row>
    <row r="34" spans="1:10" x14ac:dyDescent="0.25">
      <c r="C34">
        <v>2004</v>
      </c>
      <c r="D34">
        <v>23774181</v>
      </c>
      <c r="F34">
        <v>35244</v>
      </c>
      <c r="G34">
        <v>28533</v>
      </c>
      <c r="H34" s="2">
        <v>127.06</v>
      </c>
      <c r="I34">
        <v>190</v>
      </c>
      <c r="J34" t="s">
        <v>27</v>
      </c>
    </row>
    <row r="35" spans="1:10" x14ac:dyDescent="0.25">
      <c r="C35">
        <v>2037</v>
      </c>
      <c r="D35">
        <v>23772731</v>
      </c>
      <c r="E35" t="s">
        <v>7</v>
      </c>
      <c r="F35">
        <v>35243</v>
      </c>
      <c r="G35">
        <v>44085</v>
      </c>
      <c r="H35" s="2">
        <v>125.35</v>
      </c>
      <c r="I35">
        <v>190</v>
      </c>
      <c r="J35" t="s">
        <v>27</v>
      </c>
    </row>
    <row r="36" spans="1:10" x14ac:dyDescent="0.25">
      <c r="C36">
        <v>2004</v>
      </c>
      <c r="D36">
        <v>23774181</v>
      </c>
      <c r="F36">
        <v>35233</v>
      </c>
      <c r="G36">
        <v>45898</v>
      </c>
      <c r="H36" s="2">
        <v>126.24</v>
      </c>
      <c r="I36">
        <v>190</v>
      </c>
      <c r="J36" t="s">
        <v>27</v>
      </c>
    </row>
    <row r="37" spans="1:10" x14ac:dyDescent="0.25">
      <c r="F37" s="5" t="s">
        <v>20</v>
      </c>
      <c r="G37" s="4">
        <f>SUM(G32:G36)/10000</f>
        <v>33.111600000000003</v>
      </c>
      <c r="H37" s="2">
        <f>SUMPRODUCT(G32:G36,H32:H36)/(G37*10000)</f>
        <v>125.35983235482429</v>
      </c>
      <c r="I37" t="s">
        <v>18</v>
      </c>
    </row>
    <row r="39" spans="1:10" x14ac:dyDescent="0.25">
      <c r="A39">
        <v>8</v>
      </c>
      <c r="B39">
        <v>1</v>
      </c>
      <c r="C39">
        <v>2004</v>
      </c>
      <c r="D39">
        <v>23774181</v>
      </c>
      <c r="F39">
        <v>34761</v>
      </c>
      <c r="G39">
        <v>104520</v>
      </c>
      <c r="H39" s="2">
        <v>128.61000000000001</v>
      </c>
      <c r="I39">
        <v>190</v>
      </c>
      <c r="J39" t="s">
        <v>27</v>
      </c>
    </row>
    <row r="40" spans="1:10" x14ac:dyDescent="0.25">
      <c r="F40" s="5" t="s">
        <v>17</v>
      </c>
      <c r="G40" s="4">
        <f>SUM(G39:G39)/10000</f>
        <v>10.452</v>
      </c>
      <c r="H40" s="2">
        <f>SUMPRODUCT(G39:G39,H39:H39)/(G40*10000)</f>
        <v>128.61000000000001</v>
      </c>
      <c r="I40" t="s">
        <v>18</v>
      </c>
    </row>
    <row r="42" spans="1:10" x14ac:dyDescent="0.25">
      <c r="A42">
        <v>9</v>
      </c>
      <c r="B42">
        <v>3</v>
      </c>
      <c r="C42">
        <v>2037</v>
      </c>
      <c r="D42">
        <v>23772731</v>
      </c>
      <c r="E42" t="s">
        <v>7</v>
      </c>
      <c r="F42">
        <v>34773</v>
      </c>
      <c r="G42">
        <v>149305</v>
      </c>
      <c r="H42" s="2">
        <v>128.71</v>
      </c>
      <c r="I42">
        <v>190</v>
      </c>
      <c r="J42" t="s">
        <v>27</v>
      </c>
    </row>
    <row r="43" spans="1:10" x14ac:dyDescent="0.25">
      <c r="C43">
        <v>2037</v>
      </c>
      <c r="D43">
        <v>23772731</v>
      </c>
      <c r="E43" t="s">
        <v>7</v>
      </c>
      <c r="F43">
        <v>34764</v>
      </c>
      <c r="G43">
        <v>134530</v>
      </c>
      <c r="H43" s="2">
        <v>128.31</v>
      </c>
      <c r="I43">
        <v>190</v>
      </c>
      <c r="J43" t="s">
        <v>27</v>
      </c>
    </row>
    <row r="44" spans="1:10" x14ac:dyDescent="0.25">
      <c r="C44">
        <v>2037</v>
      </c>
      <c r="D44">
        <v>23772731</v>
      </c>
      <c r="E44" t="s">
        <v>7</v>
      </c>
      <c r="F44">
        <v>34344</v>
      </c>
      <c r="G44">
        <v>24108</v>
      </c>
      <c r="H44" s="2">
        <v>130.30000000000001</v>
      </c>
      <c r="I44">
        <v>190</v>
      </c>
      <c r="J44" t="s">
        <v>27</v>
      </c>
    </row>
    <row r="45" spans="1:10" x14ac:dyDescent="0.25">
      <c r="F45" s="5" t="s">
        <v>20</v>
      </c>
      <c r="G45" s="4">
        <f>SUM(G42:G44)/10000</f>
        <v>30.7943</v>
      </c>
      <c r="H45" s="2">
        <f>SUMPRODUCT(G42:G44,H42:H44)/(G45*10000)</f>
        <v>128.65973004744384</v>
      </c>
      <c r="I45" t="s">
        <v>18</v>
      </c>
    </row>
    <row r="47" spans="1:10" x14ac:dyDescent="0.25">
      <c r="A47">
        <v>10</v>
      </c>
      <c r="B47">
        <v>2</v>
      </c>
      <c r="C47">
        <v>2033</v>
      </c>
      <c r="D47">
        <v>23772737</v>
      </c>
      <c r="E47" t="s">
        <v>7</v>
      </c>
      <c r="F47">
        <v>33827</v>
      </c>
      <c r="G47">
        <v>41473</v>
      </c>
      <c r="H47" s="2">
        <v>132.80000000000001</v>
      </c>
      <c r="I47">
        <v>190</v>
      </c>
      <c r="J47" t="s">
        <v>27</v>
      </c>
    </row>
    <row r="48" spans="1:10" x14ac:dyDescent="0.25">
      <c r="C48">
        <v>2033</v>
      </c>
      <c r="D48">
        <v>23772737</v>
      </c>
      <c r="E48" t="s">
        <v>7</v>
      </c>
      <c r="F48">
        <v>33807</v>
      </c>
      <c r="G48">
        <v>43240</v>
      </c>
      <c r="H48" s="2">
        <v>130.38</v>
      </c>
      <c r="I48">
        <v>190</v>
      </c>
      <c r="J48" t="s">
        <v>27</v>
      </c>
    </row>
    <row r="49" spans="1:11" x14ac:dyDescent="0.25">
      <c r="F49" s="5" t="s">
        <v>20</v>
      </c>
      <c r="G49" s="4">
        <f>SUM(G47:G48)/10000</f>
        <v>8.4712999999999994</v>
      </c>
      <c r="H49" s="2">
        <f>SUMPRODUCT(G47:G48,H47:H48)/(G49*10000)</f>
        <v>131.56476101660903</v>
      </c>
      <c r="I49" t="s">
        <v>18</v>
      </c>
    </row>
    <row r="51" spans="1:11" x14ac:dyDescent="0.25">
      <c r="A51">
        <v>11</v>
      </c>
      <c r="B51">
        <v>6</v>
      </c>
      <c r="C51">
        <v>2005</v>
      </c>
      <c r="D51">
        <v>23772739</v>
      </c>
      <c r="E51" t="s">
        <v>7</v>
      </c>
      <c r="F51">
        <v>33362</v>
      </c>
      <c r="G51">
        <v>41477</v>
      </c>
      <c r="H51" s="2">
        <v>129.62</v>
      </c>
      <c r="I51">
        <v>190</v>
      </c>
      <c r="J51" t="s">
        <v>27</v>
      </c>
    </row>
    <row r="52" spans="1:11" x14ac:dyDescent="0.25">
      <c r="C52">
        <v>2005</v>
      </c>
      <c r="D52">
        <v>23772739</v>
      </c>
      <c r="E52" t="s">
        <v>7</v>
      </c>
      <c r="F52">
        <v>33323</v>
      </c>
      <c r="G52">
        <v>54647</v>
      </c>
      <c r="H52" s="2">
        <v>130.16</v>
      </c>
      <c r="I52">
        <v>190</v>
      </c>
      <c r="J52" t="s">
        <v>27</v>
      </c>
    </row>
    <row r="53" spans="1:11" x14ac:dyDescent="0.25">
      <c r="C53">
        <v>1966</v>
      </c>
      <c r="D53">
        <v>23772741</v>
      </c>
      <c r="E53" t="s">
        <v>7</v>
      </c>
      <c r="F53">
        <v>33303</v>
      </c>
      <c r="G53">
        <v>33230</v>
      </c>
      <c r="H53" s="2">
        <v>130.08000000000001</v>
      </c>
      <c r="I53">
        <v>190</v>
      </c>
      <c r="J53" t="s">
        <v>27</v>
      </c>
    </row>
    <row r="54" spans="1:11" x14ac:dyDescent="0.25">
      <c r="C54">
        <v>1966</v>
      </c>
      <c r="D54">
        <v>23772741</v>
      </c>
      <c r="E54" t="s">
        <v>7</v>
      </c>
      <c r="F54">
        <v>33310</v>
      </c>
      <c r="G54">
        <v>149289</v>
      </c>
      <c r="H54" s="2">
        <v>130.51</v>
      </c>
      <c r="I54">
        <v>190</v>
      </c>
      <c r="J54" t="s">
        <v>27</v>
      </c>
    </row>
    <row r="55" spans="1:11" x14ac:dyDescent="0.25">
      <c r="C55">
        <v>1966</v>
      </c>
      <c r="D55">
        <v>23772741</v>
      </c>
      <c r="E55" t="s">
        <v>7</v>
      </c>
      <c r="F55">
        <v>33349</v>
      </c>
      <c r="G55">
        <v>59644</v>
      </c>
      <c r="H55" s="2">
        <v>131.46</v>
      </c>
      <c r="I55">
        <v>190</v>
      </c>
      <c r="J55" t="s">
        <v>27</v>
      </c>
    </row>
    <row r="56" spans="1:11" x14ac:dyDescent="0.25">
      <c r="C56">
        <v>2005</v>
      </c>
      <c r="D56">
        <v>23772739</v>
      </c>
      <c r="E56" t="s">
        <v>7</v>
      </c>
      <c r="F56">
        <v>33724</v>
      </c>
      <c r="G56">
        <v>28116</v>
      </c>
      <c r="H56" s="2">
        <v>132.88999999999999</v>
      </c>
      <c r="I56">
        <v>190</v>
      </c>
      <c r="J56" t="s">
        <v>27</v>
      </c>
    </row>
    <row r="57" spans="1:11" x14ac:dyDescent="0.25">
      <c r="F57" s="5" t="s">
        <v>20</v>
      </c>
      <c r="G57" s="4">
        <f>SUM(G51:G56)/10000</f>
        <v>36.640300000000003</v>
      </c>
      <c r="H57" s="2">
        <f>SUMPRODUCT(G51:G56,H51:H56)/(G57*10000)</f>
        <v>130.65532632101809</v>
      </c>
      <c r="I57" t="s">
        <v>18</v>
      </c>
    </row>
    <row r="59" spans="1:11" x14ac:dyDescent="0.25">
      <c r="A59">
        <v>12</v>
      </c>
      <c r="B59">
        <v>5</v>
      </c>
      <c r="C59">
        <v>1945</v>
      </c>
      <c r="D59">
        <v>23772743</v>
      </c>
      <c r="E59" t="s">
        <v>7</v>
      </c>
      <c r="F59">
        <v>32813</v>
      </c>
      <c r="G59">
        <v>23559</v>
      </c>
      <c r="H59" s="2">
        <v>135</v>
      </c>
      <c r="I59">
        <v>190</v>
      </c>
      <c r="J59" t="s">
        <v>27</v>
      </c>
    </row>
    <row r="60" spans="1:11" x14ac:dyDescent="0.25">
      <c r="C60">
        <v>1972</v>
      </c>
      <c r="D60">
        <v>23774285</v>
      </c>
      <c r="F60">
        <v>32865</v>
      </c>
      <c r="G60">
        <v>53187</v>
      </c>
      <c r="H60" s="2">
        <v>134.47999999999999</v>
      </c>
      <c r="I60">
        <v>190</v>
      </c>
      <c r="J60" t="s">
        <v>27</v>
      </c>
    </row>
    <row r="61" spans="1:11" x14ac:dyDescent="0.25">
      <c r="C61">
        <v>1946</v>
      </c>
      <c r="D61">
        <v>23772745</v>
      </c>
      <c r="E61" t="s">
        <v>7</v>
      </c>
      <c r="F61">
        <v>33278</v>
      </c>
      <c r="G61">
        <v>80665</v>
      </c>
      <c r="H61" s="2">
        <v>133.43</v>
      </c>
      <c r="I61">
        <v>190</v>
      </c>
      <c r="J61" t="s">
        <v>27</v>
      </c>
    </row>
    <row r="62" spans="1:11" x14ac:dyDescent="0.25">
      <c r="C62">
        <v>1972</v>
      </c>
      <c r="D62">
        <v>23774285</v>
      </c>
      <c r="F62">
        <v>33262</v>
      </c>
      <c r="G62">
        <v>23268</v>
      </c>
      <c r="H62" s="3">
        <v>0</v>
      </c>
      <c r="I62">
        <v>190</v>
      </c>
      <c r="J62" t="s">
        <v>27</v>
      </c>
      <c r="K62" t="s">
        <v>16</v>
      </c>
    </row>
    <row r="63" spans="1:11" x14ac:dyDescent="0.25">
      <c r="C63">
        <v>1946</v>
      </c>
      <c r="D63">
        <v>23772745</v>
      </c>
      <c r="E63" t="s">
        <v>7</v>
      </c>
      <c r="F63">
        <v>33324</v>
      </c>
      <c r="G63">
        <v>82089</v>
      </c>
      <c r="H63" s="2">
        <v>134.77000000000001</v>
      </c>
      <c r="I63">
        <v>190</v>
      </c>
      <c r="J63" t="s">
        <v>27</v>
      </c>
    </row>
    <row r="64" spans="1:11" x14ac:dyDescent="0.25">
      <c r="F64" s="5" t="s">
        <v>20</v>
      </c>
      <c r="G64" s="4">
        <f>SUM(G59:G63)/10000</f>
        <v>26.276800000000001</v>
      </c>
      <c r="H64" s="3">
        <f>SUMPRODUCT(G59:G63,H59:H63)/((G64-G62/10000)*10000)</f>
        <v>134.27690288100209</v>
      </c>
      <c r="I64" t="s">
        <v>18</v>
      </c>
    </row>
    <row r="66" spans="1:10" x14ac:dyDescent="0.25">
      <c r="A66">
        <v>13</v>
      </c>
      <c r="B66">
        <v>1</v>
      </c>
      <c r="C66">
        <v>1946</v>
      </c>
      <c r="D66">
        <v>23772745</v>
      </c>
      <c r="E66" t="s">
        <v>7</v>
      </c>
      <c r="F66">
        <v>33306</v>
      </c>
      <c r="G66">
        <v>65332</v>
      </c>
      <c r="H66" s="2">
        <v>134.74</v>
      </c>
      <c r="I66">
        <v>190</v>
      </c>
      <c r="J66" t="s">
        <v>27</v>
      </c>
    </row>
    <row r="67" spans="1:10" x14ac:dyDescent="0.25">
      <c r="F67" s="5" t="s">
        <v>20</v>
      </c>
      <c r="G67" s="4">
        <f>SUM(G66:G66)/10000</f>
        <v>6.5331999999999999</v>
      </c>
      <c r="H67" s="2">
        <f>SUMPRODUCT(G66:G66,H66:H66)/(G67*10000)</f>
        <v>134.74</v>
      </c>
      <c r="I67" t="s">
        <v>18</v>
      </c>
    </row>
    <row r="69" spans="1:10" x14ac:dyDescent="0.25">
      <c r="A69">
        <v>14</v>
      </c>
      <c r="B69">
        <v>1</v>
      </c>
      <c r="C69">
        <v>1946</v>
      </c>
      <c r="D69">
        <v>23772745</v>
      </c>
      <c r="E69" t="s">
        <v>7</v>
      </c>
      <c r="F69">
        <v>33803</v>
      </c>
      <c r="G69">
        <v>154578</v>
      </c>
      <c r="H69" s="2">
        <v>139.35</v>
      </c>
      <c r="I69">
        <v>190</v>
      </c>
      <c r="J69" t="s">
        <v>27</v>
      </c>
    </row>
    <row r="70" spans="1:10" x14ac:dyDescent="0.25">
      <c r="F70" s="5" t="s">
        <v>20</v>
      </c>
      <c r="G70" s="4">
        <f>SUM(G69:G69)/10000</f>
        <v>15.457800000000001</v>
      </c>
      <c r="H70" s="2">
        <f>SUMPRODUCT(G69:G69,H69:H69)/(G70*10000)</f>
        <v>139.35</v>
      </c>
      <c r="I70" t="s">
        <v>18</v>
      </c>
    </row>
    <row r="72" spans="1:10" x14ac:dyDescent="0.25">
      <c r="A72">
        <v>15</v>
      </c>
      <c r="B72">
        <v>17</v>
      </c>
      <c r="C72">
        <v>1939</v>
      </c>
      <c r="D72">
        <v>23772753</v>
      </c>
      <c r="E72" t="s">
        <v>7</v>
      </c>
      <c r="F72">
        <v>32743</v>
      </c>
      <c r="G72">
        <v>116029</v>
      </c>
      <c r="H72" s="2">
        <v>142.27000000000001</v>
      </c>
      <c r="I72">
        <v>190</v>
      </c>
      <c r="J72" t="s">
        <v>27</v>
      </c>
    </row>
    <row r="73" spans="1:10" x14ac:dyDescent="0.25">
      <c r="C73">
        <v>1939</v>
      </c>
      <c r="D73">
        <v>23772753</v>
      </c>
      <c r="E73" t="s">
        <v>7</v>
      </c>
      <c r="F73">
        <v>32723</v>
      </c>
      <c r="G73">
        <v>153748</v>
      </c>
      <c r="H73" s="2">
        <v>144.02000000000001</v>
      </c>
      <c r="I73">
        <v>190</v>
      </c>
      <c r="J73" t="s">
        <v>27</v>
      </c>
    </row>
    <row r="74" spans="1:10" x14ac:dyDescent="0.25">
      <c r="C74">
        <v>1939</v>
      </c>
      <c r="D74">
        <v>23772753</v>
      </c>
      <c r="E74" t="s">
        <v>7</v>
      </c>
      <c r="F74">
        <v>32345</v>
      </c>
      <c r="G74">
        <v>49169</v>
      </c>
      <c r="H74" s="2">
        <v>140.29</v>
      </c>
      <c r="I74">
        <v>190</v>
      </c>
      <c r="J74" t="s">
        <v>27</v>
      </c>
    </row>
    <row r="75" spans="1:10" x14ac:dyDescent="0.25">
      <c r="C75">
        <v>1928</v>
      </c>
      <c r="D75">
        <v>23772755</v>
      </c>
      <c r="E75" t="s">
        <v>7</v>
      </c>
      <c r="F75">
        <v>32312</v>
      </c>
      <c r="G75">
        <v>39872</v>
      </c>
      <c r="H75" s="2">
        <v>142.86000000000001</v>
      </c>
      <c r="I75">
        <v>190</v>
      </c>
      <c r="J75" t="s">
        <v>27</v>
      </c>
    </row>
    <row r="76" spans="1:10" x14ac:dyDescent="0.25">
      <c r="C76">
        <v>1928</v>
      </c>
      <c r="D76">
        <v>23772755</v>
      </c>
      <c r="E76" t="s">
        <v>7</v>
      </c>
      <c r="F76">
        <v>32293</v>
      </c>
      <c r="G76">
        <v>44564</v>
      </c>
      <c r="H76" s="2">
        <v>144.02000000000001</v>
      </c>
      <c r="I76">
        <v>190</v>
      </c>
      <c r="J76" t="s">
        <v>27</v>
      </c>
    </row>
    <row r="77" spans="1:10" x14ac:dyDescent="0.25">
      <c r="C77">
        <v>1928</v>
      </c>
      <c r="D77">
        <v>23772755</v>
      </c>
      <c r="E77" t="s">
        <v>7</v>
      </c>
      <c r="F77">
        <v>32289</v>
      </c>
      <c r="G77">
        <v>81849</v>
      </c>
      <c r="H77" s="2">
        <v>141.33000000000001</v>
      </c>
      <c r="I77">
        <v>190</v>
      </c>
      <c r="J77" t="s">
        <v>27</v>
      </c>
    </row>
    <row r="78" spans="1:10" x14ac:dyDescent="0.25">
      <c r="C78">
        <v>1941</v>
      </c>
      <c r="D78">
        <v>23772757</v>
      </c>
      <c r="E78" t="s">
        <v>7</v>
      </c>
      <c r="F78">
        <v>32280</v>
      </c>
      <c r="G78">
        <v>82100</v>
      </c>
      <c r="H78" s="2">
        <v>141.9</v>
      </c>
      <c r="I78">
        <v>190</v>
      </c>
      <c r="J78" t="s">
        <v>27</v>
      </c>
    </row>
    <row r="79" spans="1:10" x14ac:dyDescent="0.25">
      <c r="C79">
        <v>1821</v>
      </c>
      <c r="D79">
        <v>23772759</v>
      </c>
      <c r="E79" t="s">
        <v>7</v>
      </c>
      <c r="F79">
        <v>32250</v>
      </c>
      <c r="G79">
        <v>115890</v>
      </c>
      <c r="H79" s="2">
        <v>141.88999999999999</v>
      </c>
      <c r="I79">
        <v>190</v>
      </c>
      <c r="J79" t="s">
        <v>27</v>
      </c>
    </row>
    <row r="80" spans="1:10" x14ac:dyDescent="0.25">
      <c r="C80">
        <v>1821</v>
      </c>
      <c r="D80">
        <v>23772759</v>
      </c>
      <c r="E80" t="s">
        <v>7</v>
      </c>
      <c r="F80">
        <v>32193</v>
      </c>
      <c r="G80">
        <v>57042</v>
      </c>
      <c r="H80" s="2">
        <v>142.56</v>
      </c>
      <c r="I80">
        <v>190</v>
      </c>
      <c r="J80" t="s">
        <v>27</v>
      </c>
    </row>
    <row r="81" spans="1:10" x14ac:dyDescent="0.25">
      <c r="C81">
        <v>1928</v>
      </c>
      <c r="D81">
        <v>23772755</v>
      </c>
      <c r="E81" t="s">
        <v>7</v>
      </c>
      <c r="F81">
        <v>32245</v>
      </c>
      <c r="G81">
        <v>44971</v>
      </c>
      <c r="H81" s="2">
        <v>145.02000000000001</v>
      </c>
      <c r="I81">
        <v>190</v>
      </c>
      <c r="J81" t="s">
        <v>27</v>
      </c>
    </row>
    <row r="82" spans="1:10" x14ac:dyDescent="0.25">
      <c r="C82">
        <v>1928</v>
      </c>
      <c r="D82">
        <v>23772755</v>
      </c>
      <c r="E82" t="s">
        <v>7</v>
      </c>
      <c r="F82">
        <v>32286</v>
      </c>
      <c r="G82">
        <v>55945</v>
      </c>
      <c r="H82" s="2">
        <v>145</v>
      </c>
      <c r="I82">
        <v>190</v>
      </c>
      <c r="J82" t="s">
        <v>27</v>
      </c>
    </row>
    <row r="83" spans="1:10" x14ac:dyDescent="0.25">
      <c r="C83">
        <v>1928</v>
      </c>
      <c r="D83">
        <v>23772755</v>
      </c>
      <c r="E83" t="s">
        <v>7</v>
      </c>
      <c r="F83">
        <v>32225</v>
      </c>
      <c r="G83">
        <v>40802</v>
      </c>
      <c r="H83" s="2">
        <v>145.81</v>
      </c>
      <c r="I83">
        <v>190</v>
      </c>
      <c r="J83" t="s">
        <v>27</v>
      </c>
    </row>
    <row r="84" spans="1:10" x14ac:dyDescent="0.25">
      <c r="C84">
        <v>1777</v>
      </c>
      <c r="D84">
        <v>23772765</v>
      </c>
      <c r="E84" t="s">
        <v>7</v>
      </c>
      <c r="F84">
        <v>32208</v>
      </c>
      <c r="G84">
        <v>112978</v>
      </c>
      <c r="H84" s="2">
        <v>145.49</v>
      </c>
      <c r="I84">
        <v>190</v>
      </c>
      <c r="J84" t="s">
        <v>27</v>
      </c>
    </row>
    <row r="85" spans="1:10" x14ac:dyDescent="0.25">
      <c r="C85">
        <v>1848</v>
      </c>
      <c r="D85">
        <v>23772763</v>
      </c>
      <c r="E85" t="s">
        <v>7</v>
      </c>
      <c r="F85">
        <v>31811</v>
      </c>
      <c r="G85">
        <v>142161</v>
      </c>
      <c r="H85" s="2">
        <v>144.25</v>
      </c>
      <c r="I85">
        <v>190</v>
      </c>
      <c r="J85" t="s">
        <v>27</v>
      </c>
    </row>
    <row r="86" spans="1:10" x14ac:dyDescent="0.25">
      <c r="C86">
        <v>1909</v>
      </c>
      <c r="D86">
        <v>23772761</v>
      </c>
      <c r="E86" t="s">
        <v>7</v>
      </c>
      <c r="F86">
        <v>31796</v>
      </c>
      <c r="G86">
        <v>29765</v>
      </c>
      <c r="H86" s="2">
        <v>143.07</v>
      </c>
      <c r="I86">
        <v>190</v>
      </c>
      <c r="J86" t="s">
        <v>27</v>
      </c>
    </row>
    <row r="87" spans="1:10" x14ac:dyDescent="0.25">
      <c r="C87">
        <v>1821</v>
      </c>
      <c r="D87">
        <v>23772759</v>
      </c>
      <c r="E87" t="s">
        <v>7</v>
      </c>
      <c r="F87">
        <v>31837</v>
      </c>
      <c r="G87">
        <v>404169</v>
      </c>
      <c r="H87" s="2">
        <v>142.29</v>
      </c>
      <c r="I87">
        <v>190</v>
      </c>
      <c r="J87" t="s">
        <v>27</v>
      </c>
    </row>
    <row r="88" spans="1:10" x14ac:dyDescent="0.25">
      <c r="C88">
        <v>1848</v>
      </c>
      <c r="D88">
        <v>23772763</v>
      </c>
      <c r="E88" t="s">
        <v>7</v>
      </c>
      <c r="F88">
        <v>31703</v>
      </c>
      <c r="G88">
        <v>46987</v>
      </c>
      <c r="H88" s="2">
        <v>145.16999999999999</v>
      </c>
      <c r="I88">
        <v>190</v>
      </c>
      <c r="J88" t="s">
        <v>27</v>
      </c>
    </row>
    <row r="89" spans="1:10" x14ac:dyDescent="0.25">
      <c r="F89" s="5" t="s">
        <v>20</v>
      </c>
      <c r="G89" s="4">
        <f>SUM(G72:G88)/10000</f>
        <v>161.80410000000001</v>
      </c>
      <c r="H89" s="2">
        <f>SUMPRODUCT(G72:G88,H72:H88)/(G89*10000)</f>
        <v>143.11835277968854</v>
      </c>
      <c r="I89" t="s">
        <v>18</v>
      </c>
    </row>
    <row r="91" spans="1:10" x14ac:dyDescent="0.25">
      <c r="A91">
        <v>16</v>
      </c>
      <c r="B91">
        <v>5</v>
      </c>
      <c r="C91">
        <v>1881</v>
      </c>
      <c r="D91">
        <v>23774369</v>
      </c>
      <c r="E91" t="s">
        <v>21</v>
      </c>
      <c r="F91">
        <v>32211</v>
      </c>
      <c r="G91">
        <v>87211</v>
      </c>
      <c r="H91" s="2">
        <v>149.16</v>
      </c>
      <c r="I91">
        <v>190</v>
      </c>
      <c r="J91" t="s">
        <v>27</v>
      </c>
    </row>
    <row r="92" spans="1:10" x14ac:dyDescent="0.25">
      <c r="C92">
        <v>1777</v>
      </c>
      <c r="D92">
        <v>23772765</v>
      </c>
      <c r="E92" t="s">
        <v>7</v>
      </c>
      <c r="F92">
        <v>31801</v>
      </c>
      <c r="G92">
        <v>33230</v>
      </c>
      <c r="H92" s="2">
        <v>150.56</v>
      </c>
      <c r="I92">
        <v>190</v>
      </c>
      <c r="J92" t="s">
        <v>27</v>
      </c>
    </row>
    <row r="93" spans="1:10" x14ac:dyDescent="0.25">
      <c r="C93">
        <v>1777</v>
      </c>
      <c r="D93">
        <v>23772765</v>
      </c>
      <c r="E93" t="s">
        <v>7</v>
      </c>
      <c r="F93">
        <v>31763</v>
      </c>
      <c r="G93">
        <v>33344</v>
      </c>
      <c r="H93" s="2">
        <v>149.97</v>
      </c>
      <c r="I93">
        <v>190</v>
      </c>
      <c r="J93" t="s">
        <v>27</v>
      </c>
    </row>
    <row r="94" spans="1:10" x14ac:dyDescent="0.25">
      <c r="C94">
        <v>1777</v>
      </c>
      <c r="D94">
        <v>23772765</v>
      </c>
      <c r="E94" t="s">
        <v>7</v>
      </c>
      <c r="F94">
        <v>31765</v>
      </c>
      <c r="G94">
        <v>24553</v>
      </c>
      <c r="H94" s="2">
        <v>148.16999999999999</v>
      </c>
      <c r="I94">
        <v>190</v>
      </c>
      <c r="J94" t="s">
        <v>27</v>
      </c>
    </row>
    <row r="95" spans="1:10" x14ac:dyDescent="0.25">
      <c r="C95">
        <v>1777</v>
      </c>
      <c r="D95">
        <v>23772765</v>
      </c>
      <c r="E95" t="s">
        <v>7</v>
      </c>
      <c r="F95">
        <v>31705</v>
      </c>
      <c r="G95">
        <v>22260</v>
      </c>
      <c r="H95" s="2">
        <v>149.04</v>
      </c>
      <c r="I95">
        <v>190</v>
      </c>
      <c r="J95" t="s">
        <v>27</v>
      </c>
    </row>
    <row r="96" spans="1:10" x14ac:dyDescent="0.25">
      <c r="F96" s="5" t="s">
        <v>20</v>
      </c>
      <c r="G96" s="4">
        <f>SUM(G91:G95)/10000</f>
        <v>20.059799999999999</v>
      </c>
      <c r="H96" s="2">
        <f>SUMPRODUCT(G91:G95,H91:H95)/(G96*10000)</f>
        <v>149.39206597274151</v>
      </c>
      <c r="I96" t="s">
        <v>18</v>
      </c>
    </row>
    <row r="98" spans="1:11" x14ac:dyDescent="0.25">
      <c r="A98">
        <v>17</v>
      </c>
      <c r="B98">
        <v>1</v>
      </c>
      <c r="C98">
        <v>1816</v>
      </c>
      <c r="D98">
        <v>23774413</v>
      </c>
      <c r="E98" t="s">
        <v>21</v>
      </c>
      <c r="F98">
        <v>31325</v>
      </c>
      <c r="G98">
        <v>78961</v>
      </c>
      <c r="H98" s="2">
        <v>161.96</v>
      </c>
      <c r="I98">
        <v>190</v>
      </c>
      <c r="J98" t="s">
        <v>27</v>
      </c>
    </row>
    <row r="99" spans="1:11" x14ac:dyDescent="0.25">
      <c r="F99" s="5" t="s">
        <v>20</v>
      </c>
      <c r="G99" s="4">
        <f>SUM(G98:G98)/10000</f>
        <v>7.8960999999999997</v>
      </c>
      <c r="H99" s="2">
        <f>SUMPRODUCT(G98:G98,H98:H98)/(G99*10000)</f>
        <v>161.96</v>
      </c>
      <c r="I99" t="s">
        <v>18</v>
      </c>
    </row>
    <row r="100" spans="1:11" x14ac:dyDescent="0.25">
      <c r="F100" s="5"/>
      <c r="G100" s="4"/>
    </row>
    <row r="101" spans="1:11" x14ac:dyDescent="0.25">
      <c r="A101">
        <v>18</v>
      </c>
      <c r="B101">
        <v>1</v>
      </c>
      <c r="C101">
        <v>2344</v>
      </c>
      <c r="D101">
        <v>23773619</v>
      </c>
      <c r="E101" t="s">
        <v>22</v>
      </c>
      <c r="F101">
        <v>40260</v>
      </c>
      <c r="G101">
        <v>412877</v>
      </c>
      <c r="H101" s="2">
        <v>538.92999999999995</v>
      </c>
      <c r="I101">
        <v>190</v>
      </c>
      <c r="J101" t="s">
        <v>27</v>
      </c>
    </row>
    <row r="102" spans="1:11" x14ac:dyDescent="0.25">
      <c r="F102" s="5" t="s">
        <v>20</v>
      </c>
      <c r="G102" s="4">
        <f>SUM(G101:G101)/10000</f>
        <v>41.287700000000001</v>
      </c>
      <c r="H102" s="2">
        <f>SUMPRODUCT(G101:G101,H101:H101)/(G102*10000)</f>
        <v>538.92999999999995</v>
      </c>
      <c r="I102" t="s">
        <v>18</v>
      </c>
    </row>
    <row r="103" spans="1:11" x14ac:dyDescent="0.25">
      <c r="B103">
        <f>SUM(B2:B102)</f>
        <v>65</v>
      </c>
      <c r="F103" s="5"/>
      <c r="G103" s="4"/>
    </row>
    <row r="104" spans="1:11" x14ac:dyDescent="0.25">
      <c r="A104" s="10" t="s">
        <v>33</v>
      </c>
    </row>
    <row r="105" spans="1:11" x14ac:dyDescent="0.25">
      <c r="A105">
        <f>WETL_ID!A22</f>
        <v>19</v>
      </c>
      <c r="B105">
        <f>WETL_ID!G22</f>
        <v>1</v>
      </c>
      <c r="C105">
        <f>WETL_ID!C22</f>
        <v>8121</v>
      </c>
      <c r="D105">
        <f>WETL_ID!E22</f>
        <v>23809000</v>
      </c>
      <c r="E105" t="str">
        <f>WETL_ID!F22</f>
        <v>Clackamas R</v>
      </c>
      <c r="F105">
        <f>WETL_ID!B22</f>
        <v>149851</v>
      </c>
      <c r="G105">
        <v>50633</v>
      </c>
      <c r="H105" s="2">
        <f>WETL_ID!D22</f>
        <v>5.81</v>
      </c>
      <c r="I105">
        <v>190</v>
      </c>
      <c r="J105" t="s">
        <v>27</v>
      </c>
      <c r="K105" t="s">
        <v>42</v>
      </c>
    </row>
    <row r="107" spans="1:11" x14ac:dyDescent="0.25">
      <c r="A107">
        <f>WETL_ID!A23</f>
        <v>20</v>
      </c>
      <c r="B107">
        <f>WETL_ID!G23</f>
        <v>3</v>
      </c>
      <c r="C107">
        <f>WETL_ID!C23</f>
        <v>8121</v>
      </c>
      <c r="D107">
        <f>WETL_ID!E23</f>
        <v>23809000</v>
      </c>
      <c r="E107" t="str">
        <f>WETL_ID!F23</f>
        <v>Clackamas R</v>
      </c>
      <c r="F107">
        <f>WETL_ID!B23</f>
        <v>150311</v>
      </c>
      <c r="G107">
        <v>30651</v>
      </c>
      <c r="H107" s="2">
        <f>WETL_ID!D23</f>
        <v>9.2799999999999994</v>
      </c>
      <c r="I107">
        <v>190</v>
      </c>
      <c r="J107" t="s">
        <v>27</v>
      </c>
    </row>
    <row r="108" spans="1:11" x14ac:dyDescent="0.25">
      <c r="C108">
        <v>8121</v>
      </c>
      <c r="D108">
        <f>WETL_ID!E24</f>
        <v>23809012</v>
      </c>
      <c r="E108" t="str">
        <f>WETL_ID!F24</f>
        <v>Clackamas R</v>
      </c>
      <c r="F108">
        <v>150532</v>
      </c>
      <c r="G108">
        <v>115205</v>
      </c>
      <c r="H108" s="2">
        <v>12.75</v>
      </c>
      <c r="I108">
        <v>190</v>
      </c>
      <c r="J108" t="s">
        <v>27</v>
      </c>
    </row>
    <row r="109" spans="1:11" x14ac:dyDescent="0.25">
      <c r="C109">
        <v>8121</v>
      </c>
      <c r="D109">
        <f>WETL_ID!E25</f>
        <v>23809054</v>
      </c>
      <c r="E109" t="str">
        <f>WETL_ID!F25</f>
        <v>Clackamas R</v>
      </c>
      <c r="F109">
        <v>150537</v>
      </c>
      <c r="G109">
        <v>73350</v>
      </c>
      <c r="H109" s="2">
        <v>11.84</v>
      </c>
      <c r="I109">
        <v>190</v>
      </c>
      <c r="J109" t="s">
        <v>27</v>
      </c>
    </row>
    <row r="110" spans="1:11" x14ac:dyDescent="0.25">
      <c r="F110" s="5" t="s">
        <v>20</v>
      </c>
      <c r="G110" s="4">
        <f>SUM(G107:G109)/10000</f>
        <v>21.9206</v>
      </c>
      <c r="H110" s="2">
        <f>SUMPRODUCT(G107:G109,H107:H109)/(G110*10000)</f>
        <v>11.960297756448274</v>
      </c>
      <c r="I110" t="s">
        <v>18</v>
      </c>
    </row>
    <row r="111" spans="1:11" x14ac:dyDescent="0.25">
      <c r="F111" s="5"/>
      <c r="G111" s="4"/>
    </row>
    <row r="112" spans="1:11" x14ac:dyDescent="0.25">
      <c r="A112">
        <f>WETL_ID!A24</f>
        <v>21</v>
      </c>
      <c r="B112">
        <f>WETL_ID!G24</f>
        <v>4</v>
      </c>
      <c r="C112">
        <f>WETL_ID!C24</f>
        <v>8210</v>
      </c>
      <c r="D112">
        <f>WETL_ID!E24</f>
        <v>23809012</v>
      </c>
      <c r="E112" t="str">
        <f>WETL_ID!F24</f>
        <v>Clackamas R</v>
      </c>
      <c r="F112">
        <f>WETL_ID!B24</f>
        <v>151931</v>
      </c>
      <c r="G112">
        <v>114846</v>
      </c>
      <c r="H112" s="2">
        <f>WETL_ID!D24</f>
        <v>24.45</v>
      </c>
      <c r="I112">
        <v>190</v>
      </c>
      <c r="J112" t="s">
        <v>27</v>
      </c>
    </row>
    <row r="113" spans="1:11" x14ac:dyDescent="0.25">
      <c r="C113">
        <v>8177</v>
      </c>
      <c r="D113">
        <v>23809010</v>
      </c>
      <c r="E113" t="s">
        <v>29</v>
      </c>
      <c r="F113">
        <v>151913</v>
      </c>
      <c r="G113">
        <v>48461</v>
      </c>
      <c r="H113" s="2">
        <v>24.8</v>
      </c>
      <c r="I113">
        <v>190</v>
      </c>
      <c r="J113" t="s">
        <v>27</v>
      </c>
    </row>
    <row r="114" spans="1:11" x14ac:dyDescent="0.25">
      <c r="C114">
        <v>8210</v>
      </c>
      <c r="D114">
        <f>WETL_ID!E26</f>
        <v>23809054</v>
      </c>
      <c r="E114" t="str">
        <f>WETL_ID!F26</f>
        <v>Clackamas R</v>
      </c>
      <c r="F114">
        <v>151868</v>
      </c>
      <c r="G114">
        <v>36088</v>
      </c>
      <c r="H114" s="2">
        <v>26.37</v>
      </c>
      <c r="I114">
        <v>190</v>
      </c>
      <c r="J114" t="s">
        <v>27</v>
      </c>
    </row>
    <row r="115" spans="1:11" x14ac:dyDescent="0.25">
      <c r="C115">
        <v>8210</v>
      </c>
      <c r="D115">
        <f>WETL_ID!E27</f>
        <v>23809054</v>
      </c>
      <c r="E115" t="str">
        <f>WETL_ID!F27</f>
        <v>Clackamas R</v>
      </c>
      <c r="F115">
        <v>151932</v>
      </c>
      <c r="G115">
        <v>158531</v>
      </c>
      <c r="H115" s="2">
        <v>34.33</v>
      </c>
      <c r="I115">
        <v>190</v>
      </c>
      <c r="J115" t="s">
        <v>27</v>
      </c>
    </row>
    <row r="116" spans="1:11" x14ac:dyDescent="0.25">
      <c r="F116" s="5" t="s">
        <v>20</v>
      </c>
      <c r="G116" s="4">
        <f>SUM(G112:G115)/10000</f>
        <v>35.7926</v>
      </c>
      <c r="H116" s="2">
        <f>SUMPRODUCT(G112:G115,H112:H115)/(G116*10000)</f>
        <v>29.066978341891897</v>
      </c>
      <c r="I116" t="s">
        <v>18</v>
      </c>
    </row>
    <row r="117" spans="1:11" x14ac:dyDescent="0.25">
      <c r="F117" s="5"/>
      <c r="G117" s="4"/>
    </row>
    <row r="118" spans="1:11" x14ac:dyDescent="0.25">
      <c r="A118">
        <f>WETL_ID!A25</f>
        <v>22</v>
      </c>
      <c r="B118">
        <f>WETL_ID!G25</f>
        <v>2</v>
      </c>
      <c r="C118">
        <f>WETL_ID!C25</f>
        <v>8048</v>
      </c>
      <c r="D118">
        <f>WETL_ID!E25</f>
        <v>23809054</v>
      </c>
      <c r="E118" t="str">
        <f>WETL_ID!F25</f>
        <v>Clackamas R</v>
      </c>
      <c r="F118">
        <f>WETL_ID!B25</f>
        <v>150784</v>
      </c>
      <c r="G118">
        <v>156359</v>
      </c>
      <c r="H118" s="2">
        <f>WETL_ID!D25</f>
        <v>49.54</v>
      </c>
      <c r="I118">
        <v>190</v>
      </c>
      <c r="J118" t="s">
        <v>27</v>
      </c>
    </row>
    <row r="119" spans="1:11" x14ac:dyDescent="0.25">
      <c r="C119">
        <v>8048</v>
      </c>
      <c r="D119">
        <f>WETL_ID!E26</f>
        <v>23809054</v>
      </c>
      <c r="E119" t="str">
        <f>WETL_ID!F26</f>
        <v>Clackamas R</v>
      </c>
      <c r="F119">
        <v>150597</v>
      </c>
      <c r="G119">
        <v>129261</v>
      </c>
      <c r="H119" s="2">
        <v>49.96</v>
      </c>
      <c r="I119">
        <v>190</v>
      </c>
      <c r="J119" t="s">
        <v>27</v>
      </c>
    </row>
    <row r="120" spans="1:11" x14ac:dyDescent="0.25">
      <c r="F120" s="5" t="s">
        <v>20</v>
      </c>
      <c r="G120" s="4">
        <f>SUM(G118:G119)/10000</f>
        <v>28.562000000000001</v>
      </c>
      <c r="H120" s="2">
        <f>SUMPRODUCT(G118:G119,H118:H119)/(G120*10000)</f>
        <v>49.730076395210418</v>
      </c>
      <c r="I120" t="s">
        <v>18</v>
      </c>
    </row>
    <row r="121" spans="1:11" x14ac:dyDescent="0.25">
      <c r="F121" s="5"/>
      <c r="G121" s="4"/>
    </row>
    <row r="122" spans="1:11" x14ac:dyDescent="0.25">
      <c r="A122">
        <f>WETL_ID!A26</f>
        <v>23</v>
      </c>
      <c r="B122">
        <f>WETL_ID!G26</f>
        <v>3</v>
      </c>
      <c r="C122">
        <f>WETL_ID!C26</f>
        <v>8048</v>
      </c>
      <c r="D122">
        <f>WETL_ID!E26</f>
        <v>23809054</v>
      </c>
      <c r="E122" t="str">
        <f>WETL_ID!F26</f>
        <v>Clackamas R</v>
      </c>
      <c r="F122">
        <f>WETL_ID!B26</f>
        <v>150309</v>
      </c>
      <c r="G122">
        <v>82608</v>
      </c>
      <c r="H122" s="2">
        <f>WETL_ID!D26</f>
        <v>51.41</v>
      </c>
      <c r="I122">
        <v>190</v>
      </c>
      <c r="J122" t="s">
        <v>27</v>
      </c>
    </row>
    <row r="123" spans="1:11" x14ac:dyDescent="0.25">
      <c r="C123">
        <v>8048</v>
      </c>
      <c r="D123">
        <v>23809054</v>
      </c>
      <c r="E123" t="s">
        <v>29</v>
      </c>
      <c r="F123">
        <v>150308</v>
      </c>
      <c r="G123">
        <v>63243</v>
      </c>
      <c r="H123" s="2">
        <v>53.65</v>
      </c>
      <c r="I123">
        <v>190</v>
      </c>
      <c r="J123" t="s">
        <v>27</v>
      </c>
    </row>
    <row r="124" spans="1:11" x14ac:dyDescent="0.25">
      <c r="C124">
        <v>8048</v>
      </c>
      <c r="D124">
        <f>WETL_ID!E27</f>
        <v>23809054</v>
      </c>
      <c r="E124" t="str">
        <f>WETL_ID!F27</f>
        <v>Clackamas R</v>
      </c>
      <c r="F124">
        <v>150374</v>
      </c>
      <c r="G124">
        <v>111581</v>
      </c>
      <c r="H124" s="2">
        <v>54.99</v>
      </c>
      <c r="I124">
        <v>190</v>
      </c>
      <c r="J124" t="s">
        <v>27</v>
      </c>
    </row>
    <row r="125" spans="1:11" x14ac:dyDescent="0.25">
      <c r="F125" s="5" t="s">
        <v>20</v>
      </c>
      <c r="G125" s="4">
        <f>SUM(G122:G124)/10000</f>
        <v>25.743200000000002</v>
      </c>
      <c r="H125" s="2">
        <f>SUMPRODUCT(G122:G124,H122:H124)/(G125*10000)</f>
        <v>53.512008685788857</v>
      </c>
      <c r="I125" t="s">
        <v>18</v>
      </c>
    </row>
    <row r="126" spans="1:11" x14ac:dyDescent="0.25">
      <c r="F126" s="5"/>
      <c r="G126" s="4"/>
    </row>
    <row r="127" spans="1:11" x14ac:dyDescent="0.25">
      <c r="A127">
        <f>WETL_ID!A27</f>
        <v>24</v>
      </c>
      <c r="B127">
        <f>WETL_ID!G27</f>
        <v>2</v>
      </c>
      <c r="C127">
        <f>WETL_ID!C27</f>
        <v>8048</v>
      </c>
      <c r="D127">
        <f>WETL_ID!E27</f>
        <v>23809054</v>
      </c>
      <c r="E127" t="str">
        <f>WETL_ID!F27</f>
        <v>Clackamas R</v>
      </c>
      <c r="F127">
        <f>WETL_ID!B27</f>
        <v>150066</v>
      </c>
      <c r="G127">
        <v>114536</v>
      </c>
      <c r="H127" s="2">
        <f>WETL_ID!D27</f>
        <v>53.87</v>
      </c>
      <c r="I127">
        <v>190</v>
      </c>
      <c r="J127" t="s">
        <v>27</v>
      </c>
      <c r="K127" t="s">
        <v>42</v>
      </c>
    </row>
    <row r="128" spans="1:11" x14ac:dyDescent="0.25">
      <c r="C128">
        <v>8032</v>
      </c>
      <c r="D128">
        <v>23809056</v>
      </c>
      <c r="E128" t="s">
        <v>29</v>
      </c>
      <c r="F128">
        <v>149886</v>
      </c>
      <c r="G128">
        <v>31686</v>
      </c>
      <c r="H128" s="2">
        <v>55.48</v>
      </c>
      <c r="I128">
        <v>190</v>
      </c>
      <c r="J128" t="s">
        <v>27</v>
      </c>
      <c r="K128" t="s">
        <v>42</v>
      </c>
    </row>
    <row r="129" spans="1:11" x14ac:dyDescent="0.25">
      <c r="F129" s="5" t="s">
        <v>20</v>
      </c>
      <c r="G129" s="4">
        <f>SUM(G127:G128)/10000</f>
        <v>14.622199999999999</v>
      </c>
      <c r="H129" s="2">
        <f>SUMPRODUCT(G127:G128,H127:H128)/(G129*10000)</f>
        <v>54.218883615324643</v>
      </c>
      <c r="I129" t="s">
        <v>18</v>
      </c>
    </row>
    <row r="130" spans="1:11" x14ac:dyDescent="0.25">
      <c r="F130" s="5"/>
      <c r="G130" s="4"/>
    </row>
    <row r="131" spans="1:11" x14ac:dyDescent="0.25">
      <c r="A131">
        <f>WETL_ID!A28</f>
        <v>25</v>
      </c>
      <c r="B131">
        <f>WETL_ID!G28</f>
        <v>6</v>
      </c>
      <c r="C131">
        <f>WETL_ID!C28</f>
        <v>8059</v>
      </c>
      <c r="D131">
        <f>WETL_ID!E28</f>
        <v>23809058</v>
      </c>
      <c r="E131" t="str">
        <f>WETL_ID!F28</f>
        <v>Clackamas R</v>
      </c>
      <c r="F131">
        <f>WETL_ID!B28</f>
        <v>149542</v>
      </c>
      <c r="G131">
        <v>56060</v>
      </c>
      <c r="H131" s="2">
        <f>WETL_ID!D28</f>
        <v>56.61</v>
      </c>
      <c r="I131">
        <v>190</v>
      </c>
      <c r="J131" t="s">
        <v>27</v>
      </c>
      <c r="K131" t="s">
        <v>42</v>
      </c>
    </row>
    <row r="132" spans="1:11" x14ac:dyDescent="0.25">
      <c r="C132">
        <v>8059</v>
      </c>
      <c r="D132">
        <v>23809058</v>
      </c>
      <c r="E132" t="s">
        <v>29</v>
      </c>
      <c r="F132">
        <v>149302</v>
      </c>
      <c r="G132">
        <v>106965</v>
      </c>
      <c r="H132" s="2">
        <v>58.03</v>
      </c>
      <c r="I132">
        <v>190</v>
      </c>
      <c r="J132" t="s">
        <v>27</v>
      </c>
      <c r="K132" t="s">
        <v>42</v>
      </c>
    </row>
    <row r="133" spans="1:11" x14ac:dyDescent="0.25">
      <c r="C133">
        <v>8059</v>
      </c>
      <c r="D133">
        <v>23809058</v>
      </c>
      <c r="E133" t="s">
        <v>29</v>
      </c>
      <c r="F133">
        <v>149553</v>
      </c>
      <c r="G133">
        <v>108892</v>
      </c>
      <c r="H133" s="2">
        <v>57.66</v>
      </c>
      <c r="I133">
        <v>190</v>
      </c>
      <c r="J133" t="s">
        <v>27</v>
      </c>
      <c r="K133" t="s">
        <v>42</v>
      </c>
    </row>
    <row r="134" spans="1:11" x14ac:dyDescent="0.25">
      <c r="C134">
        <v>8032</v>
      </c>
      <c r="D134">
        <v>23809056</v>
      </c>
      <c r="E134" t="s">
        <v>29</v>
      </c>
      <c r="F134">
        <v>149599</v>
      </c>
      <c r="G134">
        <v>30277</v>
      </c>
      <c r="H134" s="2">
        <v>56.36</v>
      </c>
      <c r="I134">
        <v>190</v>
      </c>
      <c r="J134" t="s">
        <v>27</v>
      </c>
      <c r="K134" t="s">
        <v>42</v>
      </c>
    </row>
    <row r="135" spans="1:11" x14ac:dyDescent="0.25">
      <c r="C135">
        <v>8059</v>
      </c>
      <c r="D135">
        <v>23809058</v>
      </c>
      <c r="E135" t="s">
        <v>29</v>
      </c>
      <c r="F135">
        <v>149525</v>
      </c>
      <c r="G135">
        <v>26723</v>
      </c>
      <c r="H135" s="2">
        <v>60.11</v>
      </c>
      <c r="I135">
        <v>190</v>
      </c>
      <c r="J135" t="s">
        <v>27</v>
      </c>
      <c r="K135" t="s">
        <v>42</v>
      </c>
    </row>
    <row r="136" spans="1:11" x14ac:dyDescent="0.25">
      <c r="C136">
        <v>8059</v>
      </c>
      <c r="D136">
        <v>23809058</v>
      </c>
      <c r="E136" t="s">
        <v>29</v>
      </c>
      <c r="F136">
        <v>149394</v>
      </c>
      <c r="G136">
        <v>46447</v>
      </c>
      <c r="H136" s="2">
        <v>56.94</v>
      </c>
      <c r="I136">
        <v>190</v>
      </c>
      <c r="J136" t="s">
        <v>27</v>
      </c>
      <c r="K136" t="s">
        <v>42</v>
      </c>
    </row>
    <row r="137" spans="1:11" x14ac:dyDescent="0.25">
      <c r="F137" s="5" t="s">
        <v>20</v>
      </c>
      <c r="G137" s="4">
        <f>SUM(G131:G136)/10000</f>
        <v>37.5364</v>
      </c>
      <c r="H137" s="2">
        <f>SUMPRODUCT(G131:G136,H131:H136)/(G137*10000)</f>
        <v>57.589091388625441</v>
      </c>
      <c r="I137" t="s">
        <v>18</v>
      </c>
    </row>
    <row r="138" spans="1:11" x14ac:dyDescent="0.25">
      <c r="F138" s="5"/>
      <c r="G138" s="4"/>
    </row>
    <row r="139" spans="1:11" x14ac:dyDescent="0.25">
      <c r="A139">
        <f>WETL_ID!A29</f>
        <v>26</v>
      </c>
      <c r="B139">
        <f>WETL_ID!G29</f>
        <v>1</v>
      </c>
      <c r="C139">
        <f>WETL_ID!C29</f>
        <v>8362</v>
      </c>
      <c r="D139">
        <f>WETL_ID!E29</f>
        <v>23815518</v>
      </c>
      <c r="F139">
        <f>WETL_ID!B29</f>
        <v>153673</v>
      </c>
      <c r="G139">
        <v>52785</v>
      </c>
      <c r="H139" s="2">
        <f>WETL_ID!D29</f>
        <v>252.65</v>
      </c>
      <c r="I139">
        <v>190</v>
      </c>
      <c r="J139" t="s">
        <v>27</v>
      </c>
    </row>
    <row r="140" spans="1:11" x14ac:dyDescent="0.25">
      <c r="A140">
        <f>WETL_ID!A30</f>
        <v>27</v>
      </c>
      <c r="B140">
        <f>WETL_ID!G30</f>
        <v>1</v>
      </c>
      <c r="C140">
        <f>WETL_ID!C30</f>
        <v>8513</v>
      </c>
      <c r="D140">
        <f>WETL_ID!E30</f>
        <v>23815444</v>
      </c>
      <c r="E140" t="str">
        <f>WETL_ID!F30</f>
        <v>Crystal Springs Cr</v>
      </c>
      <c r="F140">
        <f>WETL_ID!B30</f>
        <v>156391</v>
      </c>
      <c r="G140">
        <v>55853</v>
      </c>
      <c r="H140" s="2">
        <f>WETL_ID!D30</f>
        <v>30.94</v>
      </c>
      <c r="I140">
        <v>190</v>
      </c>
      <c r="J140" t="s">
        <v>27</v>
      </c>
    </row>
    <row r="141" spans="1:11" x14ac:dyDescent="0.25">
      <c r="A141">
        <f>WETL_ID!A31</f>
        <v>28</v>
      </c>
      <c r="B141">
        <f>WETL_ID!G31</f>
        <v>1</v>
      </c>
      <c r="C141">
        <f>WETL_ID!C31</f>
        <v>8491</v>
      </c>
      <c r="D141">
        <f>WETL_ID!E31</f>
        <v>23815070</v>
      </c>
      <c r="E141" t="str">
        <f>WETL_ID!F31</f>
        <v>Johnson Cr</v>
      </c>
      <c r="F141">
        <f>WETL_ID!B31</f>
        <v>156910</v>
      </c>
      <c r="G141">
        <v>67222</v>
      </c>
      <c r="H141" s="2">
        <f>WETL_ID!D31</f>
        <v>95.08</v>
      </c>
      <c r="I141">
        <v>190</v>
      </c>
      <c r="J141" t="s">
        <v>27</v>
      </c>
    </row>
    <row r="142" spans="1:11" x14ac:dyDescent="0.25">
      <c r="A142">
        <f>WETL_ID!A32</f>
        <v>29</v>
      </c>
      <c r="B142">
        <f>WETL_ID!G32</f>
        <v>1</v>
      </c>
      <c r="C142">
        <f>WETL_ID!C32</f>
        <v>7855</v>
      </c>
      <c r="D142">
        <f>WETL_ID!E32</f>
        <v>23809078</v>
      </c>
      <c r="E142" t="str">
        <f>WETL_ID!F32</f>
        <v>Clackamas R</v>
      </c>
      <c r="F142">
        <f>WETL_ID!B32</f>
        <v>145278</v>
      </c>
      <c r="G142">
        <v>102588</v>
      </c>
      <c r="H142" s="2">
        <f>WETL_ID!D32</f>
        <v>86.9</v>
      </c>
      <c r="I142">
        <v>190</v>
      </c>
      <c r="J142" t="s">
        <v>27</v>
      </c>
      <c r="K142" t="s">
        <v>42</v>
      </c>
    </row>
    <row r="143" spans="1:11" x14ac:dyDescent="0.25">
      <c r="A143">
        <f>WETL_ID!A33</f>
        <v>30</v>
      </c>
      <c r="B143">
        <f>WETL_ID!G33</f>
        <v>1</v>
      </c>
      <c r="C143">
        <f>WETL_ID!C33</f>
        <v>6766</v>
      </c>
      <c r="D143">
        <f>WETL_ID!E33</f>
        <v>23809418</v>
      </c>
      <c r="E143" t="str">
        <f>WETL_ID!F33</f>
        <v>Oak Grove Fork Clackamas R</v>
      </c>
      <c r="F143">
        <f>WETL_ID!B33</f>
        <v>120758</v>
      </c>
      <c r="G143">
        <v>65830</v>
      </c>
      <c r="H143" s="2">
        <f>WETL_ID!D33</f>
        <v>665.6</v>
      </c>
      <c r="I143">
        <v>190</v>
      </c>
      <c r="J143" t="s">
        <v>27</v>
      </c>
      <c r="K143" t="s">
        <v>42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WETL_ID</vt:lpstr>
      <vt:lpstr>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cp:lastPrinted>2020-07-15T14:54:21Z</cp:lastPrinted>
  <dcterms:created xsi:type="dcterms:W3CDTF">2020-07-12T16:13:27Z</dcterms:created>
  <dcterms:modified xsi:type="dcterms:W3CDTF">2020-07-23T21:52:26Z</dcterms:modified>
</cp:coreProperties>
</file>