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W3M.git\trunk\DataCW3M\RegressionTesting\"/>
    </mc:Choice>
  </mc:AlternateContent>
  <xr:revisionPtr revIDLastSave="0" documentId="13_ncr:1_{F4C2E663-FDD6-4DFA-AC5D-B7E80FE7547B}" xr6:coauthVersionLast="47" xr6:coauthVersionMax="47" xr10:uidLastSave="{00000000-0000-0000-0000-000000000000}"/>
  <bookViews>
    <workbookView xWindow="28680" yWindow="-7425" windowWidth="29040" windowHeight="17520" activeTab="2" xr2:uid="{00000000-000D-0000-FFFF-FFFF00000000}"/>
  </bookViews>
  <sheets>
    <sheet name="2010" sheetId="6" r:id="rId1"/>
    <sheet name="2010-17" sheetId="5" r:id="rId2"/>
    <sheet name="2010-18" sheetId="7" r:id="rId3"/>
    <sheet name="2000-09 spinup" sheetId="8" r:id="rId4"/>
    <sheet name="CW3M c118 2010" sheetId="1" r:id="rId5"/>
    <sheet name="CW3M c106 2010" sheetId="4" r:id="rId6"/>
    <sheet name="INFEWS demo 0.3.2_Nov9" sheetId="2" r:id="rId7"/>
  </sheets>
  <definedNames>
    <definedName name="ExternalData_1" localSheetId="5" hidden="1">'CW3M c106 2010'!$A$1:$O$2</definedName>
    <definedName name="ExternalData_1" localSheetId="6" hidden="1">'INFEWS demo 0.3.2_Nov9'!$A$1:$O$2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5" i="7" l="1"/>
  <c r="N16" i="7" s="1"/>
  <c r="M17" i="7"/>
  <c r="G17" i="7"/>
  <c r="G16" i="7"/>
  <c r="J17" i="7"/>
  <c r="J18" i="7" s="1"/>
  <c r="E17" i="7"/>
  <c r="F15" i="7" s="1"/>
  <c r="M16" i="7"/>
  <c r="L16" i="7"/>
  <c r="K16" i="7"/>
  <c r="J16" i="7"/>
  <c r="M15" i="7"/>
  <c r="L15" i="7"/>
  <c r="K15" i="7"/>
  <c r="J15" i="7"/>
  <c r="E15" i="7" l="1"/>
  <c r="G15" i="7"/>
  <c r="H15" i="7"/>
  <c r="F17" i="7" s="1"/>
  <c r="I15" i="7"/>
  <c r="J22" i="7" l="1"/>
  <c r="J23" i="7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6EF959A-A2AF-4633-95F5-02B5D2D13D67}" keepAlive="1" name="Query - ALTWM_Quick_Check_Baseline_Run0" description="Connection to the 'ALTWM_Quick_Check_Baseline_Run0' query in the workbook." type="5" refreshedVersion="6" background="1">
    <dbPr connection="Provider=Microsoft.Mashup.OleDb.1;Data Source=$Workbook$;Location=ALTWM_Quick_Check_Baseline_Run0;Extended Properties=&quot;&quot;" command="SELECT * FROM [ALTWM_Quick_Check_Baseline_Run0]"/>
  </connection>
  <connection id="2" xr16:uid="{D499B978-F36D-4C34-BE18-ED9533AB4CB2}" keepAlive="1" name="Query - ALTWM_Quick_Check_Baseline_Run0 (2)" description="Connection to the 'ALTWM_Quick_Check_Baseline_Run0 (2)' query in the workbook." type="5" refreshedVersion="6" background="1" saveData="1">
    <dbPr connection="Provider=Microsoft.Mashup.OleDb.1;Data Source=$Workbook$;Location=&quot;ALTWM_Quick_Check_Baseline_Run0 (2)&quot;;Extended Properties=&quot;&quot;" command="SELECT * FROM [ALTWM_Quick_Check_Baseline_Run0 (2)]"/>
  </connection>
  <connection id="3" xr16:uid="{00000000-0015-0000-FFFF-FFFF00000000}" keepAlive="1" name="Query - ALTWM_Quick_Check_Demo_Run0" description="Connection to the 'ALTWM_Quick_Check_Demo_Run0' query in the workbook." type="5" refreshedVersion="6" background="1" saveData="1">
    <dbPr connection="Provider=Microsoft.Mashup.OleDb.1;Data Source=$Workbook$;Location=ALTWM_Quick_Check_Demo_Run0;Extended Properties=&quot;&quot;" command="SELECT * FROM [ALTWM_Quick_Check_Demo_Run0]"/>
  </connection>
</connections>
</file>

<file path=xl/sharedStrings.xml><?xml version="1.0" encoding="utf-8"?>
<sst xmlns="http://schemas.openxmlformats.org/spreadsheetml/2006/main" count="243" uniqueCount="81">
  <si>
    <t>Year</t>
  </si>
  <si>
    <t xml:space="preserve"> tot in HRUs reaches and reservoirs at end of last year (mm H2O)</t>
  </si>
  <si>
    <t xml:space="preserve"> Precip (mm H2O)</t>
  </si>
  <si>
    <t xml:space="preserve"> GW pumping (mm H2O)</t>
  </si>
  <si>
    <t xml:space="preserve"> High Cascades groundwater contribution mm H2O</t>
  </si>
  <si>
    <t xml:space="preserve"> from outside the basin (mm H2O)</t>
  </si>
  <si>
    <t xml:space="preserve"> to outside the basin (mm H2O)</t>
  </si>
  <si>
    <t xml:space="preserve"> AET (mm H2O)</t>
  </si>
  <si>
    <t xml:space="preserve"> SNOW_EVAP (mm H2O)</t>
  </si>
  <si>
    <t xml:space="preserve"> basin discharge (mm H2O)</t>
  </si>
  <si>
    <t xml:space="preserve"> tot in HRUs reaches and reservoirs at end of this year (mm H2O)</t>
  </si>
  <si>
    <t xml:space="preserve"> irrigation (ac-ft)</t>
  </si>
  <si>
    <t xml:space="preserve"> municipal and rural domestic (ac-ft)</t>
  </si>
  <si>
    <t xml:space="preserve"> mass balance discrepancy (mm H2O)</t>
  </si>
  <si>
    <t xml:space="preserve"> mass balance discrepancy (fraction)</t>
  </si>
  <si>
    <t>INFEWS  Demo 0.3.2</t>
  </si>
  <si>
    <t>CW3M Baseline c118</t>
  </si>
  <si>
    <t>CW3M Baseline c106</t>
  </si>
  <si>
    <t>CW3M Baseline c120</t>
  </si>
  <si>
    <t>INFEWS Demo i591</t>
  </si>
  <si>
    <t>INFEWS Demo i592</t>
  </si>
  <si>
    <t>CW3M Baseline c130</t>
  </si>
  <si>
    <t>Feb 5 average</t>
  </si>
  <si>
    <t>c132 average</t>
  </si>
  <si>
    <t>2010 360 day year</t>
  </si>
  <si>
    <t>c132 average 360 day years</t>
  </si>
  <si>
    <t>CW3M Baseline c133</t>
  </si>
  <si>
    <t>c133 2010 365 day year</t>
  </si>
  <si>
    <t>INFEWS</t>
  </si>
  <si>
    <t>Baseline i607 Nsantiam</t>
  </si>
  <si>
    <t>years</t>
  </si>
  <si>
    <t>2010-17</t>
  </si>
  <si>
    <t>Baseline_c132_NSantiam_2010-17</t>
  </si>
  <si>
    <t>CW3M</t>
  </si>
  <si>
    <t>higher AET, lower basin discharge, lower muni use, lower mass balance discrepancy</t>
  </si>
  <si>
    <t>Baseline c146 Mar 31</t>
  </si>
  <si>
    <t>Baseline i633 Nsantiam 2010 3/31</t>
  </si>
  <si>
    <t>Baseline c157 Nsantiam 2010</t>
  </si>
  <si>
    <t>Baseline c158 Nsantiam 2010</t>
  </si>
  <si>
    <t>Demo Nsantiam 2010-17</t>
  </si>
  <si>
    <t>CW3M c167+</t>
  </si>
  <si>
    <t>Baseline Nsantiam 2010-18</t>
  </si>
  <si>
    <t>CW3M c174</t>
  </si>
  <si>
    <t>Baseline Nsantiam 2010</t>
  </si>
  <si>
    <t>switch to new multiyear Baseline climate; what's with irrigation?</t>
  </si>
  <si>
    <t>new multiyear baseline climate; irrigation?</t>
  </si>
  <si>
    <t>avg 2010-17</t>
  </si>
  <si>
    <t>Baseline_2010-18_C166</t>
  </si>
  <si>
    <t>CW3M github</t>
  </si>
  <si>
    <t xml:space="preserve"> water added by FlowModel (mm)</t>
  </si>
  <si>
    <t>model</t>
  </si>
  <si>
    <t>simulation run</t>
  </si>
  <si>
    <t>weather years</t>
  </si>
  <si>
    <t>2010-18</t>
  </si>
  <si>
    <t>Baseline_2010-18_C205</t>
  </si>
  <si>
    <t>Baseline 2010-18 C369</t>
  </si>
  <si>
    <t>Baseline 2010-18 C367+</t>
  </si>
  <si>
    <t>Baseline 2010-18 C371+</t>
  </si>
  <si>
    <t>Baseline 2010-18 C374</t>
  </si>
  <si>
    <t>Baseline 2010-18 C377+</t>
  </si>
  <si>
    <t>Baseline 2010-18 C379</t>
  </si>
  <si>
    <t>Baseline 2010-18 C381</t>
  </si>
  <si>
    <t>Baseline 2010-18 C389</t>
  </si>
  <si>
    <t>Baseline 2010-18 C393</t>
  </si>
  <si>
    <t>2000-09</t>
  </si>
  <si>
    <t>Baseline 2000-09 5/9/21 spinup</t>
  </si>
  <si>
    <t>Baseline 2000-09 C393 spinup</t>
  </si>
  <si>
    <t>Baseline 2010-18 C402</t>
  </si>
  <si>
    <t>added 174 cfs spring in the Little Nsantiam basin</t>
  </si>
  <si>
    <t>Baseline 2010-18 C409</t>
  </si>
  <si>
    <t xml:space="preserve"> weather years</t>
  </si>
  <si>
    <t>Baseline 2010-18 C445</t>
  </si>
  <si>
    <t>Baseline 2010-18 C460</t>
  </si>
  <si>
    <t>Baseline 2010-18 C467+</t>
  </si>
  <si>
    <t>Baseline 2010-18 C470</t>
  </si>
  <si>
    <t>Baseline 2010-18 C473</t>
  </si>
  <si>
    <t>Baseline 2010-18 1.0.0</t>
  </si>
  <si>
    <t>Baseline 2010-18 C502</t>
  </si>
  <si>
    <t>Baseline 2010-18 C549</t>
  </si>
  <si>
    <t>CW3M C787+</t>
  </si>
  <si>
    <t xml:space="preserve">Baseline 2010-18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</si>
</sst>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%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0" fillId="0" borderId="0" xfId="0" applyAlignment="1">
      <alignment wrapText="1"/>
    </xf>
    <xf numFmtId="0" fontId="0" fillId="33" borderId="0" xfId="0" applyFill="1"/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2" fontId="0" fillId="33" borderId="0" xfId="0" applyNumberFormat="1" applyFill="1"/>
    <xf numFmtId="1" fontId="0" fillId="33" borderId="0" xfId="0" applyNumberFormat="1" applyFill="1"/>
    <xf numFmtId="164" fontId="0" fillId="33" borderId="0" xfId="0" applyNumberFormat="1" applyFill="1"/>
    <xf numFmtId="1" fontId="0" fillId="34" borderId="0" xfId="0" applyNumberFormat="1" applyFill="1"/>
    <xf numFmtId="2" fontId="0" fillId="34" borderId="0" xfId="0" applyNumberFormat="1" applyFill="1"/>
    <xf numFmtId="1" fontId="18" fillId="34" borderId="0" xfId="0" applyNumberFormat="1" applyFont="1" applyFill="1"/>
    <xf numFmtId="2" fontId="18" fillId="34" borderId="0" xfId="0" applyNumberFormat="1" applyFont="1" applyFill="1"/>
    <xf numFmtId="16" fontId="0" fillId="0" borderId="0" xfId="0" applyNumberFormat="1"/>
    <xf numFmtId="2" fontId="0" fillId="0" borderId="0" xfId="0" applyNumberFormat="1" applyAlignment="1">
      <alignment wrapText="1"/>
    </xf>
    <xf numFmtId="1" fontId="0" fillId="0" borderId="0" xfId="0" applyNumberFormat="1" applyAlignment="1">
      <alignment wrapText="1"/>
    </xf>
    <xf numFmtId="164" fontId="0" fillId="0" borderId="0" xfId="0" applyNumberFormat="1" applyAlignment="1">
      <alignment wrapText="1"/>
    </xf>
    <xf numFmtId="0" fontId="0" fillId="0" borderId="0" xfId="0" applyFill="1"/>
    <xf numFmtId="16" fontId="0" fillId="0" borderId="0" xfId="0" applyNumberFormat="1" applyFill="1"/>
    <xf numFmtId="0" fontId="0" fillId="0" borderId="0" xfId="0" applyFill="1" applyAlignment="1">
      <alignment horizontal="center"/>
    </xf>
    <xf numFmtId="2" fontId="0" fillId="0" borderId="0" xfId="0" applyNumberFormat="1" applyFill="1"/>
    <xf numFmtId="1" fontId="0" fillId="0" borderId="0" xfId="0" applyNumberFormat="1" applyFill="1"/>
    <xf numFmtId="164" fontId="0" fillId="0" borderId="0" xfId="0" applyNumberFormat="1" applyFill="1"/>
    <xf numFmtId="1" fontId="16" fillId="34" borderId="0" xfId="0" applyNumberFormat="1" applyFont="1" applyFill="1"/>
    <xf numFmtId="165" fontId="0" fillId="0" borderId="0" xfId="42" applyNumberFormat="1" applyFont="1" applyFill="1"/>
    <xf numFmtId="10" fontId="0" fillId="0" borderId="0" xfId="42" applyNumberFormat="1" applyFont="1" applyFill="1"/>
    <xf numFmtId="2" fontId="0" fillId="0" borderId="0" xfId="42" applyNumberFormat="1" applyFont="1" applyFill="1"/>
    <xf numFmtId="165" fontId="0" fillId="0" borderId="0" xfId="42" applyNumberFormat="1" applyFont="1"/>
    <xf numFmtId="10" fontId="0" fillId="0" borderId="0" xfId="42" applyNumberFormat="1" applyFont="1"/>
    <xf numFmtId="2" fontId="0" fillId="33" borderId="0" xfId="42" applyNumberFormat="1" applyFont="1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D547DDCE-A19B-49DC-9E2B-0F162CC05278}" autoFormatId="16" applyNumberFormats="0" applyBorderFormats="0" applyFontFormats="0" applyPatternFormats="0" applyAlignmentFormats="0" applyWidthHeightFormats="0">
  <queryTableRefresh nextId="16">
    <queryTableFields count="15">
      <queryTableField id="1" name="Year" tableColumnId="1"/>
      <queryTableField id="2" name=" tot in HRUs reaches and reservoirs at end of last year (mm H2O)" tableColumnId="2"/>
      <queryTableField id="3" name=" Precip (mm H2O)" tableColumnId="3"/>
      <queryTableField id="4" name=" GW pumping (mm H2O)" tableColumnId="4"/>
      <queryTableField id="5" name=" High Cascades groundwater contribution mm H2O" tableColumnId="5"/>
      <queryTableField id="6" name=" from outside the basin (mm H2O)" tableColumnId="6"/>
      <queryTableField id="7" name=" to outside the basin (mm H2O)" tableColumnId="7"/>
      <queryTableField id="8" name=" AET (mm H2O)" tableColumnId="8"/>
      <queryTableField id="9" name=" SNOW_EVAP (mm H2O)" tableColumnId="9"/>
      <queryTableField id="10" name=" basin discharge (mm H2O)" tableColumnId="10"/>
      <queryTableField id="11" name=" tot in HRUs reaches and reservoirs at end of this year (mm H2O)" tableColumnId="11"/>
      <queryTableField id="12" name=" irrigation (ac-ft)" tableColumnId="12"/>
      <queryTableField id="13" name=" municipal and rural domestic (ac-ft)" tableColumnId="13"/>
      <queryTableField id="14" name=" mass balance discrepancy (mm H2O)" tableColumnId="14"/>
      <queryTableField id="15" name=" mass balance discrepancy (fraction)" tableColumnId="1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00000000-0016-0000-0100-000000000000}" autoFormatId="16" applyNumberFormats="0" applyBorderFormats="0" applyFontFormats="0" applyPatternFormats="0" applyAlignmentFormats="0" applyWidthHeightFormats="0">
  <queryTableRefresh nextId="16">
    <queryTableFields count="15">
      <queryTableField id="1" name="Year" tableColumnId="1"/>
      <queryTableField id="2" name=" tot in HRUs reaches and reservoirs at end of last year (mm H2O)" tableColumnId="2"/>
      <queryTableField id="3" name=" Precip (mm H2O)" tableColumnId="3"/>
      <queryTableField id="4" name=" GW pumping (mm H2O)" tableColumnId="4"/>
      <queryTableField id="5" name=" High Cascades groundwater contribution mm H2O" tableColumnId="5"/>
      <queryTableField id="6" name=" from outside the basin (mm H2O)" tableColumnId="6"/>
      <queryTableField id="7" name=" to outside the basin (mm H2O)" tableColumnId="7"/>
      <queryTableField id="8" name=" AET (mm H2O)" tableColumnId="8"/>
      <queryTableField id="9" name=" SNOW_EVAP (mm H2O)" tableColumnId="9"/>
      <queryTableField id="10" name=" basin discharge (mm H2O)" tableColumnId="10"/>
      <queryTableField id="11" name=" tot in HRUs reaches and reservoirs at end of this year (mm H2O)" tableColumnId="11"/>
      <queryTableField id="12" name=" irrigation (ac-ft)" tableColumnId="12"/>
      <queryTableField id="13" name=" municipal and rural domestic (ac-ft)" tableColumnId="13"/>
      <queryTableField id="14" name=" mass balance discrepancy (mm H2O)" tableColumnId="14"/>
      <queryTableField id="15" name=" mass balance discrepancy (fraction)" tableColumnId="1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56BF9DD-B347-4BD2-BD96-03863EF30EC2}" name="ALTWM_Quick_Check_Baseline_Run04" displayName="ALTWM_Quick_Check_Baseline_Run04" ref="A1:O2" tableType="queryTable" totalsRowShown="0">
  <autoFilter ref="A1:O2" xr:uid="{D6A4521B-9C57-4320-AB68-FA9A52F22CBB}"/>
  <tableColumns count="15">
    <tableColumn id="1" xr3:uid="{6430337E-D519-4555-908C-EA4F36AE1D15}" uniqueName="1" name="Year" queryTableFieldId="1"/>
    <tableColumn id="2" xr3:uid="{3596FCA8-9339-4C61-9A2B-02A01A26655B}" uniqueName="2" name=" tot in HRUs reaches and reservoirs at end of last year (mm H2O)" queryTableFieldId="2"/>
    <tableColumn id="3" xr3:uid="{7EEA462F-070A-4849-A60A-5EF2C642A465}" uniqueName="3" name=" Precip (mm H2O)" queryTableFieldId="3"/>
    <tableColumn id="4" xr3:uid="{ABF56F1E-B2F0-4AA2-947C-3F5F5DD4C4C0}" uniqueName="4" name=" GW pumping (mm H2O)" queryTableFieldId="4"/>
    <tableColumn id="5" xr3:uid="{C06EA960-CE8B-454A-A77C-2BDEC242BB28}" uniqueName="5" name=" High Cascades groundwater contribution mm H2O" queryTableFieldId="5"/>
    <tableColumn id="6" xr3:uid="{F3EBECA1-AC6D-44EC-A94B-EDFFC438FAF1}" uniqueName="6" name=" from outside the basin (mm H2O)" queryTableFieldId="6"/>
    <tableColumn id="7" xr3:uid="{01E59415-14E1-430A-9411-3E5E34DDCA38}" uniqueName="7" name=" to outside the basin (mm H2O)" queryTableFieldId="7"/>
    <tableColumn id="8" xr3:uid="{FC2D0938-553D-4D92-B192-55D2DC82DCF7}" uniqueName="8" name=" AET (mm H2O)" queryTableFieldId="8"/>
    <tableColumn id="9" xr3:uid="{1E108E17-BE59-4354-91FC-822F4FF8D8A3}" uniqueName="9" name=" SNOW_EVAP (mm H2O)" queryTableFieldId="9"/>
    <tableColumn id="10" xr3:uid="{6D6FCA8A-2220-425C-822E-7C63F5284624}" uniqueName="10" name=" basin discharge (mm H2O)" queryTableFieldId="10"/>
    <tableColumn id="11" xr3:uid="{6BD63113-AEF8-4BCA-9ACD-25D2E2B3B028}" uniqueName="11" name=" tot in HRUs reaches and reservoirs at end of this year (mm H2O)" queryTableFieldId="11"/>
    <tableColumn id="12" xr3:uid="{CE48ACBE-9B96-4C3C-979F-20123679E6AB}" uniqueName="12" name=" irrigation (ac-ft)" queryTableFieldId="12"/>
    <tableColumn id="13" xr3:uid="{EC36FD5E-AA36-4965-ABA9-F9EF6BFC6F6B}" uniqueName="13" name=" municipal and rural domestic (ac-ft)" queryTableFieldId="13"/>
    <tableColumn id="14" xr3:uid="{E88EF805-951B-4AD2-AF72-297674541335}" uniqueName="14" name=" mass balance discrepancy (mm H2O)" queryTableFieldId="14"/>
    <tableColumn id="15" xr3:uid="{36AB4FD8-B18E-4829-AEFD-7C23C674E33B}" uniqueName="15" name=" mass balance discrepancy (fraction)" queryTableFieldId="1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LTWM_Quick_Check_Demo_Run0" displayName="ALTWM_Quick_Check_Demo_Run0" ref="A1:O2" tableType="queryTable" totalsRowShown="0">
  <autoFilter ref="A1:O2" xr:uid="{00000000-0009-0000-0100-000001000000}"/>
  <tableColumns count="15">
    <tableColumn id="1" xr3:uid="{00000000-0010-0000-0000-000001000000}" uniqueName="1" name="Year" queryTableFieldId="1"/>
    <tableColumn id="2" xr3:uid="{00000000-0010-0000-0000-000002000000}" uniqueName="2" name=" tot in HRUs reaches and reservoirs at end of last year (mm H2O)" queryTableFieldId="2"/>
    <tableColumn id="3" xr3:uid="{00000000-0010-0000-0000-000003000000}" uniqueName="3" name=" Precip (mm H2O)" queryTableFieldId="3"/>
    <tableColumn id="4" xr3:uid="{00000000-0010-0000-0000-000004000000}" uniqueName="4" name=" GW pumping (mm H2O)" queryTableFieldId="4"/>
    <tableColumn id="5" xr3:uid="{00000000-0010-0000-0000-000005000000}" uniqueName="5" name=" High Cascades groundwater contribution mm H2O" queryTableFieldId="5"/>
    <tableColumn id="6" xr3:uid="{00000000-0010-0000-0000-000006000000}" uniqueName="6" name=" from outside the basin (mm H2O)" queryTableFieldId="6"/>
    <tableColumn id="7" xr3:uid="{00000000-0010-0000-0000-000007000000}" uniqueName="7" name=" to outside the basin (mm H2O)" queryTableFieldId="7"/>
    <tableColumn id="8" xr3:uid="{00000000-0010-0000-0000-000008000000}" uniqueName="8" name=" AET (mm H2O)" queryTableFieldId="8"/>
    <tableColumn id="9" xr3:uid="{00000000-0010-0000-0000-000009000000}" uniqueName="9" name=" SNOW_EVAP (mm H2O)" queryTableFieldId="9"/>
    <tableColumn id="10" xr3:uid="{00000000-0010-0000-0000-00000A000000}" uniqueName="10" name=" basin discharge (mm H2O)" queryTableFieldId="10"/>
    <tableColumn id="11" xr3:uid="{00000000-0010-0000-0000-00000B000000}" uniqueName="11" name=" tot in HRUs reaches and reservoirs at end of this year (mm H2O)" queryTableFieldId="11"/>
    <tableColumn id="12" xr3:uid="{00000000-0010-0000-0000-00000C000000}" uniqueName="12" name=" irrigation (ac-ft)" queryTableFieldId="12"/>
    <tableColumn id="13" xr3:uid="{00000000-0010-0000-0000-00000D000000}" uniqueName="13" name=" municipal and rural domestic (ac-ft)" queryTableFieldId="13"/>
    <tableColumn id="14" xr3:uid="{00000000-0010-0000-0000-00000E000000}" uniqueName="14" name=" mass balance discrepancy (mm H2O)" queryTableFieldId="14"/>
    <tableColumn id="15" xr3:uid="{00000000-0010-0000-0000-00000F000000}" uniqueName="15" name=" mass balance discrepancy (fraction)" queryTableFieldId="1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0F50F-17AA-4AA1-87A5-C99B9F5D254D}">
  <dimension ref="A1:R21"/>
  <sheetViews>
    <sheetView workbookViewId="0">
      <selection activeCell="R10" sqref="R10"/>
    </sheetView>
  </sheetViews>
  <sheetFormatPr defaultRowHeight="14.4" x14ac:dyDescent="0.3"/>
  <cols>
    <col min="1" max="1" width="12.33203125" customWidth="1"/>
    <col min="2" max="2" width="30.33203125" customWidth="1"/>
    <col min="3" max="3" width="12" customWidth="1"/>
  </cols>
  <sheetData>
    <row r="1" spans="1:18" s="1" customFormat="1" ht="129.6" x14ac:dyDescent="0.3">
      <c r="B1" s="1">
        <v>2010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</row>
    <row r="2" spans="1:18" x14ac:dyDescent="0.3">
      <c r="B2" t="s">
        <v>17</v>
      </c>
      <c r="D2" s="3">
        <v>1071.1062010000001</v>
      </c>
      <c r="E2" s="3">
        <v>2191.751221</v>
      </c>
      <c r="F2" s="3">
        <v>2.391721</v>
      </c>
      <c r="G2" s="3">
        <v>190.31167600000001</v>
      </c>
      <c r="H2" s="3">
        <v>0</v>
      </c>
      <c r="I2" s="3">
        <v>0</v>
      </c>
      <c r="J2" s="3">
        <v>619.16601600000001</v>
      </c>
      <c r="K2" s="3">
        <v>106.250168</v>
      </c>
      <c r="L2" s="3">
        <v>1611.582275</v>
      </c>
      <c r="M2" s="3">
        <v>1112.4111330000001</v>
      </c>
      <c r="N2" s="3">
        <v>5408.5908200000003</v>
      </c>
      <c r="O2" s="3">
        <v>2338.7646479999999</v>
      </c>
      <c r="P2" s="3">
        <v>-6.1512269999999996</v>
      </c>
      <c r="Q2" s="4">
        <v>-1.7799999999999999E-3</v>
      </c>
    </row>
    <row r="3" spans="1:18" x14ac:dyDescent="0.3">
      <c r="B3" t="s">
        <v>16</v>
      </c>
      <c r="D3" s="3">
        <v>1071.1062010000001</v>
      </c>
      <c r="E3" s="3">
        <v>2191.751221</v>
      </c>
      <c r="F3" s="3">
        <v>2.391721</v>
      </c>
      <c r="G3" s="3">
        <v>190.31167600000001</v>
      </c>
      <c r="H3" s="3">
        <v>0</v>
      </c>
      <c r="I3" s="3">
        <v>0</v>
      </c>
      <c r="J3" s="3">
        <v>619.16601600000001</v>
      </c>
      <c r="K3" s="3">
        <v>106.250168</v>
      </c>
      <c r="L3" s="3">
        <v>1611.582764</v>
      </c>
      <c r="M3" s="3">
        <v>1112.4107670000001</v>
      </c>
      <c r="N3" s="3">
        <v>5408.609375</v>
      </c>
      <c r="O3" s="3">
        <v>2338.7646479999999</v>
      </c>
      <c r="P3" s="3">
        <v>-6.1511050000000003</v>
      </c>
      <c r="Q3" s="4">
        <v>-1.7799999999999999E-3</v>
      </c>
    </row>
    <row r="4" spans="1:18" x14ac:dyDescent="0.3">
      <c r="B4" t="s">
        <v>18</v>
      </c>
      <c r="D4" s="3">
        <v>1071.1062010000001</v>
      </c>
      <c r="E4" s="3">
        <v>2191.751221</v>
      </c>
      <c r="F4" s="3">
        <v>2.391721</v>
      </c>
      <c r="G4" s="3">
        <v>190.31167600000001</v>
      </c>
      <c r="H4" s="3">
        <v>0</v>
      </c>
      <c r="I4" s="3">
        <v>0</v>
      </c>
      <c r="J4" s="3">
        <v>619.16601600000001</v>
      </c>
      <c r="K4" s="3">
        <v>106.250168</v>
      </c>
      <c r="L4" s="3">
        <v>1611.582764</v>
      </c>
      <c r="M4" s="3">
        <v>1112.4107670000001</v>
      </c>
      <c r="N4" s="3">
        <v>5408.609375</v>
      </c>
      <c r="O4" s="3">
        <v>2338.7646479999999</v>
      </c>
      <c r="P4" s="3">
        <v>-6.1511050000000003</v>
      </c>
      <c r="Q4" s="4">
        <v>-1.7799999999999999E-3</v>
      </c>
    </row>
    <row r="5" spans="1:18" x14ac:dyDescent="0.3">
      <c r="B5" t="s">
        <v>21</v>
      </c>
      <c r="D5" s="3">
        <v>1071.1062010000001</v>
      </c>
      <c r="E5" s="3">
        <v>2191.751221</v>
      </c>
      <c r="F5" s="3">
        <v>2.391721</v>
      </c>
      <c r="G5" s="3">
        <v>190.31167600000001</v>
      </c>
      <c r="H5" s="3">
        <v>0</v>
      </c>
      <c r="I5" s="3">
        <v>0</v>
      </c>
      <c r="J5" s="3">
        <v>619.16601600000001</v>
      </c>
      <c r="K5" s="3">
        <v>106.250168</v>
      </c>
      <c r="L5" s="3">
        <v>1611.5832519999999</v>
      </c>
      <c r="M5" s="3">
        <v>1112.4105219999999</v>
      </c>
      <c r="N5" s="3">
        <v>5408.609375</v>
      </c>
      <c r="O5" s="3">
        <v>2338.7646479999999</v>
      </c>
      <c r="P5" s="3">
        <v>-6.1508609999999999</v>
      </c>
      <c r="Q5" s="4">
        <v>-1.7799999999999999E-3</v>
      </c>
    </row>
    <row r="6" spans="1:18" x14ac:dyDescent="0.3">
      <c r="B6" t="s">
        <v>26</v>
      </c>
      <c r="D6" s="3">
        <v>1071.1062010000001</v>
      </c>
      <c r="E6" s="3">
        <v>2191.751221</v>
      </c>
      <c r="F6" s="3">
        <v>2.391721</v>
      </c>
      <c r="G6" s="3">
        <v>190.31167600000001</v>
      </c>
      <c r="H6" s="3">
        <v>0</v>
      </c>
      <c r="I6" s="3">
        <v>0</v>
      </c>
      <c r="J6" s="3">
        <v>619.16601600000001</v>
      </c>
      <c r="K6" s="3">
        <v>106.250168</v>
      </c>
      <c r="L6" s="3">
        <v>1611.5832519999999</v>
      </c>
      <c r="M6" s="3">
        <v>1112.4105219999999</v>
      </c>
      <c r="N6" s="3">
        <v>5408.609375</v>
      </c>
      <c r="O6" s="3">
        <v>2338.7646479999999</v>
      </c>
      <c r="P6" s="3">
        <v>-6.1508609999999999</v>
      </c>
      <c r="Q6" s="4">
        <v>-1.7799999999999999E-3</v>
      </c>
    </row>
    <row r="7" spans="1:18" x14ac:dyDescent="0.3">
      <c r="A7" t="s">
        <v>33</v>
      </c>
      <c r="B7" t="s">
        <v>35</v>
      </c>
      <c r="D7" s="8">
        <v>691.39044200000001</v>
      </c>
      <c r="E7" s="8">
        <v>2106.4982909999999</v>
      </c>
      <c r="F7" s="8">
        <v>0.69281899999999996</v>
      </c>
      <c r="G7" s="3">
        <v>190.31167600000001</v>
      </c>
      <c r="H7" s="3">
        <v>0</v>
      </c>
      <c r="I7" s="3">
        <v>0</v>
      </c>
      <c r="J7" s="3">
        <v>605.85058600000002</v>
      </c>
      <c r="K7" s="3">
        <v>100.391571</v>
      </c>
      <c r="L7" s="8">
        <v>1558.286987</v>
      </c>
      <c r="M7" s="8">
        <v>718.57086200000003</v>
      </c>
      <c r="N7" s="11">
        <v>503.240814</v>
      </c>
      <c r="O7" s="5">
        <v>2338.7646479999999</v>
      </c>
      <c r="P7" s="3">
        <v>-5.7932220000000001</v>
      </c>
      <c r="Q7" s="4">
        <v>-1.9380000000000001E-3</v>
      </c>
    </row>
    <row r="8" spans="1:18" x14ac:dyDescent="0.3">
      <c r="A8" t="s">
        <v>33</v>
      </c>
      <c r="B8" t="s">
        <v>37</v>
      </c>
      <c r="C8">
        <v>2010</v>
      </c>
      <c r="D8" s="3">
        <v>691.39044200000001</v>
      </c>
      <c r="E8" s="3">
        <v>2191.751221</v>
      </c>
      <c r="F8" s="14">
        <v>0.47312199999999999</v>
      </c>
      <c r="G8" s="3">
        <v>190.31167600000001</v>
      </c>
      <c r="H8" s="3">
        <v>0</v>
      </c>
      <c r="I8" s="3">
        <v>0</v>
      </c>
      <c r="J8" s="3">
        <v>597.36639400000001</v>
      </c>
      <c r="K8" s="3">
        <v>106.250168</v>
      </c>
      <c r="L8" s="3">
        <v>1623.198486</v>
      </c>
      <c r="M8" s="3">
        <v>740.95812999999998</v>
      </c>
      <c r="N8" s="13">
        <v>0</v>
      </c>
      <c r="O8" s="5">
        <v>2338.7646479999999</v>
      </c>
      <c r="P8" s="8">
        <v>-6.1532830000000001</v>
      </c>
      <c r="Q8" s="10">
        <v>-2.0019999999999999E-3</v>
      </c>
    </row>
    <row r="9" spans="1:18" x14ac:dyDescent="0.3">
      <c r="A9" t="s">
        <v>33</v>
      </c>
      <c r="B9" s="15" t="s">
        <v>38</v>
      </c>
      <c r="C9">
        <v>2010</v>
      </c>
      <c r="D9" s="3">
        <v>691.39044200000001</v>
      </c>
      <c r="E9" s="3">
        <v>2191.751221</v>
      </c>
      <c r="F9" s="3">
        <v>2.2322299999999999</v>
      </c>
      <c r="G9" s="3">
        <v>190.31167600000001</v>
      </c>
      <c r="H9" s="3">
        <v>0</v>
      </c>
      <c r="I9" s="3">
        <v>0</v>
      </c>
      <c r="J9" s="3">
        <v>619.19714399999998</v>
      </c>
      <c r="K9" s="3">
        <v>106.250168</v>
      </c>
      <c r="L9" s="3">
        <v>1611.474487</v>
      </c>
      <c r="M9" s="3">
        <v>732.61352499999998</v>
      </c>
      <c r="N9" s="9">
        <v>5073.6567379999997</v>
      </c>
      <c r="O9" s="5">
        <v>2338.7646479999999</v>
      </c>
      <c r="P9" s="3">
        <v>-6.150245</v>
      </c>
      <c r="Q9" s="4">
        <v>-2E-3</v>
      </c>
    </row>
    <row r="10" spans="1:18" s="19" customFormat="1" x14ac:dyDescent="0.3">
      <c r="A10" s="19" t="s">
        <v>42</v>
      </c>
      <c r="B10" s="20" t="s">
        <v>43</v>
      </c>
      <c r="C10" s="5">
        <v>2010</v>
      </c>
      <c r="D10" s="3">
        <v>691.39044200000001</v>
      </c>
      <c r="E10" s="8">
        <v>2136.4953609999998</v>
      </c>
      <c r="F10" s="3">
        <v>4.3017969999999996</v>
      </c>
      <c r="G10" s="3">
        <v>190.31167600000001</v>
      </c>
      <c r="H10" s="3">
        <v>0</v>
      </c>
      <c r="I10" s="3">
        <v>0</v>
      </c>
      <c r="J10" s="3">
        <v>609.269409</v>
      </c>
      <c r="K10" s="3">
        <v>101.942436</v>
      </c>
      <c r="L10" s="3">
        <v>1581.4453129999999</v>
      </c>
      <c r="M10" s="3">
        <v>723.43395999999996</v>
      </c>
      <c r="N10" s="13">
        <v>11345.083008</v>
      </c>
      <c r="O10" s="5">
        <v>2338.7646479999999</v>
      </c>
      <c r="P10" s="3">
        <v>-6.4081580000000002</v>
      </c>
      <c r="Q10" s="4">
        <v>-2.1199999999999999E-3</v>
      </c>
      <c r="R10" s="19" t="s">
        <v>44</v>
      </c>
    </row>
    <row r="11" spans="1:18" x14ac:dyDescent="0.3">
      <c r="D11" s="3"/>
      <c r="E11" s="3"/>
      <c r="F11" s="3"/>
      <c r="G11" s="3"/>
      <c r="H11" s="3"/>
      <c r="I11" s="3"/>
      <c r="J11" s="3"/>
      <c r="K11" s="3"/>
      <c r="L11" s="3"/>
      <c r="M11" s="3"/>
      <c r="N11" s="5"/>
      <c r="O11" s="5"/>
      <c r="P11" s="3"/>
      <c r="Q11" s="4"/>
    </row>
    <row r="12" spans="1:18" x14ac:dyDescent="0.3">
      <c r="A12" t="s">
        <v>28</v>
      </c>
      <c r="B12" t="s">
        <v>36</v>
      </c>
      <c r="D12" s="12">
        <v>493.32006799999999</v>
      </c>
      <c r="E12" s="8">
        <v>2182.702393</v>
      </c>
      <c r="F12" s="12">
        <v>5.6705110000000003</v>
      </c>
      <c r="G12" s="3">
        <v>190.31167600000001</v>
      </c>
      <c r="H12" s="3">
        <v>0</v>
      </c>
      <c r="I12" s="3">
        <v>0</v>
      </c>
      <c r="J12" s="12">
        <v>779.62304700000004</v>
      </c>
      <c r="K12" s="12">
        <v>0</v>
      </c>
      <c r="L12" s="12">
        <v>1400.4212649999999</v>
      </c>
      <c r="M12" s="8">
        <v>690.54821800000002</v>
      </c>
      <c r="N12" s="11">
        <v>15628.490234000001</v>
      </c>
      <c r="O12" s="9">
        <v>2010.6401370000001</v>
      </c>
      <c r="P12" s="3">
        <v>-1.4121189999999999</v>
      </c>
      <c r="Q12" s="4">
        <v>-4.9200000000000003E-4</v>
      </c>
    </row>
    <row r="13" spans="1:18" x14ac:dyDescent="0.3">
      <c r="B13" t="s">
        <v>19</v>
      </c>
      <c r="D13" s="3">
        <v>1099.9311520000001</v>
      </c>
      <c r="E13" s="3">
        <v>2182.702393</v>
      </c>
      <c r="F13" s="3">
        <v>2.1869450000000001</v>
      </c>
      <c r="G13" s="3">
        <v>190.31104999999999</v>
      </c>
      <c r="H13" s="3">
        <v>0</v>
      </c>
      <c r="I13" s="3">
        <v>0</v>
      </c>
      <c r="J13" s="3">
        <v>843.08422900000005</v>
      </c>
      <c r="K13" s="3">
        <v>0</v>
      </c>
      <c r="L13" s="3">
        <v>1384.994751</v>
      </c>
      <c r="M13" s="3">
        <v>1247.9868160000001</v>
      </c>
      <c r="N13" s="5">
        <v>6436.2304690000001</v>
      </c>
      <c r="O13" s="5">
        <v>2010.6401370000001</v>
      </c>
      <c r="P13" s="3">
        <v>0.93425599999999998</v>
      </c>
      <c r="Q13">
        <v>2.6899999999999998E-4</v>
      </c>
    </row>
    <row r="14" spans="1:18" x14ac:dyDescent="0.3">
      <c r="B14" t="s">
        <v>15</v>
      </c>
      <c r="D14" s="3">
        <v>1099.9311520000001</v>
      </c>
      <c r="E14" s="3">
        <v>2197.9660640000002</v>
      </c>
      <c r="F14" s="3">
        <v>2.2625820000000001</v>
      </c>
      <c r="G14" s="3">
        <v>190.31104999999999</v>
      </c>
      <c r="H14" s="3">
        <v>0</v>
      </c>
      <c r="I14" s="3">
        <v>0</v>
      </c>
      <c r="J14" s="3">
        <v>840.81152299999997</v>
      </c>
      <c r="K14" s="3">
        <v>0</v>
      </c>
      <c r="L14" s="3">
        <v>1410.530884</v>
      </c>
      <c r="M14" s="3">
        <v>1238.64624</v>
      </c>
      <c r="N14" s="5">
        <v>6658.3554690000001</v>
      </c>
      <c r="O14" s="5">
        <v>2010.6401370000001</v>
      </c>
      <c r="P14" s="3">
        <v>-0.48220200000000002</v>
      </c>
      <c r="Q14">
        <v>-1.3799999999999999E-4</v>
      </c>
    </row>
    <row r="16" spans="1:18" x14ac:dyDescent="0.3">
      <c r="B16" t="s">
        <v>27</v>
      </c>
      <c r="D16" s="3">
        <v>1071.1062010000001</v>
      </c>
      <c r="E16" s="3">
        <v>2191.751221</v>
      </c>
      <c r="F16" s="3">
        <v>2.391721</v>
      </c>
      <c r="G16" s="3">
        <v>190.31167600000001</v>
      </c>
      <c r="H16" s="3">
        <v>0</v>
      </c>
      <c r="I16" s="3">
        <v>0</v>
      </c>
      <c r="J16" s="3">
        <v>619.16601600000001</v>
      </c>
      <c r="K16" s="3">
        <v>106.250168</v>
      </c>
      <c r="L16" s="3">
        <v>1611.5832519999999</v>
      </c>
      <c r="M16" s="3">
        <v>1112.4105219999999</v>
      </c>
      <c r="N16" s="3">
        <v>5408.609375</v>
      </c>
      <c r="O16" s="3">
        <v>2338.7646479999999</v>
      </c>
      <c r="P16" s="3">
        <v>-6.1508609999999999</v>
      </c>
      <c r="Q16" s="4">
        <v>-1.7799999999999999E-3</v>
      </c>
    </row>
    <row r="17" spans="1:17" x14ac:dyDescent="0.3">
      <c r="B17" t="s">
        <v>24</v>
      </c>
      <c r="D17" s="3">
        <v>1071.1062010000001</v>
      </c>
      <c r="E17" s="3">
        <v>2094.3920899999998</v>
      </c>
      <c r="F17" s="3">
        <v>2.3863370000000002</v>
      </c>
      <c r="G17" s="3">
        <v>187.70465100000001</v>
      </c>
      <c r="H17" s="3">
        <v>0</v>
      </c>
      <c r="I17" s="3">
        <v>0</v>
      </c>
      <c r="J17" s="3">
        <v>613.810608</v>
      </c>
      <c r="K17" s="3">
        <v>96.391518000000005</v>
      </c>
      <c r="L17" s="3">
        <v>1563.265991</v>
      </c>
      <c r="M17" s="3">
        <v>1076.3323969999999</v>
      </c>
      <c r="N17" s="3">
        <v>5408.609375</v>
      </c>
      <c r="O17" s="3">
        <v>2312.1501459999999</v>
      </c>
      <c r="P17" s="3">
        <v>-5.7887649999999997</v>
      </c>
      <c r="Q17" s="4">
        <v>-1.725E-3</v>
      </c>
    </row>
    <row r="18" spans="1:17" x14ac:dyDescent="0.3"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4"/>
    </row>
    <row r="19" spans="1:17" x14ac:dyDescent="0.3"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4"/>
    </row>
    <row r="20" spans="1:17" x14ac:dyDescent="0.3">
      <c r="B20" t="s">
        <v>18</v>
      </c>
      <c r="D20" s="3">
        <v>1071.1062010000001</v>
      </c>
      <c r="E20" s="3">
        <v>2191.751221</v>
      </c>
      <c r="F20" s="3">
        <v>2.391721</v>
      </c>
      <c r="G20" s="3">
        <v>190.31167600000001</v>
      </c>
      <c r="H20" s="3">
        <v>0</v>
      </c>
      <c r="I20" s="3">
        <v>0</v>
      </c>
      <c r="J20" s="3">
        <v>619.16601600000001</v>
      </c>
      <c r="K20" s="3">
        <v>106.250168</v>
      </c>
      <c r="L20" s="3">
        <v>1611.582764</v>
      </c>
      <c r="M20" s="3">
        <v>1112.4107670000001</v>
      </c>
      <c r="N20" s="5">
        <v>5408.609375</v>
      </c>
      <c r="O20" s="5">
        <v>2338.7646479999999</v>
      </c>
      <c r="P20" s="3">
        <v>-6.1511050000000003</v>
      </c>
      <c r="Q20" s="4">
        <v>-1.7799999999999999E-3</v>
      </c>
    </row>
    <row r="21" spans="1:17" x14ac:dyDescent="0.3">
      <c r="A21" t="s">
        <v>40</v>
      </c>
      <c r="B21" t="s">
        <v>39</v>
      </c>
      <c r="C21">
        <v>2010</v>
      </c>
      <c r="D21" s="3">
        <v>691.39044200000001</v>
      </c>
      <c r="E21" s="3">
        <v>2191.968018</v>
      </c>
      <c r="F21" s="8">
        <v>4.4497489999999997</v>
      </c>
      <c r="G21" s="3">
        <v>190.31167600000001</v>
      </c>
      <c r="H21" s="3">
        <v>0</v>
      </c>
      <c r="I21" s="3">
        <v>0</v>
      </c>
      <c r="J21" s="3">
        <v>618.322632</v>
      </c>
      <c r="K21" s="3">
        <v>105.575806</v>
      </c>
      <c r="L21" s="3">
        <v>1614.8397219999999</v>
      </c>
      <c r="M21" s="3">
        <v>733.26599099999999</v>
      </c>
      <c r="N21" s="9">
        <v>11584.204102</v>
      </c>
      <c r="O21" s="5">
        <v>2338.7646479999999</v>
      </c>
      <c r="P21" s="3">
        <v>-6.1157339999999998</v>
      </c>
      <c r="Q21" s="4">
        <v>-1.9870000000000001E-3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B6A0E-51A6-4D53-B3C5-495F7D5D6E35}">
  <dimension ref="A1:S22"/>
  <sheetViews>
    <sheetView workbookViewId="0">
      <selection sqref="A1:R1"/>
    </sheetView>
  </sheetViews>
  <sheetFormatPr defaultRowHeight="14.4" x14ac:dyDescent="0.3"/>
  <cols>
    <col min="1" max="1" width="12.33203125" customWidth="1"/>
    <col min="2" max="2" width="30.33203125" customWidth="1"/>
    <col min="3" max="3" width="11.88671875" style="7" customWidth="1"/>
    <col min="4" max="9" width="9.109375" style="3"/>
    <col min="10" max="10" width="8.88671875" style="3"/>
    <col min="11" max="14" width="9.109375" style="3"/>
    <col min="15" max="16" width="9.109375" style="5"/>
    <col min="18" max="18" width="9.109375" style="4"/>
  </cols>
  <sheetData>
    <row r="1" spans="1:19" s="1" customFormat="1" ht="129.6" x14ac:dyDescent="0.3">
      <c r="B1" s="1">
        <v>2010</v>
      </c>
      <c r="C1" s="6" t="s">
        <v>30</v>
      </c>
      <c r="D1" s="16" t="s">
        <v>1</v>
      </c>
      <c r="E1" s="16" t="s">
        <v>2</v>
      </c>
      <c r="F1" s="16" t="s">
        <v>3</v>
      </c>
      <c r="G1" s="16" t="s">
        <v>4</v>
      </c>
      <c r="H1" s="16" t="s">
        <v>5</v>
      </c>
      <c r="I1" s="16" t="s">
        <v>6</v>
      </c>
      <c r="J1" s="16" t="s">
        <v>49</v>
      </c>
      <c r="K1" s="16" t="s">
        <v>7</v>
      </c>
      <c r="L1" s="16" t="s">
        <v>8</v>
      </c>
      <c r="M1" s="16" t="s">
        <v>9</v>
      </c>
      <c r="N1" s="16" t="s">
        <v>10</v>
      </c>
      <c r="O1" s="17" t="s">
        <v>11</v>
      </c>
      <c r="P1" s="17" t="s">
        <v>12</v>
      </c>
      <c r="Q1" s="1" t="s">
        <v>13</v>
      </c>
      <c r="R1" s="18" t="s">
        <v>14</v>
      </c>
    </row>
    <row r="2" spans="1:19" x14ac:dyDescent="0.3">
      <c r="B2" t="s">
        <v>17</v>
      </c>
      <c r="D2" s="3">
        <v>1071.1062010000001</v>
      </c>
      <c r="E2" s="3">
        <v>2191.751221</v>
      </c>
      <c r="F2" s="3">
        <v>2.391721</v>
      </c>
      <c r="G2" s="3">
        <v>190.31167600000001</v>
      </c>
      <c r="H2" s="3">
        <v>0</v>
      </c>
      <c r="I2" s="3">
        <v>0</v>
      </c>
      <c r="K2" s="3">
        <v>619.16601600000001</v>
      </c>
      <c r="L2" s="3">
        <v>106.250168</v>
      </c>
      <c r="M2" s="3">
        <v>1611.582275</v>
      </c>
      <c r="N2" s="3">
        <v>1112.4111330000001</v>
      </c>
      <c r="O2" s="5">
        <v>5408.5908200000003</v>
      </c>
      <c r="P2" s="5">
        <v>2338.7646479999999</v>
      </c>
      <c r="Q2">
        <v>-6.1512269999999996</v>
      </c>
      <c r="R2" s="4">
        <v>-1.7799999999999999E-3</v>
      </c>
    </row>
    <row r="3" spans="1:19" x14ac:dyDescent="0.3">
      <c r="B3" t="s">
        <v>16</v>
      </c>
      <c r="D3" s="3">
        <v>1071.1062010000001</v>
      </c>
      <c r="E3" s="3">
        <v>2191.751221</v>
      </c>
      <c r="F3" s="3">
        <v>2.391721</v>
      </c>
      <c r="G3" s="3">
        <v>190.31167600000001</v>
      </c>
      <c r="H3" s="3">
        <v>0</v>
      </c>
      <c r="I3" s="3">
        <v>0</v>
      </c>
      <c r="K3" s="8">
        <v>619.16601600000001</v>
      </c>
      <c r="L3" s="8">
        <v>106.250168</v>
      </c>
      <c r="M3" s="8">
        <v>1611.582764</v>
      </c>
      <c r="N3" s="3">
        <v>1112.4107670000001</v>
      </c>
      <c r="O3" s="9">
        <v>5408.609375</v>
      </c>
      <c r="P3" s="9">
        <v>2338.7646479999999</v>
      </c>
      <c r="Q3" s="2">
        <v>-6.1511050000000003</v>
      </c>
      <c r="R3" s="10">
        <v>-1.7799999999999999E-3</v>
      </c>
    </row>
    <row r="4" spans="1:19" x14ac:dyDescent="0.3">
      <c r="B4" t="s">
        <v>18</v>
      </c>
      <c r="D4" s="3">
        <v>1071.1062010000001</v>
      </c>
      <c r="E4" s="3">
        <v>2191.751221</v>
      </c>
      <c r="F4" s="3">
        <v>2.391721</v>
      </c>
      <c r="G4" s="3">
        <v>190.31167600000001</v>
      </c>
      <c r="H4" s="3">
        <v>0</v>
      </c>
      <c r="I4" s="3">
        <v>0</v>
      </c>
      <c r="K4" s="3">
        <v>619.16601600000001</v>
      </c>
      <c r="L4" s="3">
        <v>106.250168</v>
      </c>
      <c r="M4" s="3">
        <v>1611.582764</v>
      </c>
      <c r="N4" s="3">
        <v>1112.4107670000001</v>
      </c>
      <c r="O4" s="5">
        <v>5408.609375</v>
      </c>
      <c r="P4" s="5">
        <v>2338.7646479999999</v>
      </c>
      <c r="Q4">
        <v>-6.1511050000000003</v>
      </c>
      <c r="R4" s="4">
        <v>-1.7799999999999999E-3</v>
      </c>
    </row>
    <row r="5" spans="1:19" x14ac:dyDescent="0.3">
      <c r="B5" t="s">
        <v>21</v>
      </c>
      <c r="D5" s="3">
        <v>1071.1062010000001</v>
      </c>
      <c r="E5" s="3">
        <v>2191.751221</v>
      </c>
      <c r="F5" s="3">
        <v>2.391721</v>
      </c>
      <c r="G5" s="3">
        <v>190.31167600000001</v>
      </c>
      <c r="H5" s="3">
        <v>0</v>
      </c>
      <c r="I5" s="3">
        <v>0</v>
      </c>
      <c r="K5" s="3">
        <v>619.16601600000001</v>
      </c>
      <c r="L5" s="3">
        <v>106.250168</v>
      </c>
      <c r="M5" s="3">
        <v>1611.5832519999999</v>
      </c>
      <c r="N5" s="3">
        <v>1112.4105219999999</v>
      </c>
      <c r="O5" s="5">
        <v>5408.609375</v>
      </c>
      <c r="P5" s="5">
        <v>2338.7646479999999</v>
      </c>
      <c r="Q5">
        <v>-6.1508609999999999</v>
      </c>
      <c r="R5" s="4">
        <v>-1.7799999999999999E-3</v>
      </c>
    </row>
    <row r="6" spans="1:19" x14ac:dyDescent="0.3">
      <c r="A6" t="s">
        <v>42</v>
      </c>
      <c r="B6" t="s">
        <v>41</v>
      </c>
      <c r="C6" s="7" t="s">
        <v>31</v>
      </c>
      <c r="D6" s="3">
        <v>693.74178312499998</v>
      </c>
      <c r="E6" s="8">
        <v>2172.1817931249998</v>
      </c>
      <c r="F6" s="8">
        <v>5.6044250000000009</v>
      </c>
      <c r="G6" s="3">
        <v>190.44202800000002</v>
      </c>
      <c r="H6" s="3">
        <v>0</v>
      </c>
      <c r="I6" s="3">
        <v>0</v>
      </c>
      <c r="K6" s="3">
        <v>605.89157112500004</v>
      </c>
      <c r="L6" s="3">
        <v>98.322234500000022</v>
      </c>
      <c r="M6" s="8">
        <v>1670.4636995000001</v>
      </c>
      <c r="N6" s="3">
        <v>687.16619875000004</v>
      </c>
      <c r="O6" s="11">
        <v>14850.296875</v>
      </c>
      <c r="P6" s="5">
        <v>2220.293823125</v>
      </c>
      <c r="Q6" s="3">
        <v>-0.12632575000000013</v>
      </c>
      <c r="R6" s="4">
        <v>-2.2962500000000007E-4</v>
      </c>
      <c r="S6" t="s">
        <v>45</v>
      </c>
    </row>
    <row r="7" spans="1:19" s="19" customFormat="1" x14ac:dyDescent="0.3">
      <c r="A7" s="19" t="s">
        <v>48</v>
      </c>
      <c r="B7" s="19" t="s">
        <v>47</v>
      </c>
      <c r="C7" s="21" t="s">
        <v>46</v>
      </c>
      <c r="D7" s="22">
        <v>668.5519142500001</v>
      </c>
      <c r="E7" s="22">
        <v>2156.1590268749997</v>
      </c>
      <c r="F7" s="22">
        <v>5.6243153749999992</v>
      </c>
      <c r="G7" s="22">
        <v>190.44139825000002</v>
      </c>
      <c r="H7" s="22">
        <v>0</v>
      </c>
      <c r="I7" s="22">
        <v>1.2914638750000003</v>
      </c>
      <c r="J7" s="22">
        <v>0</v>
      </c>
      <c r="K7" s="22">
        <v>608.64128874999994</v>
      </c>
      <c r="L7" s="22">
        <v>99.615801250000004</v>
      </c>
      <c r="M7" s="22">
        <v>1637.9830476250002</v>
      </c>
      <c r="N7" s="22">
        <v>675.73597337499996</v>
      </c>
      <c r="O7" s="23">
        <v>14924.480468624999</v>
      </c>
      <c r="P7" s="23">
        <v>2220.293823125</v>
      </c>
      <c r="Q7" s="22">
        <v>-9.2008500000000132E-2</v>
      </c>
      <c r="R7" s="24">
        <v>-7.2000000000000029E-5</v>
      </c>
    </row>
    <row r="9" spans="1:19" x14ac:dyDescent="0.3">
      <c r="B9" t="s">
        <v>20</v>
      </c>
      <c r="D9" s="3">
        <v>1099.9311520000001</v>
      </c>
      <c r="E9" s="3">
        <v>2191.751221</v>
      </c>
      <c r="F9" s="3">
        <v>2.2251270000000001</v>
      </c>
      <c r="G9" s="8">
        <v>0</v>
      </c>
      <c r="H9" s="3">
        <v>0</v>
      </c>
      <c r="I9" s="3">
        <v>0</v>
      </c>
      <c r="K9" s="3">
        <v>775.43878199999995</v>
      </c>
      <c r="L9" s="3">
        <v>0</v>
      </c>
      <c r="M9" s="3">
        <v>1608.7592770000001</v>
      </c>
      <c r="N9" s="3">
        <v>1099.2677000000001</v>
      </c>
      <c r="O9" s="5">
        <v>5390.8964839999999</v>
      </c>
      <c r="P9" s="5">
        <v>2010.6401370000001</v>
      </c>
      <c r="Q9" s="2">
        <v>189.558258</v>
      </c>
      <c r="R9" s="10">
        <v>5.7548000000000002E-2</v>
      </c>
    </row>
    <row r="10" spans="1:19" x14ac:dyDescent="0.3">
      <c r="B10" t="s">
        <v>19</v>
      </c>
      <c r="D10" s="3">
        <v>1099.9311520000001</v>
      </c>
      <c r="E10" s="3">
        <v>2182.702393</v>
      </c>
      <c r="F10" s="3">
        <v>2.1869450000000001</v>
      </c>
      <c r="G10" s="3">
        <v>190.31104999999999</v>
      </c>
      <c r="H10" s="3">
        <v>0</v>
      </c>
      <c r="I10" s="3">
        <v>0</v>
      </c>
      <c r="K10" s="3">
        <v>843.08422900000005</v>
      </c>
      <c r="L10" s="3">
        <v>0</v>
      </c>
      <c r="M10" s="3">
        <v>1384.994751</v>
      </c>
      <c r="N10" s="3">
        <v>1247.9868160000001</v>
      </c>
      <c r="O10" s="5">
        <v>6436.2304690000001</v>
      </c>
      <c r="P10" s="5">
        <v>2010.6401370000001</v>
      </c>
      <c r="Q10">
        <v>0.93425599999999998</v>
      </c>
      <c r="R10" s="4">
        <v>2.6899999999999998E-4</v>
      </c>
    </row>
    <row r="11" spans="1:19" x14ac:dyDescent="0.3">
      <c r="B11" t="s">
        <v>15</v>
      </c>
      <c r="D11" s="3">
        <v>1099.9311520000001</v>
      </c>
      <c r="E11" s="3">
        <v>2197.9660640000002</v>
      </c>
      <c r="F11" s="3">
        <v>2.2625820000000001</v>
      </c>
      <c r="G11" s="3">
        <v>190.31104999999999</v>
      </c>
      <c r="H11" s="3">
        <v>0</v>
      </c>
      <c r="I11" s="3">
        <v>0</v>
      </c>
      <c r="K11" s="3">
        <v>840.81152299999997</v>
      </c>
      <c r="L11" s="3">
        <v>0</v>
      </c>
      <c r="M11" s="3">
        <v>1410.530884</v>
      </c>
      <c r="N11" s="3">
        <v>1238.64624</v>
      </c>
      <c r="O11" s="5">
        <v>6658.3554690000001</v>
      </c>
      <c r="P11" s="5">
        <v>2010.6401370000001</v>
      </c>
      <c r="Q11">
        <v>-0.48220200000000002</v>
      </c>
      <c r="R11" s="4">
        <v>-1.3799999999999999E-4</v>
      </c>
    </row>
    <row r="13" spans="1:19" x14ac:dyDescent="0.3">
      <c r="B13">
        <v>2010</v>
      </c>
      <c r="D13" s="3">
        <v>1071.1062010000001</v>
      </c>
      <c r="E13" s="3">
        <v>2191.751221</v>
      </c>
      <c r="F13" s="3">
        <v>2.391721</v>
      </c>
      <c r="G13" s="3">
        <v>190.31167600000001</v>
      </c>
      <c r="H13" s="3">
        <v>0</v>
      </c>
      <c r="I13" s="3">
        <v>0</v>
      </c>
      <c r="K13" s="3">
        <v>619.16601600000001</v>
      </c>
      <c r="L13" s="3">
        <v>106.250168</v>
      </c>
      <c r="M13" s="3">
        <v>1611.5832519999999</v>
      </c>
      <c r="N13" s="3">
        <v>1112.4105219999999</v>
      </c>
      <c r="O13" s="5">
        <v>5408.609375</v>
      </c>
      <c r="P13" s="5">
        <v>2338.7646479999999</v>
      </c>
      <c r="Q13">
        <v>-6.1508609999999999</v>
      </c>
      <c r="R13" s="4">
        <v>-1.7799999999999999E-3</v>
      </c>
    </row>
    <row r="14" spans="1:19" x14ac:dyDescent="0.3">
      <c r="B14">
        <v>2010</v>
      </c>
      <c r="D14" s="3">
        <v>1071.1062010000001</v>
      </c>
      <c r="E14" s="3">
        <v>2191.751221</v>
      </c>
      <c r="F14" s="3">
        <v>2.391721</v>
      </c>
      <c r="G14" s="3">
        <v>190.31167600000001</v>
      </c>
      <c r="H14" s="3">
        <v>0</v>
      </c>
      <c r="I14" s="3">
        <v>0</v>
      </c>
      <c r="K14" s="3">
        <v>619.16601600000001</v>
      </c>
      <c r="L14" s="3">
        <v>106.250168</v>
      </c>
      <c r="M14" s="3">
        <v>1611.5832519999999</v>
      </c>
      <c r="N14" s="3">
        <v>1112.4105219999999</v>
      </c>
      <c r="O14" s="5">
        <v>5408.609375</v>
      </c>
      <c r="P14" s="5">
        <v>2338.7646479999999</v>
      </c>
      <c r="Q14">
        <v>-6.1508609999999999</v>
      </c>
      <c r="R14" s="4">
        <v>-1.7799999999999999E-3</v>
      </c>
    </row>
    <row r="16" spans="1:19" x14ac:dyDescent="0.3">
      <c r="B16" t="s">
        <v>22</v>
      </c>
      <c r="D16" s="3">
        <v>1078.9810790000001</v>
      </c>
      <c r="E16" s="3">
        <v>2163.12571725</v>
      </c>
      <c r="F16" s="3">
        <v>2.7222486250000002</v>
      </c>
      <c r="G16" s="3">
        <v>190.31167600000001</v>
      </c>
      <c r="H16" s="3">
        <v>0</v>
      </c>
      <c r="I16" s="3">
        <v>0</v>
      </c>
      <c r="K16" s="3">
        <v>589.4486236250001</v>
      </c>
      <c r="L16" s="3">
        <v>97.848918499999996</v>
      </c>
      <c r="M16" s="3">
        <v>1673.5501557499999</v>
      </c>
      <c r="N16" s="3">
        <v>1072.836235</v>
      </c>
      <c r="O16" s="5">
        <v>6562.1458129999992</v>
      </c>
      <c r="P16" s="5">
        <v>2219.0386962499997</v>
      </c>
      <c r="Q16" s="3">
        <v>-1.4567878749999998</v>
      </c>
      <c r="R16" s="4">
        <v>-5.2175000000000008E-4</v>
      </c>
    </row>
    <row r="17" spans="1:19" x14ac:dyDescent="0.3">
      <c r="B17" t="s">
        <v>23</v>
      </c>
      <c r="D17" s="3">
        <v>1078.9810790000001</v>
      </c>
      <c r="E17" s="3">
        <v>2163.12571725</v>
      </c>
      <c r="F17" s="3">
        <v>2.7222486250000002</v>
      </c>
      <c r="G17" s="3">
        <v>190.31167600000001</v>
      </c>
      <c r="H17" s="3">
        <v>0</v>
      </c>
      <c r="I17" s="3">
        <v>0</v>
      </c>
      <c r="K17" s="3">
        <v>589.4486236250001</v>
      </c>
      <c r="L17" s="3">
        <v>97.848918499999996</v>
      </c>
      <c r="M17" s="3">
        <v>1673.5501557499999</v>
      </c>
      <c r="N17" s="3">
        <v>1072.836235</v>
      </c>
      <c r="O17" s="5">
        <v>6562.1458129999992</v>
      </c>
      <c r="P17" s="5">
        <v>2219.0386962499997</v>
      </c>
      <c r="Q17" s="3">
        <v>-1.4567878749999998</v>
      </c>
      <c r="R17" s="4">
        <v>-5.2175000000000008E-4</v>
      </c>
    </row>
    <row r="18" spans="1:19" x14ac:dyDescent="0.3">
      <c r="B18" t="s">
        <v>25</v>
      </c>
      <c r="D18" s="3">
        <v>1058.044563125</v>
      </c>
      <c r="E18" s="3">
        <v>2100.9735717499998</v>
      </c>
      <c r="F18" s="3">
        <v>2.7169057500000005</v>
      </c>
      <c r="G18" s="3">
        <v>187.70465100000001</v>
      </c>
      <c r="H18" s="3">
        <v>0</v>
      </c>
      <c r="I18" s="3">
        <v>0</v>
      </c>
      <c r="K18" s="3">
        <v>583.40168787500011</v>
      </c>
      <c r="L18" s="3">
        <v>93.776032874999999</v>
      </c>
      <c r="M18" s="3">
        <v>1622.8268737500002</v>
      </c>
      <c r="N18" s="3">
        <v>1049.18328075</v>
      </c>
      <c r="O18" s="5">
        <v>6561.7244262499989</v>
      </c>
      <c r="P18" s="5">
        <v>2193.7870484999999</v>
      </c>
      <c r="Q18" s="3">
        <v>-0.25181649999999989</v>
      </c>
      <c r="R18" s="4">
        <v>-1.1250000000000009E-5</v>
      </c>
    </row>
    <row r="19" spans="1:19" x14ac:dyDescent="0.3">
      <c r="Q19" s="3"/>
    </row>
    <row r="20" spans="1:19" x14ac:dyDescent="0.3">
      <c r="A20" t="s">
        <v>33</v>
      </c>
      <c r="B20" t="s">
        <v>32</v>
      </c>
      <c r="C20" s="7" t="s">
        <v>31</v>
      </c>
      <c r="D20" s="3">
        <v>1078.9810790000001</v>
      </c>
      <c r="E20" s="3">
        <v>2163.12571725</v>
      </c>
      <c r="F20" s="3">
        <v>2.7222486250000002</v>
      </c>
      <c r="G20" s="3">
        <v>190.31167600000001</v>
      </c>
      <c r="H20" s="3">
        <v>0</v>
      </c>
      <c r="I20" s="3">
        <v>0</v>
      </c>
      <c r="K20" s="3">
        <v>589.4486236250001</v>
      </c>
      <c r="L20" s="3">
        <v>97.848918499999996</v>
      </c>
      <c r="M20" s="3">
        <v>1673.5501557499999</v>
      </c>
      <c r="N20" s="3">
        <v>1072.836235</v>
      </c>
      <c r="O20" s="5">
        <v>6562.1458129999992</v>
      </c>
      <c r="P20" s="5">
        <v>2219.0386962499997</v>
      </c>
      <c r="Q20" s="3">
        <v>-1.4567878749999998</v>
      </c>
      <c r="R20" s="4">
        <v>-5.2175000000000008E-4</v>
      </c>
    </row>
    <row r="22" spans="1:19" x14ac:dyDescent="0.3">
      <c r="A22" t="s">
        <v>28</v>
      </c>
      <c r="B22" t="s">
        <v>29</v>
      </c>
      <c r="C22" s="7" t="s">
        <v>31</v>
      </c>
      <c r="D22" s="3">
        <v>1064.4662779999999</v>
      </c>
      <c r="E22" s="3">
        <v>2159.8282013749999</v>
      </c>
      <c r="F22" s="3">
        <v>2.6925776250000002</v>
      </c>
      <c r="G22" s="3">
        <v>190.31167600000001</v>
      </c>
      <c r="H22" s="3">
        <v>0</v>
      </c>
      <c r="I22" s="3">
        <v>0</v>
      </c>
      <c r="K22" s="8">
        <v>727.62358862499991</v>
      </c>
      <c r="L22" s="3">
        <v>0</v>
      </c>
      <c r="M22" s="8">
        <v>1604.030212375</v>
      </c>
      <c r="N22" s="3">
        <v>1085.9620207499997</v>
      </c>
      <c r="O22" s="9">
        <v>6300.5065918749997</v>
      </c>
      <c r="P22" s="9">
        <v>2085.5385894999999</v>
      </c>
      <c r="Q22" s="3">
        <v>0.31708862499999957</v>
      </c>
      <c r="R22" s="10">
        <v>-4.8124999999999882E-5</v>
      </c>
      <c r="S22" t="s">
        <v>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98986-E186-479F-9224-9914F025E666}">
  <dimension ref="A1:T32"/>
  <sheetViews>
    <sheetView tabSelected="1" workbookViewId="0">
      <pane xSplit="10" ySplit="6" topLeftCell="K16" activePane="bottomRight" state="frozen"/>
      <selection pane="topRight" activeCell="K1" sqref="K1"/>
      <selection pane="bottomLeft" activeCell="A7" sqref="A7"/>
      <selection pane="bottomRight" activeCell="R32" sqref="Q32:R32"/>
    </sheetView>
  </sheetViews>
  <sheetFormatPr defaultRowHeight="14.4" x14ac:dyDescent="0.3"/>
  <cols>
    <col min="1" max="1" width="12.6640625" customWidth="1"/>
    <col min="2" max="2" width="21.6640625" customWidth="1"/>
    <col min="3" max="3" width="7.88671875" customWidth="1"/>
    <col min="10" max="10" width="16.6640625" bestFit="1" customWidth="1"/>
    <col min="18" max="18" width="12.44140625" customWidth="1"/>
  </cols>
  <sheetData>
    <row r="1" spans="1:20" ht="129.6" x14ac:dyDescent="0.3">
      <c r="A1" s="1" t="s">
        <v>50</v>
      </c>
      <c r="B1" s="1" t="s">
        <v>51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49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70</v>
      </c>
    </row>
    <row r="2" spans="1:20" x14ac:dyDescent="0.3">
      <c r="A2" t="s">
        <v>33</v>
      </c>
      <c r="B2" t="s">
        <v>47</v>
      </c>
      <c r="C2" t="s">
        <v>53</v>
      </c>
      <c r="D2" s="3">
        <v>665.2496372222223</v>
      </c>
      <c r="E2" s="3">
        <v>2102.3245847777775</v>
      </c>
      <c r="F2" s="3">
        <v>5.805838333333333</v>
      </c>
      <c r="G2" s="3">
        <v>190.42691511111113</v>
      </c>
      <c r="H2" s="3">
        <v>0</v>
      </c>
      <c r="I2" s="3">
        <v>1.3487368888888891</v>
      </c>
      <c r="J2" s="3">
        <v>0</v>
      </c>
      <c r="K2" s="3">
        <v>592.70844188888884</v>
      </c>
      <c r="L2" s="3">
        <v>97.826613000000009</v>
      </c>
      <c r="M2" s="3">
        <v>1604.4250625555558</v>
      </c>
      <c r="N2" s="3">
        <v>670.26834788888891</v>
      </c>
      <c r="O2" s="5">
        <v>15521.784071111111</v>
      </c>
      <c r="P2" s="5">
        <v>2216.7525497777779</v>
      </c>
      <c r="Q2" s="3">
        <v>7.2752111111111004E-2</v>
      </c>
      <c r="R2" s="4">
        <v>-2.4444444444444675E-6</v>
      </c>
      <c r="S2" t="s">
        <v>53</v>
      </c>
    </row>
    <row r="3" spans="1:20" x14ac:dyDescent="0.3">
      <c r="A3" t="s">
        <v>33</v>
      </c>
      <c r="B3" t="s">
        <v>54</v>
      </c>
      <c r="C3" t="s">
        <v>53</v>
      </c>
      <c r="D3" s="3">
        <v>677.32165200000009</v>
      </c>
      <c r="E3" s="3">
        <v>2094.2995878888887</v>
      </c>
      <c r="F3" s="3">
        <v>5.6902922222222223</v>
      </c>
      <c r="G3" s="3">
        <v>190.42691511111113</v>
      </c>
      <c r="H3" s="3">
        <v>0</v>
      </c>
      <c r="I3" s="3">
        <v>1.321501777777778</v>
      </c>
      <c r="J3" s="3">
        <v>0</v>
      </c>
      <c r="K3" s="3">
        <v>566.90397822222212</v>
      </c>
      <c r="L3" s="3">
        <v>96.602825555555569</v>
      </c>
      <c r="M3" s="3">
        <v>1624.5496012222222</v>
      </c>
      <c r="N3" s="3">
        <v>681.18569955555552</v>
      </c>
      <c r="O3" s="9">
        <v>15160.787543444445</v>
      </c>
      <c r="P3" s="5">
        <v>2216.7525497777779</v>
      </c>
      <c r="Q3" s="3">
        <v>0.18215544444444445</v>
      </c>
      <c r="R3" s="4">
        <v>-4.5222222222222227E-5</v>
      </c>
      <c r="S3" t="s">
        <v>53</v>
      </c>
    </row>
    <row r="4" spans="1:20" x14ac:dyDescent="0.3">
      <c r="A4" t="s">
        <v>33</v>
      </c>
      <c r="B4" t="s">
        <v>56</v>
      </c>
      <c r="C4" t="s">
        <v>53</v>
      </c>
      <c r="D4" s="3">
        <v>677.97837322222222</v>
      </c>
      <c r="E4" s="3">
        <v>2094.2995878888887</v>
      </c>
      <c r="F4" s="8">
        <v>4.820043222222222</v>
      </c>
      <c r="G4" s="8">
        <v>232.21855144444442</v>
      </c>
      <c r="H4" s="3">
        <v>0</v>
      </c>
      <c r="I4" s="8">
        <v>6.3389989999999994</v>
      </c>
      <c r="J4" s="3">
        <v>0</v>
      </c>
      <c r="K4" s="8">
        <v>586.02156566666656</v>
      </c>
      <c r="L4" s="3">
        <v>96.631732222222212</v>
      </c>
      <c r="M4" s="8">
        <v>1650.8734266666665</v>
      </c>
      <c r="N4" s="3">
        <v>682.41798233333327</v>
      </c>
      <c r="O4" s="9">
        <v>12820.605631666667</v>
      </c>
      <c r="P4" s="5">
        <v>2216.7525497777779</v>
      </c>
      <c r="Q4" s="3">
        <v>0.28915188888888882</v>
      </c>
      <c r="R4" s="4">
        <v>-2.4444444444444798E-6</v>
      </c>
    </row>
    <row r="5" spans="1:20" x14ac:dyDescent="0.3">
      <c r="A5" t="s">
        <v>33</v>
      </c>
      <c r="B5" t="s">
        <v>55</v>
      </c>
      <c r="C5" t="s">
        <v>53</v>
      </c>
      <c r="D5" s="3">
        <v>677.97837322222222</v>
      </c>
      <c r="E5" s="3">
        <v>2094.2995878888887</v>
      </c>
      <c r="F5" s="3">
        <v>4.820043222222222</v>
      </c>
      <c r="G5" s="3">
        <v>232.21855144444442</v>
      </c>
      <c r="H5" s="3">
        <v>0</v>
      </c>
      <c r="I5" s="3">
        <v>6.3389989999999994</v>
      </c>
      <c r="J5" s="3">
        <v>0</v>
      </c>
      <c r="K5" s="3">
        <v>586.02156566666656</v>
      </c>
      <c r="L5" s="3">
        <v>96.631732222222212</v>
      </c>
      <c r="M5" s="3">
        <v>1650.8734266666665</v>
      </c>
      <c r="N5" s="3">
        <v>682.41798233333327</v>
      </c>
      <c r="O5" s="9">
        <v>12820.605631666667</v>
      </c>
      <c r="P5" s="5">
        <v>2216.7525497777779</v>
      </c>
      <c r="Q5" s="3">
        <v>0.28915188888888882</v>
      </c>
      <c r="R5" s="4">
        <v>-2.4444444444444798E-6</v>
      </c>
    </row>
    <row r="6" spans="1:20" x14ac:dyDescent="0.3">
      <c r="A6" t="s">
        <v>33</v>
      </c>
      <c r="B6" t="s">
        <v>57</v>
      </c>
      <c r="C6" t="s">
        <v>53</v>
      </c>
      <c r="D6" s="3">
        <v>675.83090190000007</v>
      </c>
      <c r="E6" s="8">
        <v>2040.5741823000001</v>
      </c>
      <c r="F6" s="8">
        <v>5.7945578999999992</v>
      </c>
      <c r="G6" s="3">
        <v>232.20442180000001</v>
      </c>
      <c r="H6" s="3">
        <v>0</v>
      </c>
      <c r="I6" s="3">
        <v>6.2224744999999997</v>
      </c>
      <c r="J6" s="3">
        <v>0</v>
      </c>
      <c r="K6" s="8">
        <v>549.56830450000007</v>
      </c>
      <c r="L6" s="8">
        <v>86.997628399999996</v>
      </c>
      <c r="M6" s="3">
        <v>1652.2535766000001</v>
      </c>
      <c r="N6" s="8">
        <v>668.55730879999999</v>
      </c>
      <c r="O6" s="9">
        <v>15727.597461100002</v>
      </c>
      <c r="P6" s="5">
        <v>2215.5502928999999</v>
      </c>
      <c r="Q6" s="3">
        <v>-3.2497201000000002</v>
      </c>
      <c r="R6" s="4">
        <v>-1.3625999999999998E-3</v>
      </c>
    </row>
    <row r="7" spans="1:20" x14ac:dyDescent="0.3">
      <c r="A7" t="s">
        <v>33</v>
      </c>
      <c r="B7" t="s">
        <v>58</v>
      </c>
      <c r="C7" t="s">
        <v>53</v>
      </c>
      <c r="D7" s="8">
        <v>577.95190099999991</v>
      </c>
      <c r="E7" s="3">
        <v>2094.2995878888887</v>
      </c>
      <c r="F7" s="3">
        <v>5.8562380000000012</v>
      </c>
      <c r="G7" s="3">
        <v>232.21855144444442</v>
      </c>
      <c r="H7" s="3">
        <v>0</v>
      </c>
      <c r="I7" s="3">
        <v>6.5062423333333328</v>
      </c>
      <c r="J7" s="3">
        <v>0</v>
      </c>
      <c r="K7" s="8">
        <v>559.18725922222222</v>
      </c>
      <c r="L7" s="8">
        <v>89.974237444444441</v>
      </c>
      <c r="M7" s="3">
        <v>1651.4325493333336</v>
      </c>
      <c r="N7" s="8">
        <v>616.21212433333346</v>
      </c>
      <c r="O7" s="5">
        <v>15529.390950555557</v>
      </c>
      <c r="P7" s="5">
        <v>2216.8192002222222</v>
      </c>
      <c r="Q7" s="3">
        <v>-2.6350555555555506E-2</v>
      </c>
      <c r="R7" s="4">
        <v>-1.0888888888888886E-4</v>
      </c>
    </row>
    <row r="8" spans="1:20" x14ac:dyDescent="0.3">
      <c r="A8" t="s">
        <v>33</v>
      </c>
      <c r="B8" t="s">
        <v>59</v>
      </c>
      <c r="C8" t="s">
        <v>53</v>
      </c>
      <c r="D8" s="8">
        <v>686.88716633333343</v>
      </c>
      <c r="E8" s="3">
        <v>2094.2995878888887</v>
      </c>
      <c r="F8" s="3">
        <v>5.8066811111111116</v>
      </c>
      <c r="G8" s="3">
        <v>190.76777833333335</v>
      </c>
      <c r="H8" s="3">
        <v>0</v>
      </c>
      <c r="I8" s="3">
        <v>5.9919669999999989</v>
      </c>
      <c r="J8" s="3">
        <v>0</v>
      </c>
      <c r="K8" s="8">
        <v>535.46594233333337</v>
      </c>
      <c r="L8" s="3">
        <v>89.974237444444441</v>
      </c>
      <c r="M8" s="8">
        <v>1665.6726211111111</v>
      </c>
      <c r="N8" s="8">
        <v>692.90829122222226</v>
      </c>
      <c r="O8" s="5">
        <v>15597.417643111112</v>
      </c>
      <c r="P8" s="5">
        <v>2216.8192002222222</v>
      </c>
      <c r="Q8" s="3">
        <v>0.26791133333333339</v>
      </c>
      <c r="R8" s="4">
        <v>-1.1666666666666722E-5</v>
      </c>
    </row>
    <row r="9" spans="1:20" x14ac:dyDescent="0.3">
      <c r="A9" t="s">
        <v>33</v>
      </c>
      <c r="B9" t="s">
        <v>60</v>
      </c>
      <c r="C9" t="s">
        <v>53</v>
      </c>
      <c r="D9" s="3">
        <v>687.27896466666664</v>
      </c>
      <c r="E9" s="3">
        <v>2094.2995878888887</v>
      </c>
      <c r="F9" s="3">
        <v>5.8066811111111116</v>
      </c>
      <c r="G9" s="3">
        <v>195.47808666666668</v>
      </c>
      <c r="H9" s="3">
        <v>0</v>
      </c>
      <c r="I9" s="3">
        <v>5.9917683333333338</v>
      </c>
      <c r="J9" s="3">
        <v>0</v>
      </c>
      <c r="K9" s="3">
        <v>533.31639266666662</v>
      </c>
      <c r="L9" s="3">
        <v>89.974237444444441</v>
      </c>
      <c r="M9" s="3">
        <v>1672.4987521111111</v>
      </c>
      <c r="N9" s="3">
        <v>693.36477322222231</v>
      </c>
      <c r="O9" s="5">
        <v>15597.417643111112</v>
      </c>
      <c r="P9" s="5">
        <v>2216.8192002222222</v>
      </c>
      <c r="Q9" s="3">
        <v>0.29906677777777779</v>
      </c>
      <c r="R9" s="4">
        <v>7.7777777777776053E-7</v>
      </c>
    </row>
    <row r="10" spans="1:20" x14ac:dyDescent="0.3">
      <c r="A10" t="s">
        <v>33</v>
      </c>
      <c r="B10" t="s">
        <v>61</v>
      </c>
      <c r="C10" t="s">
        <v>53</v>
      </c>
      <c r="D10" s="3">
        <v>684.40618233333328</v>
      </c>
      <c r="E10" s="3">
        <v>2094.2995878888887</v>
      </c>
      <c r="F10" s="3">
        <v>5.8168283333333335</v>
      </c>
      <c r="G10" s="3">
        <v>195.47808666666668</v>
      </c>
      <c r="H10" s="3">
        <v>0</v>
      </c>
      <c r="I10" s="3">
        <v>6.0423557777777779</v>
      </c>
      <c r="J10" s="3">
        <v>0</v>
      </c>
      <c r="K10" s="3">
        <v>539.90315411111123</v>
      </c>
      <c r="L10" s="3">
        <v>92.016936222222228</v>
      </c>
      <c r="M10" s="3">
        <v>1664.2275663333335</v>
      </c>
      <c r="N10" s="3">
        <v>690.17001011111108</v>
      </c>
      <c r="O10" s="5">
        <v>15526.62749577778</v>
      </c>
      <c r="P10" s="5">
        <v>2216.8192002222222</v>
      </c>
      <c r="Q10" s="3">
        <v>0.27462577777777786</v>
      </c>
      <c r="R10" s="4">
        <v>-8.5555555555556067E-6</v>
      </c>
    </row>
    <row r="11" spans="1:20" x14ac:dyDescent="0.3">
      <c r="A11" t="s">
        <v>33</v>
      </c>
      <c r="B11" t="s">
        <v>62</v>
      </c>
      <c r="C11" t="s">
        <v>53</v>
      </c>
      <c r="D11" s="3">
        <v>677.93100322222222</v>
      </c>
      <c r="E11" s="3">
        <v>2094.2995878888887</v>
      </c>
      <c r="F11" s="3">
        <v>5.8089704444444443</v>
      </c>
      <c r="G11" s="3">
        <v>195.47808666666668</v>
      </c>
      <c r="H11" s="3">
        <v>0</v>
      </c>
      <c r="I11" s="3">
        <v>6.060794111111111</v>
      </c>
      <c r="J11" s="3">
        <v>0</v>
      </c>
      <c r="K11" s="3">
        <v>540.71662055555544</v>
      </c>
      <c r="L11" s="3">
        <v>91.777595333333338</v>
      </c>
      <c r="M11" s="3">
        <v>1663.296996888889</v>
      </c>
      <c r="N11" s="3">
        <v>684.06924111111107</v>
      </c>
      <c r="O11" s="9">
        <v>15695.633789222222</v>
      </c>
      <c r="P11" s="5">
        <v>2216.8192002222222</v>
      </c>
      <c r="Q11" s="3">
        <v>0.28201211111111113</v>
      </c>
      <c r="R11" s="4">
        <v>-5.7777777777777738E-6</v>
      </c>
    </row>
    <row r="12" spans="1:20" x14ac:dyDescent="0.3">
      <c r="A12" t="s">
        <v>33</v>
      </c>
      <c r="B12" t="s">
        <v>63</v>
      </c>
      <c r="C12" t="s">
        <v>53</v>
      </c>
      <c r="D12" s="3">
        <v>677.93100322222222</v>
      </c>
      <c r="E12" s="3">
        <v>2094.2995878888887</v>
      </c>
      <c r="F12" s="3">
        <v>5.8089704444444443</v>
      </c>
      <c r="G12" s="3">
        <v>195.47808666666668</v>
      </c>
      <c r="H12" s="3">
        <v>0</v>
      </c>
      <c r="I12" s="3">
        <v>6.060794111111111</v>
      </c>
      <c r="J12" s="3">
        <v>0</v>
      </c>
      <c r="K12" s="3">
        <v>540.71662055555544</v>
      </c>
      <c r="L12" s="3">
        <v>91.777595333333338</v>
      </c>
      <c r="M12" s="3">
        <v>1663.296996888889</v>
      </c>
      <c r="N12" s="3">
        <v>684.06924111111107</v>
      </c>
      <c r="O12" s="5">
        <v>15695.633789222222</v>
      </c>
      <c r="P12" s="5">
        <v>2216.8192002222222</v>
      </c>
      <c r="Q12" s="3">
        <v>0.28201211111111113</v>
      </c>
      <c r="R12" s="4">
        <v>-5.7777777777777738E-6</v>
      </c>
    </row>
    <row r="13" spans="1:20" x14ac:dyDescent="0.3">
      <c r="A13" t="s">
        <v>33</v>
      </c>
      <c r="B13" t="s">
        <v>67</v>
      </c>
      <c r="C13" t="s">
        <v>53</v>
      </c>
      <c r="D13" s="8">
        <v>529.14105211111109</v>
      </c>
      <c r="E13" s="3">
        <v>2094.2995878888887</v>
      </c>
      <c r="F13" s="8">
        <v>1.6230948888888888</v>
      </c>
      <c r="G13" s="8">
        <v>332.2750817777777</v>
      </c>
      <c r="H13" s="3">
        <v>0</v>
      </c>
      <c r="I13" s="8">
        <v>7.3481075555555559</v>
      </c>
      <c r="J13" s="3">
        <v>0</v>
      </c>
      <c r="K13" s="8">
        <v>520.64759333333336</v>
      </c>
      <c r="L13" s="3">
        <v>91.777595333333338</v>
      </c>
      <c r="M13" s="8">
        <v>1836.442098</v>
      </c>
      <c r="N13" s="8">
        <v>515.86576666666667</v>
      </c>
      <c r="O13" s="25">
        <v>3819.0314398888886</v>
      </c>
      <c r="P13" s="5">
        <v>2216.8192002222222</v>
      </c>
      <c r="Q13" s="8">
        <v>4.6129111111111114E-2</v>
      </c>
      <c r="R13" s="10">
        <v>-1.0222222222222218E-5</v>
      </c>
      <c r="T13" t="s">
        <v>68</v>
      </c>
    </row>
    <row r="14" spans="1:20" x14ac:dyDescent="0.3">
      <c r="A14" t="s">
        <v>33</v>
      </c>
      <c r="B14" t="s">
        <v>69</v>
      </c>
      <c r="C14" t="s">
        <v>53</v>
      </c>
      <c r="D14" s="3">
        <v>538.14217811111109</v>
      </c>
      <c r="E14" s="3">
        <v>2094.2995878888887</v>
      </c>
      <c r="F14" s="8">
        <v>6.3960675555555557</v>
      </c>
      <c r="G14" s="3">
        <v>332.2750817777777</v>
      </c>
      <c r="H14" s="3">
        <v>0</v>
      </c>
      <c r="I14" s="8">
        <v>8.1963734444444434</v>
      </c>
      <c r="J14" s="3">
        <v>0</v>
      </c>
      <c r="K14" s="8">
        <v>596.58821288888896</v>
      </c>
      <c r="L14" s="3">
        <v>91.777595333333338</v>
      </c>
      <c r="M14" s="8">
        <v>1766.6258951111113</v>
      </c>
      <c r="N14" s="8">
        <v>524.36296266666659</v>
      </c>
      <c r="O14" s="9">
        <v>16731.370117222221</v>
      </c>
      <c r="P14" s="5">
        <v>2216.8192002222222</v>
      </c>
      <c r="Q14" s="3">
        <v>4.5377222222222208E-2</v>
      </c>
      <c r="R14" s="4">
        <v>-9.2222222222222292E-6</v>
      </c>
    </row>
    <row r="15" spans="1:20" x14ac:dyDescent="0.3">
      <c r="D15" s="3"/>
      <c r="E15" s="26">
        <f>E14/$E17</f>
        <v>0.85790914466193569</v>
      </c>
      <c r="F15" s="27">
        <f>(F14)/$E17</f>
        <v>2.6200859120246106E-3</v>
      </c>
      <c r="G15" s="26">
        <f>G14/$E17</f>
        <v>0.13611320598491744</v>
      </c>
      <c r="H15" s="27">
        <f>H14/$E17</f>
        <v>0</v>
      </c>
      <c r="I15" s="26">
        <f>I14/$E17</f>
        <v>3.3575634411222542E-3</v>
      </c>
      <c r="J15" s="26">
        <f>J14/$E14</f>
        <v>0</v>
      </c>
      <c r="K15" s="26">
        <f t="shared" ref="K15:M15" si="0">K14/$E14</f>
        <v>0.28486288033426305</v>
      </c>
      <c r="L15" s="26">
        <f t="shared" si="0"/>
        <v>4.3822572407535863E-2</v>
      </c>
      <c r="M15" s="26">
        <f t="shared" si="0"/>
        <v>0.84354020089929849</v>
      </c>
      <c r="N15" s="3">
        <f>N14-D14</f>
        <v>-13.779215444444503</v>
      </c>
    </row>
    <row r="16" spans="1:20" x14ac:dyDescent="0.3">
      <c r="D16" s="3"/>
      <c r="E16" s="26"/>
      <c r="F16" s="27"/>
      <c r="G16" s="28">
        <f>(G14*1898320000/1000)/(365.25*24*60*60)</f>
        <v>19.987718750487712</v>
      </c>
      <c r="H16" s="27"/>
      <c r="I16" s="26"/>
      <c r="J16" s="26">
        <f>J14/$M14</f>
        <v>0</v>
      </c>
      <c r="K16" s="26">
        <f t="shared" ref="K16:M16" si="1">K14/$M14</f>
        <v>0.33769923476150948</v>
      </c>
      <c r="L16" s="26">
        <f t="shared" si="1"/>
        <v>5.1950781196695307E-2</v>
      </c>
      <c r="M16" s="26">
        <f t="shared" si="1"/>
        <v>1</v>
      </c>
      <c r="N16" s="28">
        <f>N15/9</f>
        <v>-1.5310239382716115</v>
      </c>
    </row>
    <row r="17" spans="1:18" x14ac:dyDescent="0.3">
      <c r="D17" s="3"/>
      <c r="E17" s="3">
        <f>SUM(E14:I14)</f>
        <v>2441.1671106666663</v>
      </c>
      <c r="F17" s="26">
        <f>F15+H15</f>
        <v>2.6200859120246106E-3</v>
      </c>
      <c r="G17" s="29">
        <f>G14/M14</f>
        <v>0.18808457562934081</v>
      </c>
      <c r="H17" s="3"/>
      <c r="I17" s="3"/>
      <c r="J17" s="3">
        <f>SUM(J14:M14)</f>
        <v>2454.9917033333336</v>
      </c>
      <c r="K17" s="3"/>
      <c r="L17" s="3"/>
      <c r="M17" s="3">
        <f>(M14/1000)*1898320000/(365.25*24*60*60)</f>
        <v>106.26984527363693</v>
      </c>
    </row>
    <row r="18" spans="1:18" x14ac:dyDescent="0.3">
      <c r="D18" s="3"/>
      <c r="E18" s="3"/>
      <c r="F18" s="26"/>
      <c r="G18" s="3"/>
      <c r="H18" s="3"/>
      <c r="I18" s="3"/>
      <c r="J18" s="26">
        <f>J17/E14</f>
        <v>1.1722256536410975</v>
      </c>
      <c r="K18" s="3"/>
      <c r="L18" s="3"/>
      <c r="M18" s="3"/>
    </row>
    <row r="19" spans="1:18" x14ac:dyDescent="0.3">
      <c r="A19" t="s">
        <v>33</v>
      </c>
      <c r="B19" t="s">
        <v>73</v>
      </c>
      <c r="C19" t="s">
        <v>53</v>
      </c>
      <c r="D19" s="3">
        <v>538.1407775555557</v>
      </c>
      <c r="E19" s="3">
        <v>2094.2995878888887</v>
      </c>
      <c r="F19" s="31">
        <v>6.3960675555555557</v>
      </c>
      <c r="G19" s="8">
        <v>332.2750817777777</v>
      </c>
      <c r="H19" s="3">
        <v>0</v>
      </c>
      <c r="I19" s="8">
        <v>8.1963448888888895</v>
      </c>
      <c r="J19" s="28">
        <v>0</v>
      </c>
      <c r="K19" s="3">
        <v>596.79938077777786</v>
      </c>
      <c r="L19" s="3">
        <v>91.777595333333338</v>
      </c>
      <c r="M19" s="8">
        <v>1766.4176024444444</v>
      </c>
      <c r="N19" s="8">
        <v>524.36105688888892</v>
      </c>
      <c r="O19" s="9">
        <v>16731.370117222221</v>
      </c>
      <c r="P19" s="5">
        <v>2216.8192002222222</v>
      </c>
      <c r="Q19" s="3">
        <v>4.7775999999999895E-2</v>
      </c>
      <c r="R19" s="4">
        <v>-8.5555555555555711E-6</v>
      </c>
    </row>
    <row r="20" spans="1:18" x14ac:dyDescent="0.3">
      <c r="A20" t="s">
        <v>33</v>
      </c>
      <c r="B20" t="s">
        <v>74</v>
      </c>
      <c r="C20" t="s">
        <v>53</v>
      </c>
      <c r="D20" s="3">
        <v>538.1407775555557</v>
      </c>
      <c r="E20" s="3">
        <v>2094.2995878888887</v>
      </c>
      <c r="F20" s="28">
        <v>6.3960675555555557</v>
      </c>
      <c r="G20" s="3">
        <v>332.2750817777777</v>
      </c>
      <c r="H20" s="3">
        <v>0</v>
      </c>
      <c r="I20" s="3">
        <v>8.1963448888888895</v>
      </c>
      <c r="J20" s="28">
        <v>0</v>
      </c>
      <c r="K20" s="3">
        <v>596.79938077777786</v>
      </c>
      <c r="L20" s="3">
        <v>91.777595333333338</v>
      </c>
      <c r="M20" s="3">
        <v>1766.4176024444444</v>
      </c>
      <c r="N20" s="3">
        <v>524.36105688888892</v>
      </c>
      <c r="O20" s="5">
        <v>16731.370117222221</v>
      </c>
      <c r="P20" s="5">
        <v>2216.8192002222222</v>
      </c>
      <c r="Q20" s="3">
        <v>4.7775999999999895E-2</v>
      </c>
      <c r="R20" s="4">
        <v>-8.5555555555555711E-6</v>
      </c>
    </row>
    <row r="21" spans="1:18" x14ac:dyDescent="0.3">
      <c r="A21" t="s">
        <v>33</v>
      </c>
      <c r="B21" t="s">
        <v>75</v>
      </c>
      <c r="C21" t="s">
        <v>53</v>
      </c>
      <c r="D21" s="8">
        <v>501.05088288888896</v>
      </c>
      <c r="E21" s="3">
        <v>2094.2995878888887</v>
      </c>
      <c r="F21" s="28">
        <v>6.3999523333333332</v>
      </c>
      <c r="G21" s="3">
        <v>332.2750817777777</v>
      </c>
      <c r="H21" s="3">
        <v>0</v>
      </c>
      <c r="I21" s="3">
        <v>8.756440777777776</v>
      </c>
      <c r="J21" s="28">
        <v>0</v>
      </c>
      <c r="K21" s="3">
        <v>594.71308722222227</v>
      </c>
      <c r="L21" s="3">
        <v>91.796235444444449</v>
      </c>
      <c r="M21" s="8">
        <v>1752.7136229999999</v>
      </c>
      <c r="N21" s="8">
        <v>503.71798022222225</v>
      </c>
      <c r="O21" s="9">
        <v>16180.597330888888</v>
      </c>
      <c r="P21" s="5">
        <v>2216.8192002222222</v>
      </c>
      <c r="Q21" s="3">
        <v>0.15898022222222219</v>
      </c>
      <c r="R21" s="10">
        <v>3.1555555555555551E-5</v>
      </c>
    </row>
    <row r="22" spans="1:18" x14ac:dyDescent="0.3">
      <c r="J22" s="3">
        <f>J19-N16</f>
        <v>1.5310239382716115</v>
      </c>
    </row>
    <row r="23" spans="1:18" x14ac:dyDescent="0.3">
      <c r="J23" s="30">
        <f>J22/E14</f>
        <v>7.3104342240497007E-4</v>
      </c>
    </row>
    <row r="25" spans="1:18" x14ac:dyDescent="0.3">
      <c r="A25" t="s">
        <v>33</v>
      </c>
      <c r="B25" t="s">
        <v>71</v>
      </c>
      <c r="C25" t="s">
        <v>53</v>
      </c>
      <c r="D25" s="3">
        <v>538.12494244444451</v>
      </c>
      <c r="E25" s="3">
        <v>2094.2995878888887</v>
      </c>
      <c r="F25" s="3">
        <v>5.8220211111111109</v>
      </c>
      <c r="G25" s="3">
        <v>332.2750817777777</v>
      </c>
      <c r="H25" s="3">
        <v>0</v>
      </c>
      <c r="I25" s="3">
        <v>8.1971097777777775</v>
      </c>
      <c r="J25" s="3">
        <v>0</v>
      </c>
      <c r="K25" s="3">
        <v>596.67409588888893</v>
      </c>
      <c r="L25" s="3">
        <v>91.777595333333338</v>
      </c>
      <c r="M25" s="3">
        <v>1765.9676106666668</v>
      </c>
      <c r="N25" s="3">
        <v>524.34534722222224</v>
      </c>
      <c r="O25" s="9">
        <v>15018.345052222223</v>
      </c>
      <c r="P25" s="5">
        <v>2216.8192002222222</v>
      </c>
      <c r="Q25" s="3">
        <v>4.5906222222222182E-2</v>
      </c>
      <c r="R25" s="4">
        <v>-8.9999999999999901E-6</v>
      </c>
    </row>
    <row r="26" spans="1:18" x14ac:dyDescent="0.3">
      <c r="A26" t="s">
        <v>33</v>
      </c>
      <c r="B26" t="s">
        <v>72</v>
      </c>
      <c r="C26" t="s">
        <v>53</v>
      </c>
      <c r="D26" s="3">
        <v>538.1254882222222</v>
      </c>
      <c r="E26" s="3">
        <v>2094.2995878888887</v>
      </c>
      <c r="F26" s="3">
        <v>5.8220211111111109</v>
      </c>
      <c r="G26" s="8">
        <v>332.2750817777777</v>
      </c>
      <c r="H26" s="3">
        <v>0</v>
      </c>
      <c r="I26" s="3">
        <v>8.1970811111111104</v>
      </c>
      <c r="J26" s="3">
        <v>0</v>
      </c>
      <c r="K26" s="8">
        <v>596.67426544444459</v>
      </c>
      <c r="L26" s="3">
        <v>91.777595333333338</v>
      </c>
      <c r="M26" s="8">
        <v>1765.9693467777779</v>
      </c>
      <c r="N26" s="8">
        <v>524.34589299999993</v>
      </c>
      <c r="O26" s="9">
        <v>15018.345052222223</v>
      </c>
      <c r="P26" s="5">
        <v>2216.8192002222222</v>
      </c>
      <c r="Q26" s="3">
        <v>4.7840777777777767E-2</v>
      </c>
      <c r="R26" s="4">
        <v>-8.3333333333333439E-6</v>
      </c>
    </row>
    <row r="27" spans="1:18" x14ac:dyDescent="0.3">
      <c r="A27" t="s">
        <v>33</v>
      </c>
      <c r="B27" t="s">
        <v>73</v>
      </c>
      <c r="C27" t="s">
        <v>53</v>
      </c>
      <c r="D27" s="3">
        <v>538.1407775555557</v>
      </c>
      <c r="E27" s="3">
        <v>2094.2995878888887</v>
      </c>
      <c r="F27" s="31">
        <v>6.3960675555555557</v>
      </c>
      <c r="G27" s="8">
        <v>332.2750817777777</v>
      </c>
      <c r="H27" s="3">
        <v>0</v>
      </c>
      <c r="I27" s="8">
        <v>8.1963448888888895</v>
      </c>
      <c r="J27" s="28">
        <v>0</v>
      </c>
      <c r="K27" s="3">
        <v>596.79938077777786</v>
      </c>
      <c r="L27" s="3">
        <v>91.777595333333338</v>
      </c>
      <c r="M27" s="8">
        <v>1766.4176024444444</v>
      </c>
      <c r="N27" s="8">
        <v>524.36105688888892</v>
      </c>
      <c r="O27" s="9">
        <v>16731.370117222221</v>
      </c>
      <c r="P27" s="5">
        <v>2216.8192002222222</v>
      </c>
      <c r="Q27" s="3">
        <v>4.7775999999999895E-2</v>
      </c>
      <c r="R27" s="4">
        <v>-8.5555555555555711E-6</v>
      </c>
    </row>
    <row r="28" spans="1:18" x14ac:dyDescent="0.3">
      <c r="A28" t="s">
        <v>33</v>
      </c>
      <c r="B28" t="s">
        <v>75</v>
      </c>
      <c r="C28" t="s">
        <v>53</v>
      </c>
      <c r="D28" s="8">
        <v>501.05088288888896</v>
      </c>
      <c r="E28" s="3">
        <v>2094.2995878888887</v>
      </c>
      <c r="F28" s="28">
        <v>6.3999523333333332</v>
      </c>
      <c r="G28" s="3">
        <v>332.2750817777777</v>
      </c>
      <c r="H28" s="3">
        <v>0</v>
      </c>
      <c r="I28" s="3">
        <v>8.756440777777776</v>
      </c>
      <c r="J28" s="28">
        <v>0</v>
      </c>
      <c r="K28" s="3">
        <v>594.71308722222227</v>
      </c>
      <c r="L28" s="3">
        <v>91.796235444444449</v>
      </c>
      <c r="M28" s="8">
        <v>1752.7136229999999</v>
      </c>
      <c r="N28" s="8">
        <v>503.71798022222225</v>
      </c>
      <c r="O28" s="9">
        <v>16180.597330888888</v>
      </c>
      <c r="P28" s="5">
        <v>2216.8192002222222</v>
      </c>
      <c r="Q28" s="3">
        <v>0.15898022222222219</v>
      </c>
      <c r="R28" s="10">
        <v>3.1555555555555551E-5</v>
      </c>
    </row>
    <row r="29" spans="1:18" x14ac:dyDescent="0.3">
      <c r="A29" t="s">
        <v>33</v>
      </c>
      <c r="B29" t="s">
        <v>76</v>
      </c>
      <c r="C29" t="s">
        <v>53</v>
      </c>
      <c r="D29" s="3">
        <v>501.05088288888896</v>
      </c>
      <c r="E29" s="3">
        <v>2094.2995878888887</v>
      </c>
      <c r="F29" s="3">
        <v>6.3999523333333332</v>
      </c>
      <c r="G29" s="3">
        <v>332.2750817777777</v>
      </c>
      <c r="H29" s="3">
        <v>0</v>
      </c>
      <c r="I29" s="3">
        <v>8.7564406666666663</v>
      </c>
      <c r="J29" s="3">
        <v>0</v>
      </c>
      <c r="K29" s="3">
        <v>594.71308722222227</v>
      </c>
      <c r="L29" s="3">
        <v>91.796235444444449</v>
      </c>
      <c r="M29" s="3">
        <v>1752.7136229999999</v>
      </c>
      <c r="N29" s="3">
        <v>503.71798022222225</v>
      </c>
      <c r="O29" s="5">
        <v>16180.597330888888</v>
      </c>
      <c r="P29" s="5">
        <v>2216.8192002222222</v>
      </c>
      <c r="Q29" s="3">
        <v>0.15898055555555546</v>
      </c>
      <c r="R29" s="4">
        <v>3.1555555555555551E-5</v>
      </c>
    </row>
    <row r="30" spans="1:18" x14ac:dyDescent="0.3">
      <c r="A30" t="s">
        <v>33</v>
      </c>
      <c r="B30" t="s">
        <v>77</v>
      </c>
      <c r="C30" t="s">
        <v>53</v>
      </c>
      <c r="D30" s="3">
        <v>500.77147766666673</v>
      </c>
      <c r="E30" s="3">
        <v>2094.2995878888887</v>
      </c>
      <c r="F30" s="3">
        <v>6.3999523333333332</v>
      </c>
      <c r="G30" s="3">
        <v>332.2750817777777</v>
      </c>
      <c r="H30" s="3">
        <v>0</v>
      </c>
      <c r="I30" s="3">
        <v>8.7763246666666657</v>
      </c>
      <c r="J30" s="3">
        <v>0</v>
      </c>
      <c r="K30" s="3">
        <v>596.69084999999995</v>
      </c>
      <c r="L30" s="3">
        <v>92.364316777777788</v>
      </c>
      <c r="M30" s="3">
        <v>1750.163886111111</v>
      </c>
      <c r="N30" s="3">
        <v>503.4630568888889</v>
      </c>
      <c r="O30" s="5">
        <v>16172.367621555555</v>
      </c>
      <c r="P30" s="5">
        <v>2216.8192002222222</v>
      </c>
      <c r="Q30" s="3">
        <v>0.15968566666666667</v>
      </c>
      <c r="R30" s="4">
        <v>3.1444444444444436E-5</v>
      </c>
    </row>
    <row r="31" spans="1:18" x14ac:dyDescent="0.3">
      <c r="A31" t="s">
        <v>33</v>
      </c>
      <c r="B31" t="s">
        <v>78</v>
      </c>
      <c r="C31" t="s">
        <v>53</v>
      </c>
      <c r="D31" s="3">
        <v>500.77147766666673</v>
      </c>
      <c r="E31" s="3">
        <v>2094.2995878888887</v>
      </c>
      <c r="F31" s="3">
        <v>6.3999523333333332</v>
      </c>
      <c r="G31" s="3">
        <v>332.2750817777777</v>
      </c>
      <c r="H31" s="3">
        <v>0</v>
      </c>
      <c r="I31" s="3">
        <v>8.7763246666666657</v>
      </c>
      <c r="J31" s="3">
        <v>0</v>
      </c>
      <c r="K31" s="3">
        <v>596.69084999999995</v>
      </c>
      <c r="L31" s="3">
        <v>92.364316777777788</v>
      </c>
      <c r="M31" s="3">
        <v>1750.163886111111</v>
      </c>
      <c r="N31" s="3">
        <v>503.4630568888889</v>
      </c>
      <c r="O31" s="5">
        <v>16172.367621555555</v>
      </c>
      <c r="P31" s="5">
        <v>2216.8192002222222</v>
      </c>
      <c r="Q31" s="3">
        <v>0.15968566666666667</v>
      </c>
      <c r="R31" s="4">
        <v>3.1444444444444436E-5</v>
      </c>
    </row>
    <row r="32" spans="1:18" x14ac:dyDescent="0.3">
      <c r="A32" t="s">
        <v>79</v>
      </c>
      <c r="B32" t="s">
        <v>80</v>
      </c>
      <c r="C32" t="s">
        <v>53</v>
      </c>
      <c r="D32" s="8">
        <v>493.80679655555559</v>
      </c>
      <c r="E32" s="3">
        <v>2094.2995878888887</v>
      </c>
      <c r="F32" s="3">
        <v>6.3996251111111109</v>
      </c>
      <c r="G32" s="3">
        <v>332.04267011111119</v>
      </c>
      <c r="H32" s="3">
        <v>0</v>
      </c>
      <c r="I32" s="8">
        <v>0.24795422222222227</v>
      </c>
      <c r="J32" s="3">
        <v>0</v>
      </c>
      <c r="K32" s="3">
        <v>596.39469400000007</v>
      </c>
      <c r="L32" s="3">
        <v>92.091200777777772</v>
      </c>
      <c r="M32" s="8">
        <v>1741.6711831111111</v>
      </c>
      <c r="N32" s="8">
        <v>495.68789333333342</v>
      </c>
      <c r="O32" s="5">
        <v>16151.769531111109</v>
      </c>
      <c r="P32" s="5">
        <v>2215.2681748888886</v>
      </c>
      <c r="Q32" s="8">
        <v>-0.95166244444444414</v>
      </c>
      <c r="R32" s="10">
        <v>-3.254444444444445E-4</v>
      </c>
    </row>
  </sheetData>
  <pageMargins left="0.7" right="0.7" top="0.75" bottom="0.75" header="0.3" footer="0.3"/>
  <pageSetup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F95DE-E389-464A-AFAF-011155A18B88}">
  <dimension ref="A1:S3"/>
  <sheetViews>
    <sheetView workbookViewId="0">
      <selection activeCell="O3" sqref="O3"/>
    </sheetView>
  </sheetViews>
  <sheetFormatPr defaultRowHeight="14.4" x14ac:dyDescent="0.3"/>
  <cols>
    <col min="2" max="2" width="28.88671875" customWidth="1"/>
  </cols>
  <sheetData>
    <row r="1" spans="1:19" ht="129.6" x14ac:dyDescent="0.3">
      <c r="A1" s="1" t="s">
        <v>50</v>
      </c>
      <c r="B1" s="1" t="s">
        <v>51</v>
      </c>
      <c r="C1" s="6" t="s">
        <v>30</v>
      </c>
      <c r="D1" s="16" t="s">
        <v>1</v>
      </c>
      <c r="E1" s="16" t="s">
        <v>2</v>
      </c>
      <c r="F1" s="16" t="s">
        <v>3</v>
      </c>
      <c r="G1" s="16" t="s">
        <v>4</v>
      </c>
      <c r="H1" s="16" t="s">
        <v>5</v>
      </c>
      <c r="I1" s="16" t="s">
        <v>6</v>
      </c>
      <c r="J1" s="16" t="s">
        <v>49</v>
      </c>
      <c r="K1" s="16" t="s">
        <v>7</v>
      </c>
      <c r="L1" s="16" t="s">
        <v>8</v>
      </c>
      <c r="M1" s="16" t="s">
        <v>9</v>
      </c>
      <c r="N1" s="16" t="s">
        <v>10</v>
      </c>
      <c r="O1" s="17" t="s">
        <v>11</v>
      </c>
      <c r="P1" s="17" t="s">
        <v>12</v>
      </c>
      <c r="Q1" s="1" t="s">
        <v>13</v>
      </c>
      <c r="R1" s="18" t="s">
        <v>14</v>
      </c>
      <c r="S1" t="s">
        <v>52</v>
      </c>
    </row>
    <row r="2" spans="1:19" x14ac:dyDescent="0.3">
      <c r="A2" t="s">
        <v>33</v>
      </c>
      <c r="B2" t="s">
        <v>65</v>
      </c>
      <c r="C2" t="s">
        <v>64</v>
      </c>
      <c r="D2" s="3">
        <v>572.4274934</v>
      </c>
      <c r="E2" s="3">
        <v>1951.2097047</v>
      </c>
      <c r="F2" s="3">
        <v>6.0977103000000001</v>
      </c>
      <c r="G2" s="3">
        <v>195.51971589999999</v>
      </c>
      <c r="H2" s="3">
        <v>0</v>
      </c>
      <c r="I2" s="3">
        <v>7.3807704000000003</v>
      </c>
      <c r="J2" s="3">
        <v>0</v>
      </c>
      <c r="K2" s="3">
        <v>545.82672409999998</v>
      </c>
      <c r="L2" s="3">
        <v>92.905869899999999</v>
      </c>
      <c r="M2" s="3">
        <v>1490.1102661999998</v>
      </c>
      <c r="N2" s="3">
        <v>603.64529430000005</v>
      </c>
      <c r="O2" s="5">
        <v>16485.282812500001</v>
      </c>
      <c r="P2" s="5">
        <v>1985.1201415999999</v>
      </c>
      <c r="Q2" s="3">
        <v>-0.14723959999999991</v>
      </c>
      <c r="R2" s="4">
        <v>-3.2939999999999998E-4</v>
      </c>
    </row>
    <row r="3" spans="1:19" x14ac:dyDescent="0.3">
      <c r="A3" t="s">
        <v>33</v>
      </c>
      <c r="B3" t="s">
        <v>66</v>
      </c>
      <c r="C3" t="s">
        <v>64</v>
      </c>
      <c r="D3" s="3">
        <v>571.75505380000004</v>
      </c>
      <c r="E3" s="3">
        <v>1951.2097047</v>
      </c>
      <c r="F3" s="3">
        <v>5.8274805000000001</v>
      </c>
      <c r="G3" s="3">
        <v>195.51971589999999</v>
      </c>
      <c r="H3" s="3">
        <v>0</v>
      </c>
      <c r="I3" s="3">
        <v>7.3943439999999994</v>
      </c>
      <c r="J3" s="3">
        <v>0</v>
      </c>
      <c r="K3" s="3">
        <v>545.72043469999994</v>
      </c>
      <c r="L3" s="3">
        <v>93.221763699999997</v>
      </c>
      <c r="M3" s="3">
        <v>1489.4764649000001</v>
      </c>
      <c r="N3" s="3">
        <v>603.14073799999994</v>
      </c>
      <c r="O3" s="9">
        <v>15579.5007324</v>
      </c>
      <c r="P3" s="5">
        <v>1985.1201415999999</v>
      </c>
      <c r="Q3" s="3">
        <v>-0.14689749999999976</v>
      </c>
      <c r="R3" s="4">
        <v>-3.3019999999999989E-4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"/>
  <sheetViews>
    <sheetView workbookViewId="0">
      <selection activeCell="A6" sqref="A6:XFD6"/>
    </sheetView>
  </sheetViews>
  <sheetFormatPr defaultRowHeight="14.4" x14ac:dyDescent="0.3"/>
  <cols>
    <col min="1" max="1" width="19.6640625" customWidth="1"/>
  </cols>
  <sheetData>
    <row r="1" spans="1:15" s="1" customFormat="1" ht="129.6" x14ac:dyDescent="0.3">
      <c r="A1" s="1">
        <v>2010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3">
      <c r="A2" t="s">
        <v>17</v>
      </c>
      <c r="B2">
        <v>1071.1062010000001</v>
      </c>
      <c r="C2">
        <v>2191.751221</v>
      </c>
      <c r="D2">
        <v>2.391721</v>
      </c>
      <c r="E2">
        <v>190.31167600000001</v>
      </c>
      <c r="F2">
        <v>0</v>
      </c>
      <c r="G2">
        <v>0</v>
      </c>
      <c r="H2">
        <v>619.16601600000001</v>
      </c>
      <c r="I2">
        <v>106.250168</v>
      </c>
      <c r="J2">
        <v>1611.582275</v>
      </c>
      <c r="K2">
        <v>1112.4111330000001</v>
      </c>
      <c r="L2">
        <v>5408.5908200000003</v>
      </c>
      <c r="M2">
        <v>2338.7646479999999</v>
      </c>
      <c r="N2">
        <v>-6.1512269999999996</v>
      </c>
      <c r="O2">
        <v>-1.7799999999999999E-3</v>
      </c>
    </row>
    <row r="3" spans="1:15" x14ac:dyDescent="0.3">
      <c r="A3" t="s">
        <v>16</v>
      </c>
      <c r="B3">
        <v>1071.1062010000001</v>
      </c>
      <c r="C3">
        <v>2191.751221</v>
      </c>
      <c r="D3">
        <v>2.391721</v>
      </c>
      <c r="E3">
        <v>190.31167600000001</v>
      </c>
      <c r="F3">
        <v>0</v>
      </c>
      <c r="G3">
        <v>0</v>
      </c>
      <c r="H3" s="2">
        <v>619.16601600000001</v>
      </c>
      <c r="I3" s="2">
        <v>106.250168</v>
      </c>
      <c r="J3" s="2">
        <v>1611.582764</v>
      </c>
      <c r="K3">
        <v>1112.4107670000001</v>
      </c>
      <c r="L3" s="2">
        <v>5408.609375</v>
      </c>
      <c r="M3" s="2">
        <v>2338.7646479999999</v>
      </c>
      <c r="N3" s="2">
        <v>-6.1511050000000003</v>
      </c>
      <c r="O3" s="2">
        <v>-1.7799999999999999E-3</v>
      </c>
    </row>
    <row r="4" spans="1:15" x14ac:dyDescent="0.3">
      <c r="A4" t="s">
        <v>15</v>
      </c>
      <c r="B4">
        <v>1099.9311520000001</v>
      </c>
      <c r="C4">
        <v>2197.9660640000002</v>
      </c>
      <c r="D4">
        <v>2.2625820000000001</v>
      </c>
      <c r="E4">
        <v>190.31104999999999</v>
      </c>
      <c r="F4">
        <v>0</v>
      </c>
      <c r="G4">
        <v>0</v>
      </c>
      <c r="H4">
        <v>840.81152299999997</v>
      </c>
      <c r="I4">
        <v>0</v>
      </c>
      <c r="J4">
        <v>1410.530884</v>
      </c>
      <c r="K4">
        <v>1238.64624</v>
      </c>
      <c r="L4">
        <v>6658.3554690000001</v>
      </c>
      <c r="M4">
        <v>2010.6401370000001</v>
      </c>
      <c r="N4">
        <v>-0.48220200000000002</v>
      </c>
      <c r="O4">
        <v>-1.3799999999999999E-4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EF300-F934-4EE5-B044-F2D97979A2C5}">
  <dimension ref="A1:O2"/>
  <sheetViews>
    <sheetView workbookViewId="0">
      <selection activeCell="A2" sqref="A2:XFD2"/>
    </sheetView>
  </sheetViews>
  <sheetFormatPr defaultRowHeight="14.4" x14ac:dyDescent="0.3"/>
  <cols>
    <col min="1" max="1" width="7.33203125" bestFit="1" customWidth="1"/>
    <col min="2" max="2" width="61.109375" bestFit="1" customWidth="1"/>
    <col min="3" max="3" width="18.88671875" bestFit="1" customWidth="1"/>
    <col min="4" max="4" width="25.33203125" bestFit="1" customWidth="1"/>
    <col min="5" max="5" width="48.6640625" bestFit="1" customWidth="1"/>
    <col min="6" max="6" width="33.88671875" bestFit="1" customWidth="1"/>
    <col min="7" max="7" width="31.33203125" bestFit="1" customWidth="1"/>
    <col min="8" max="8" width="16.5546875" bestFit="1" customWidth="1"/>
    <col min="9" max="9" width="25.109375" bestFit="1" customWidth="1"/>
    <col min="10" max="10" width="27.109375" bestFit="1" customWidth="1"/>
    <col min="11" max="11" width="61.33203125" bestFit="1" customWidth="1"/>
    <col min="12" max="12" width="17.88671875" bestFit="1" customWidth="1"/>
    <col min="13" max="13" width="35.88671875" bestFit="1" customWidth="1"/>
    <col min="14" max="14" width="36.5546875" bestFit="1" customWidth="1"/>
    <col min="15" max="15" width="35.6640625" bestFit="1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3">
      <c r="A2">
        <v>2010</v>
      </c>
      <c r="B2">
        <v>1071.1062010000001</v>
      </c>
      <c r="C2">
        <v>2191.751221</v>
      </c>
      <c r="D2">
        <v>2.391721</v>
      </c>
      <c r="E2">
        <v>190.31167600000001</v>
      </c>
      <c r="F2">
        <v>0</v>
      </c>
      <c r="G2">
        <v>0</v>
      </c>
      <c r="H2">
        <v>619.16601600000001</v>
      </c>
      <c r="I2">
        <v>106.250168</v>
      </c>
      <c r="J2">
        <v>1611.582275</v>
      </c>
      <c r="K2">
        <v>1112.4111330000001</v>
      </c>
      <c r="L2">
        <v>5408.5908200000003</v>
      </c>
      <c r="M2">
        <v>2338.7646479999999</v>
      </c>
      <c r="N2">
        <v>-6.1512269999999996</v>
      </c>
      <c r="O2">
        <v>-1.7799999999999999E-3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"/>
  <sheetViews>
    <sheetView workbookViewId="0">
      <selection activeCell="A2" sqref="A2:XFD2"/>
    </sheetView>
  </sheetViews>
  <sheetFormatPr defaultRowHeight="14.4" x14ac:dyDescent="0.3"/>
  <cols>
    <col min="1" max="1" width="7.33203125" bestFit="1" customWidth="1"/>
    <col min="2" max="2" width="61.109375" bestFit="1" customWidth="1"/>
    <col min="3" max="3" width="18.88671875" bestFit="1" customWidth="1"/>
    <col min="4" max="4" width="25.33203125" bestFit="1" customWidth="1"/>
    <col min="5" max="5" width="48.6640625" bestFit="1" customWidth="1"/>
    <col min="6" max="6" width="33.88671875" bestFit="1" customWidth="1"/>
    <col min="7" max="7" width="31.33203125" bestFit="1" customWidth="1"/>
    <col min="8" max="8" width="16.5546875" bestFit="1" customWidth="1"/>
    <col min="9" max="9" width="25.109375" bestFit="1" customWidth="1"/>
    <col min="10" max="10" width="27.109375" bestFit="1" customWidth="1"/>
    <col min="11" max="11" width="61.33203125" bestFit="1" customWidth="1"/>
    <col min="12" max="12" width="17.88671875" bestFit="1" customWidth="1"/>
    <col min="13" max="13" width="35.88671875" bestFit="1" customWidth="1"/>
    <col min="14" max="14" width="36.5546875" bestFit="1" customWidth="1"/>
    <col min="15" max="15" width="35.6640625" bestFit="1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3">
      <c r="A2">
        <v>2010</v>
      </c>
      <c r="B2">
        <v>1099.9311520000001</v>
      </c>
      <c r="C2">
        <v>2197.9660640000002</v>
      </c>
      <c r="D2">
        <v>2.2625820000000001</v>
      </c>
      <c r="E2">
        <v>190.31104999999999</v>
      </c>
      <c r="F2">
        <v>0</v>
      </c>
      <c r="G2">
        <v>0</v>
      </c>
      <c r="H2">
        <v>840.81152299999997</v>
      </c>
      <c r="I2">
        <v>0</v>
      </c>
      <c r="J2">
        <v>1410.530884</v>
      </c>
      <c r="K2">
        <v>1238.64624</v>
      </c>
      <c r="L2">
        <v>6658.3554690000001</v>
      </c>
      <c r="M2">
        <v>2010.6401370000001</v>
      </c>
      <c r="N2">
        <v>-0.48220200000000002</v>
      </c>
      <c r="O2">
        <v>-1.3799999999999999E-4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k F A A B Q S w M E F A A C A A g A E i 4 i T s H S d h i n A A A A + A A A A B I A H A B D b 2 5 m a W c v U G F j a 2 F n Z S 5 4 b W w g o h g A K K A U A A A A A A A A A A A A A A A A A A A A A A A A A A A A h Y 9 B D o I w F E S v Q r q n r V U M I Z + y c C u J C d G 4 b U q F R i i G F s v d X H g k r y C J o u 5 c z u R N 8 u Z x u 0 M 2 t k 1 w V b 3 V n U n R A l M U K C O 7 U p s q R Y M 7 h T H K O O y E P I t K B R N s b D J a n a L a u U t C i P c e + y X u + o o w S h f k m G 8 L W a t W h N p Y J 4 x U 6 L M q / 6 8 Q h 8 N L h j O 8 X u G I x R G O Y g Z k r i H X 5 o u w y R h T I D 8 l b I b G D b 3 i y o T 7 A s g c g b x f 8 C d Q S w M E F A A C A A g A E i 4 i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I u I k 4 d Z 5 U f U A I A A O 0 N A A A T A B w A R m 9 y b X V s Y X M v U 2 V j d G l v b j E u b S C i G A A o o B Q A A A A A A A A A A A A A A A A A A A A A A A A A A A D t l E t v 2 k A Q g O 9 I / I e R c z G S i x K i H N q K A z W k V G o g i W l R F V d o W Q / 2 K t 5 d t A 8 q F O W / d 8 B p k 1 b U U X r o p e Z g Z m d n 5 7 n 7 W e R O a A V J 9 X / y t t 1 q t 2 z B D G Y w + D i b X y y u v O C 3 i 7 h A + g 5 R 6 s W 1 V 8 f Q h x J d u w X 0 S 7 Q 3 H E k T 2 0 1 3 q L m X q F x 4 L k r s x l o 5 W t g w G L 5 J P 0 z O R / P E b l T q j F e 3 6 Z A 5 V u n S a 8 w N W k s J z N A 6 o f J 0 k j D l B J P p c f e 0 2 1 t M 9 O Z 1 u o u e 1 i T V 5 X Y T d K K b I Z Z C C o e m H 0 R B B L E u v V S 2 f 3 I W w U h x n Z H / / k n v r B f B l d c O E 7 c t s f 8 o d i d a 4 d d O V F V 3 F F w a L W k v g z G y D I 0 N q N Q Z W 5 L h w 8 6 D P q w a E c H N g 3 5 Q l g l n J T O 2 T x U / d R k X T O X k c b Z d 4 6 O 7 m W H K r r S R V c a 7 T R s e i B / d 3 Q V f k B m q z Z E N K C + X a O 4 j u A v A a Q d C w f j 6 k w W D j B d o g a m M Z I t m o 4 W h p Q M k j V 5 B y a y D L X m C U E o Y 9 6 a d Q y 4 v D X K x r j V 5 P 4 e 1 l 2 t q b K 3 Z W O Q F x M x y q s N C b r R X 2 T d G g w J O F 8 W I p d / f x c r D I Q c r a g V o 7 6 z I E F y B s G S W q q 2 L 6 f Q L D w x G s 9 r 9 Z D K d L 0 a f B 5 e 1 V l W c T F h O b y n H Z 1 J 8 w c x c I e z z M x P G i J z t u x k y / m r l D l p J r w S N l p V V O G 9 I y r T c P U F e e 4 5 Z S x W W T N G 7 3 9 V o c E 3 y t j a l P x 9 a G b a H z + / H 7 j v t l l A H 3 0 w 9 p t 4 x S w h Q + N e o i u e n F 0 8 o t V / + J N L U u z X d q P R H l A N I + i W B B k s N l h o s / X d Y O g q e A 1 P Y 6 w Q N n R o 6 N X R q 6 P R P 6 P Q d U E s B A i 0 A F A A C A A g A E i 4 i T s H S d h i n A A A A + A A A A B I A A A A A A A A A A A A A A A A A A A A A A E N v b m Z p Z y 9 Q Y W N r Y W d l L n h t b F B L A Q I t A B Q A A g A I A B I u I k 4 P y u m r p A A A A O k A A A A T A A A A A A A A A A A A A A A A A P M A A A B b Q 2 9 u d G V u d F 9 U e X B l c 1 0 u e G 1 s U E s B A i 0 A F A A C A A g A E i 4 i T h 1 n l R 9 Q A g A A 7 Q 0 A A B M A A A A A A A A A A A A A A A A A 5 A E A A E Z v c m 1 1 b G F z L 1 N l Y 3 R p b 2 4 x L m 1 Q S w U G A A A A A A M A A w D C A A A A g Q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4 U A A A A A A A A C / Q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M V F d N X 1 F 1 a W N r X 0 N o Z W N r X 0 R l b W 9 f U n V u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F M V F d N X 1 F 1 a W N r X 0 N o Z W N r X 0 R l b W 9 f U n V u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x L T A y V D E y O j U z O j E 2 L j I 3 M j g y O T B a I i A v P j x F b n R y e S B U e X B l P S J G a W x s Q 2 9 s d W 1 u V H l w Z X M i I F Z h b H V l P S J z Q l F V R k J R V U Z C U V V G Q l F V R k J R V U Y i I C 8 + P E V u d H J 5 I F R 5 c G U 9 I k Z p b G x D b 2 x 1 b W 5 O Y W 1 l c y I g V m F s d W U 9 I n N b J n F 1 b 3 Q 7 W W V h c i Z x d W 9 0 O y w m c X V v d D s g d G 9 0 I G l u I E h S V X M g c m V h Y 2 h l c y B h b m Q g c m V z Z X J 2 b 2 l y c y B h d C B l b m Q g b 2 Y g b G F z d C B 5 Z W F y I C h t b S B I M k 8 p J n F 1 b 3 Q 7 L C Z x d W 9 0 O y B Q c m V j a X A g K G 1 t I E g y T y k m c X V v d D s s J n F 1 b 3 Q 7 I E d X I H B 1 b X B p b m c g K G 1 t I E g y T y k m c X V v d D s s J n F 1 b 3 Q 7 I E h p Z 2 g g Q 2 F z Y 2 F k Z X M g Z 3 J v d W 5 k d 2 F 0 Z X I g Y 2 9 u d H J p Y n V 0 a W 9 u I G 1 t I E g y T y Z x d W 9 0 O y w m c X V v d D s g Z n J v b S B v d X R z a W R l I H R o Z S B i Y X N p b i A o b W 0 g S D J P K S Z x d W 9 0 O y w m c X V v d D s g d G 8 g b 3 V 0 c 2 l k Z S B 0 a G U g Y m F z a W 4 g K G 1 t I E g y T y k m c X V v d D s s J n F 1 b 3 Q 7 I E F F V C A o b W 0 g S D J P K S Z x d W 9 0 O y w m c X V v d D s g U 0 5 P V 1 9 F V k F Q I C h t b S B I M k 8 p J n F 1 b 3 Q 7 L C Z x d W 9 0 O y B i Y X N p b i B k a X N j a G F y Z 2 U g K G 1 t I E g y T y k m c X V v d D s s J n F 1 b 3 Q 7 I H R v d C B p b i B I U l V z I H J l Y W N o Z X M g Y W 5 k I H J l c 2 V y d m 9 p c n M g Y X Q g Z W 5 k I G 9 m I H R o a X M g e W V h c i A o b W 0 g S D J P K S Z x d W 9 0 O y w m c X V v d D s g a X J y a W d h d G l v b i A o Y W M t Z n Q p J n F 1 b 3 Q 7 L C Z x d W 9 0 O y B t d W 5 p Y 2 l w Y W w g Y W 5 k I H J 1 c m F s I G R v b W V z d G l j I C h h Y y 1 m d C k m c X V v d D s s J n F 1 b 3 Q 7 I G 1 h c 3 M g Y m F s Y W 5 j Z S B k a X N j c m V w Y W 5 j e S A o b W 0 g S D J P K S Z x d W 9 0 O y w m c X V v d D s g b W F z c y B i Y W x h b m N l I G R p c 2 N y Z X B h b m N 5 I C h m c m F j d G l v b i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U x U V 0 1 f U X V p Y 2 t f Q 2 h l Y 2 t f R G V t b 1 9 S d W 4 w L 0 N o Y W 5 n Z W Q g V H l w Z S 5 7 W W V h c i w w f S Z x d W 9 0 O y w m c X V v d D t T Z W N 0 a W 9 u M S 9 B T F R X T V 9 R d W l j a 1 9 D a G V j a 1 9 E Z W 1 v X 1 J 1 b j A v Q 2 h h b m d l Z C B U e X B l L n s g d G 9 0 I G l u I E h S V X M g c m V h Y 2 h l c y B h b m Q g c m V z Z X J 2 b 2 l y c y B h d C B l b m Q g b 2 Y g b G F z d C B 5 Z W F y I C h t b S B I M k 8 p L D F 9 J n F 1 b 3 Q 7 L C Z x d W 9 0 O 1 N l Y 3 R p b 2 4 x L 0 F M V F d N X 1 F 1 a W N r X 0 N o Z W N r X 0 R l b W 9 f U n V u M C 9 D a G F u Z 2 V k I F R 5 c G U u e y B Q c m V j a X A g K G 1 t I E g y T y k s M n 0 m c X V v d D s s J n F 1 b 3 Q 7 U 2 V j d G l v b j E v Q U x U V 0 1 f U X V p Y 2 t f Q 2 h l Y 2 t f R G V t b 1 9 S d W 4 w L 0 N o Y W 5 n Z W Q g V H l w Z S 5 7 I E d X I H B 1 b X B p b m c g K G 1 t I E g y T y k s M 3 0 m c X V v d D s s J n F 1 b 3 Q 7 U 2 V j d G l v b j E v Q U x U V 0 1 f U X V p Y 2 t f Q 2 h l Y 2 t f R G V t b 1 9 S d W 4 w L 0 N o Y W 5 n Z W Q g V H l w Z S 5 7 I E h p Z 2 g g Q 2 F z Y 2 F k Z X M g Z 3 J v d W 5 k d 2 F 0 Z X I g Y 2 9 u d H J p Y n V 0 a W 9 u I G 1 t I E g y T y w 0 f S Z x d W 9 0 O y w m c X V v d D t T Z W N 0 a W 9 u M S 9 B T F R X T V 9 R d W l j a 1 9 D a G V j a 1 9 E Z W 1 v X 1 J 1 b j A v Q 2 h h b m d l Z C B U e X B l L n s g Z n J v b S B v d X R z a W R l I H R o Z S B i Y X N p b i A o b W 0 g S D J P K S w 1 f S Z x d W 9 0 O y w m c X V v d D t T Z W N 0 a W 9 u M S 9 B T F R X T V 9 R d W l j a 1 9 D a G V j a 1 9 E Z W 1 v X 1 J 1 b j A v Q 2 h h b m d l Z C B U e X B l L n s g d G 8 g b 3 V 0 c 2 l k Z S B 0 a G U g Y m F z a W 4 g K G 1 t I E g y T y k s N n 0 m c X V v d D s s J n F 1 b 3 Q 7 U 2 V j d G l v b j E v Q U x U V 0 1 f U X V p Y 2 t f Q 2 h l Y 2 t f R G V t b 1 9 S d W 4 w L 0 N o Y W 5 n Z W Q g V H l w Z S 5 7 I E F F V C A o b W 0 g S D J P K S w 3 f S Z x d W 9 0 O y w m c X V v d D t T Z W N 0 a W 9 u M S 9 B T F R X T V 9 R d W l j a 1 9 D a G V j a 1 9 E Z W 1 v X 1 J 1 b j A v Q 2 h h b m d l Z C B U e X B l L n s g U 0 5 P V 1 9 F V k F Q I C h t b S B I M k 8 p L D h 9 J n F 1 b 3 Q 7 L C Z x d W 9 0 O 1 N l Y 3 R p b 2 4 x L 0 F M V F d N X 1 F 1 a W N r X 0 N o Z W N r X 0 R l b W 9 f U n V u M C 9 D a G F u Z 2 V k I F R 5 c G U u e y B i Y X N p b i B k a X N j a G F y Z 2 U g K G 1 t I E g y T y k s O X 0 m c X V v d D s s J n F 1 b 3 Q 7 U 2 V j d G l v b j E v Q U x U V 0 1 f U X V p Y 2 t f Q 2 h l Y 2 t f R G V t b 1 9 S d W 4 w L 0 N o Y W 5 n Z W Q g V H l w Z S 5 7 I H R v d C B p b i B I U l V z I H J l Y W N o Z X M g Y W 5 k I H J l c 2 V y d m 9 p c n M g Y X Q g Z W 5 k I G 9 m I H R o a X M g e W V h c i A o b W 0 g S D J P K S w x M H 0 m c X V v d D s s J n F 1 b 3 Q 7 U 2 V j d G l v b j E v Q U x U V 0 1 f U X V p Y 2 t f Q 2 h l Y 2 t f R G V t b 1 9 S d W 4 w L 0 N o Y W 5 n Z W Q g V H l w Z S 5 7 I G l y c m l n Y X R p b 2 4 g K G F j L W Z 0 K S w x M X 0 m c X V v d D s s J n F 1 b 3 Q 7 U 2 V j d G l v b j E v Q U x U V 0 1 f U X V p Y 2 t f Q 2 h l Y 2 t f R G V t b 1 9 S d W 4 w L 0 N o Y W 5 n Z W Q g V H l w Z S 5 7 I G 1 1 b m l j a X B h b C B h b m Q g c n V y Y W w g Z G 9 t Z X N 0 a W M g K G F j L W Z 0 K S w x M n 0 m c X V v d D s s J n F 1 b 3 Q 7 U 2 V j d G l v b j E v Q U x U V 0 1 f U X V p Y 2 t f Q 2 h l Y 2 t f R G V t b 1 9 S d W 4 w L 0 N o Y W 5 n Z W Q g V H l w Z S 5 7 I G 1 h c 3 M g Y m F s Y W 5 j Z S B k a X N j c m V w Y W 5 j e S A o b W 0 g S D J P K S w x M 3 0 m c X V v d D s s J n F 1 b 3 Q 7 U 2 V j d G l v b j E v Q U x U V 0 1 f U X V p Y 2 t f Q 2 h l Y 2 t f R G V t b 1 9 S d W 4 w L 0 N o Y W 5 n Z W Q g V H l w Z S 5 7 I G 1 h c 3 M g Y m F s Y W 5 j Z S B k a X N j c m V w Y W 5 j e S A o Z n J h Y 3 R p b 2 4 p L D E 0 f S Z x d W 9 0 O 1 0 s J n F 1 b 3 Q 7 Q 2 9 s d W 1 u Q 2 9 1 b n Q m c X V v d D s 6 M T U s J n F 1 b 3 Q 7 S 2 V 5 Q 2 9 s d W 1 u T m F t Z X M m c X V v d D s 6 W 1 0 s J n F 1 b 3 Q 7 Q 2 9 s d W 1 u S W R l b n R p d G l l c y Z x d W 9 0 O z p b J n F 1 b 3 Q 7 U 2 V j d G l v b j E v Q U x U V 0 1 f U X V p Y 2 t f Q 2 h l Y 2 t f R G V t b 1 9 S d W 4 w L 0 N o Y W 5 n Z W Q g V H l w Z S 5 7 W W V h c i w w f S Z x d W 9 0 O y w m c X V v d D t T Z W N 0 a W 9 u M S 9 B T F R X T V 9 R d W l j a 1 9 D a G V j a 1 9 E Z W 1 v X 1 J 1 b j A v Q 2 h h b m d l Z C B U e X B l L n s g d G 9 0 I G l u I E h S V X M g c m V h Y 2 h l c y B h b m Q g c m V z Z X J 2 b 2 l y c y B h d C B l b m Q g b 2 Y g b G F z d C B 5 Z W F y I C h t b S B I M k 8 p L D F 9 J n F 1 b 3 Q 7 L C Z x d W 9 0 O 1 N l Y 3 R p b 2 4 x L 0 F M V F d N X 1 F 1 a W N r X 0 N o Z W N r X 0 R l b W 9 f U n V u M C 9 D a G F u Z 2 V k I F R 5 c G U u e y B Q c m V j a X A g K G 1 t I E g y T y k s M n 0 m c X V v d D s s J n F 1 b 3 Q 7 U 2 V j d G l v b j E v Q U x U V 0 1 f U X V p Y 2 t f Q 2 h l Y 2 t f R G V t b 1 9 S d W 4 w L 0 N o Y W 5 n Z W Q g V H l w Z S 5 7 I E d X I H B 1 b X B p b m c g K G 1 t I E g y T y k s M 3 0 m c X V v d D s s J n F 1 b 3 Q 7 U 2 V j d G l v b j E v Q U x U V 0 1 f U X V p Y 2 t f Q 2 h l Y 2 t f R G V t b 1 9 S d W 4 w L 0 N o Y W 5 n Z W Q g V H l w Z S 5 7 I E h p Z 2 g g Q 2 F z Y 2 F k Z X M g Z 3 J v d W 5 k d 2 F 0 Z X I g Y 2 9 u d H J p Y n V 0 a W 9 u I G 1 t I E g y T y w 0 f S Z x d W 9 0 O y w m c X V v d D t T Z W N 0 a W 9 u M S 9 B T F R X T V 9 R d W l j a 1 9 D a G V j a 1 9 E Z W 1 v X 1 J 1 b j A v Q 2 h h b m d l Z C B U e X B l L n s g Z n J v b S B v d X R z a W R l I H R o Z S B i Y X N p b i A o b W 0 g S D J P K S w 1 f S Z x d W 9 0 O y w m c X V v d D t T Z W N 0 a W 9 u M S 9 B T F R X T V 9 R d W l j a 1 9 D a G V j a 1 9 E Z W 1 v X 1 J 1 b j A v Q 2 h h b m d l Z C B U e X B l L n s g d G 8 g b 3 V 0 c 2 l k Z S B 0 a G U g Y m F z a W 4 g K G 1 t I E g y T y k s N n 0 m c X V v d D s s J n F 1 b 3 Q 7 U 2 V j d G l v b j E v Q U x U V 0 1 f U X V p Y 2 t f Q 2 h l Y 2 t f R G V t b 1 9 S d W 4 w L 0 N o Y W 5 n Z W Q g V H l w Z S 5 7 I E F F V C A o b W 0 g S D J P K S w 3 f S Z x d W 9 0 O y w m c X V v d D t T Z W N 0 a W 9 u M S 9 B T F R X T V 9 R d W l j a 1 9 D a G V j a 1 9 E Z W 1 v X 1 J 1 b j A v Q 2 h h b m d l Z C B U e X B l L n s g U 0 5 P V 1 9 F V k F Q I C h t b S B I M k 8 p L D h 9 J n F 1 b 3 Q 7 L C Z x d W 9 0 O 1 N l Y 3 R p b 2 4 x L 0 F M V F d N X 1 F 1 a W N r X 0 N o Z W N r X 0 R l b W 9 f U n V u M C 9 D a G F u Z 2 V k I F R 5 c G U u e y B i Y X N p b i B k a X N j a G F y Z 2 U g K G 1 t I E g y T y k s O X 0 m c X V v d D s s J n F 1 b 3 Q 7 U 2 V j d G l v b j E v Q U x U V 0 1 f U X V p Y 2 t f Q 2 h l Y 2 t f R G V t b 1 9 S d W 4 w L 0 N o Y W 5 n Z W Q g V H l w Z S 5 7 I H R v d C B p b i B I U l V z I H J l Y W N o Z X M g Y W 5 k I H J l c 2 V y d m 9 p c n M g Y X Q g Z W 5 k I G 9 m I H R o a X M g e W V h c i A o b W 0 g S D J P K S w x M H 0 m c X V v d D s s J n F 1 b 3 Q 7 U 2 V j d G l v b j E v Q U x U V 0 1 f U X V p Y 2 t f Q 2 h l Y 2 t f R G V t b 1 9 S d W 4 w L 0 N o Y W 5 n Z W Q g V H l w Z S 5 7 I G l y c m l n Y X R p b 2 4 g K G F j L W Z 0 K S w x M X 0 m c X V v d D s s J n F 1 b 3 Q 7 U 2 V j d G l v b j E v Q U x U V 0 1 f U X V p Y 2 t f Q 2 h l Y 2 t f R G V t b 1 9 S d W 4 w L 0 N o Y W 5 n Z W Q g V H l w Z S 5 7 I G 1 1 b m l j a X B h b C B h b m Q g c n V y Y W w g Z G 9 t Z X N 0 a W M g K G F j L W Z 0 K S w x M n 0 m c X V v d D s s J n F 1 b 3 Q 7 U 2 V j d G l v b j E v Q U x U V 0 1 f U X V p Y 2 t f Q 2 h l Y 2 t f R G V t b 1 9 S d W 4 w L 0 N o Y W 5 n Z W Q g V H l w Z S 5 7 I G 1 h c 3 M g Y m F s Y W 5 j Z S B k a X N j c m V w Y W 5 j e S A o b W 0 g S D J P K S w x M 3 0 m c X V v d D s s J n F 1 b 3 Q 7 U 2 V j d G l v b j E v Q U x U V 0 1 f U X V p Y 2 t f Q 2 h l Y 2 t f R G V t b 1 9 S d W 4 w L 0 N o Y W 5 n Z W Q g V H l w Z S 5 7 I G 1 h c 3 M g Y m F s Y W 5 j Z S B k a X N j c m V w Y W 5 j e S A o Z n J h Y 3 R p b 2 4 p L D E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U x U V 0 1 f U X V p Y 2 t f Q 2 h l Y 2 t f R G V t b 1 9 S d W 4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M V F d N X 1 F 1 a W N r X 0 N o Z W N r X 0 R l b W 9 f U n V u M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T F R X T V 9 R d W l j a 1 9 D a G V j a 1 9 E Z W 1 v X 1 J 1 b j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T F R X T V 9 R d W l j a 1 9 D a G V j a 1 9 C Y X N l b G l u Z V 9 S d W 4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M S 0 w M l Q x M z o 0 N D o x M i 4 w N D g y N z c 0 W i I g L z 4 8 R W 5 0 c n k g V H l w Z T 0 i R m l s b E N v b H V t b l R 5 c G V z I i B W Y W x 1 Z T 0 i c 0 J R V U Z C U V V G Q l F V R k J R V U Z C U V V G I i A v P j x F b n R y e S B U e X B l P S J G a W x s Q 2 9 s d W 1 u T m F t Z X M i I F Z h b H V l P S J z W y Z x d W 9 0 O 1 l l Y X I m c X V v d D s s J n F 1 b 3 Q 7 I H R v d C B p b i B I U l V z I H J l Y W N o Z X M g Y W 5 k I H J l c 2 V y d m 9 p c n M g Y X Q g Z W 5 k I G 9 m I G x h c 3 Q g e W V h c i A o b W 0 g S D J P K S Z x d W 9 0 O y w m c X V v d D s g U H J l Y 2 l w I C h t b S B I M k 8 p J n F 1 b 3 Q 7 L C Z x d W 9 0 O y B H V y B w d W 1 w a W 5 n I C h t b S B I M k 8 p J n F 1 b 3 Q 7 L C Z x d W 9 0 O y B I a W d o I E N h c 2 N h Z G V z I G d y b 3 V u Z H d h d G V y I G N v b n R y a W J 1 d G l v b i B t b S B I M k 8 m c X V v d D s s J n F 1 b 3 Q 7 I G Z y b 2 0 g b 3 V 0 c 2 l k Z S B 0 a G U g Y m F z a W 4 g K G 1 t I E g y T y k m c X V v d D s s J n F 1 b 3 Q 7 I H R v I G 9 1 d H N p Z G U g d G h l I G J h c 2 l u I C h t b S B I M k 8 p J n F 1 b 3 Q 7 L C Z x d W 9 0 O y B B R V Q g K G 1 t I E g y T y k m c X V v d D s s J n F 1 b 3 Q 7 I F N O T 1 d f R V Z B U C A o b W 0 g S D J P K S Z x d W 9 0 O y w m c X V v d D s g Y m F z a W 4 g Z G l z Y 2 h h c m d l I C h t b S B I M k 8 p J n F 1 b 3 Q 7 L C Z x d W 9 0 O y B 0 b 3 Q g a W 4 g S F J V c y B y Z W F j a G V z I G F u Z C B y Z X N l c n Z v a X J z I G F 0 I G V u Z C B v Z i B 0 a G l z I H l l Y X I g K G 1 t I E g y T y k m c X V v d D s s J n F 1 b 3 Q 7 I G l y c m l n Y X R p b 2 4 g K G F j L W Z 0 K S Z x d W 9 0 O y w m c X V v d D s g b X V u a W N p c G F s I G F u Z C B y d X J h b C B k b 2 1 l c 3 R p Y y A o Y W M t Z n Q p J n F 1 b 3 Q 7 L C Z x d W 9 0 O y B t Y X N z I G J h b G F u Y 2 U g Z G l z Y 3 J l c G F u Y 3 k g K G 1 t I E g y T y k m c X V v d D s s J n F 1 b 3 Q 7 I G 1 h c 3 M g Y m F s Y W 5 j Z S B k a X N j c m V w Y W 5 j e S A o Z n J h Y 3 R p b 2 4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M V F d N X 1 F 1 a W N r X 0 N o Z W N r X 0 J h c 2 V s a W 5 l X 1 J 1 b j A v Q 2 h h b m d l Z C B U e X B l L n t Z Z W F y L D B 9 J n F 1 b 3 Q 7 L C Z x d W 9 0 O 1 N l Y 3 R p b 2 4 x L 0 F M V F d N X 1 F 1 a W N r X 0 N o Z W N r X 0 J h c 2 V s a W 5 l X 1 J 1 b j A v Q 2 h h b m d l Z C B U e X B l L n s g d G 9 0 I G l u I E h S V X M g c m V h Y 2 h l c y B h b m Q g c m V z Z X J 2 b 2 l y c y B h d C B l b m Q g b 2 Y g b G F z d C B 5 Z W F y I C h t b S B I M k 8 p L D F 9 J n F 1 b 3 Q 7 L C Z x d W 9 0 O 1 N l Y 3 R p b 2 4 x L 0 F M V F d N X 1 F 1 a W N r X 0 N o Z W N r X 0 J h c 2 V s a W 5 l X 1 J 1 b j A v Q 2 h h b m d l Z C B U e X B l L n s g U H J l Y 2 l w I C h t b S B I M k 8 p L D J 9 J n F 1 b 3 Q 7 L C Z x d W 9 0 O 1 N l Y 3 R p b 2 4 x L 0 F M V F d N X 1 F 1 a W N r X 0 N o Z W N r X 0 J h c 2 V s a W 5 l X 1 J 1 b j A v Q 2 h h b m d l Z C B U e X B l L n s g R 1 c g c H V t c G l u Z y A o b W 0 g S D J P K S w z f S Z x d W 9 0 O y w m c X V v d D t T Z W N 0 a W 9 u M S 9 B T F R X T V 9 R d W l j a 1 9 D a G V j a 1 9 C Y X N l b G l u Z V 9 S d W 4 w L 0 N o Y W 5 n Z W Q g V H l w Z S 5 7 I E h p Z 2 g g Q 2 F z Y 2 F k Z X M g Z 3 J v d W 5 k d 2 F 0 Z X I g Y 2 9 u d H J p Y n V 0 a W 9 u I G 1 t I E g y T y w 0 f S Z x d W 9 0 O y w m c X V v d D t T Z W N 0 a W 9 u M S 9 B T F R X T V 9 R d W l j a 1 9 D a G V j a 1 9 C Y X N l b G l u Z V 9 S d W 4 w L 0 N o Y W 5 n Z W Q g V H l w Z S 5 7 I G Z y b 2 0 g b 3 V 0 c 2 l k Z S B 0 a G U g Y m F z a W 4 g K G 1 t I E g y T y k s N X 0 m c X V v d D s s J n F 1 b 3 Q 7 U 2 V j d G l v b j E v Q U x U V 0 1 f U X V p Y 2 t f Q 2 h l Y 2 t f Q m F z Z W x p b m V f U n V u M C 9 D a G F u Z 2 V k I F R 5 c G U u e y B 0 b y B v d X R z a W R l I H R o Z S B i Y X N p b i A o b W 0 g S D J P K S w 2 f S Z x d W 9 0 O y w m c X V v d D t T Z W N 0 a W 9 u M S 9 B T F R X T V 9 R d W l j a 1 9 D a G V j a 1 9 C Y X N l b G l u Z V 9 S d W 4 w L 0 N o Y W 5 n Z W Q g V H l w Z S 5 7 I E F F V C A o b W 0 g S D J P K S w 3 f S Z x d W 9 0 O y w m c X V v d D t T Z W N 0 a W 9 u M S 9 B T F R X T V 9 R d W l j a 1 9 D a G V j a 1 9 C Y X N l b G l u Z V 9 S d W 4 w L 0 N o Y W 5 n Z W Q g V H l w Z S 5 7 I F N O T 1 d f R V Z B U C A o b W 0 g S D J P K S w 4 f S Z x d W 9 0 O y w m c X V v d D t T Z W N 0 a W 9 u M S 9 B T F R X T V 9 R d W l j a 1 9 D a G V j a 1 9 C Y X N l b G l u Z V 9 S d W 4 w L 0 N o Y W 5 n Z W Q g V H l w Z S 5 7 I G J h c 2 l u I G R p c 2 N o Y X J n Z S A o b W 0 g S D J P K S w 5 f S Z x d W 9 0 O y w m c X V v d D t T Z W N 0 a W 9 u M S 9 B T F R X T V 9 R d W l j a 1 9 D a G V j a 1 9 C Y X N l b G l u Z V 9 S d W 4 w L 0 N o Y W 5 n Z W Q g V H l w Z S 5 7 I H R v d C B p b i B I U l V z I H J l Y W N o Z X M g Y W 5 k I H J l c 2 V y d m 9 p c n M g Y X Q g Z W 5 k I G 9 m I H R o a X M g e W V h c i A o b W 0 g S D J P K S w x M H 0 m c X V v d D s s J n F 1 b 3 Q 7 U 2 V j d G l v b j E v Q U x U V 0 1 f U X V p Y 2 t f Q 2 h l Y 2 t f Q m F z Z W x p b m V f U n V u M C 9 D a G F u Z 2 V k I F R 5 c G U u e y B p c n J p Z 2 F 0 a W 9 u I C h h Y y 1 m d C k s M T F 9 J n F 1 b 3 Q 7 L C Z x d W 9 0 O 1 N l Y 3 R p b 2 4 x L 0 F M V F d N X 1 F 1 a W N r X 0 N o Z W N r X 0 J h c 2 V s a W 5 l X 1 J 1 b j A v Q 2 h h b m d l Z C B U e X B l L n s g b X V u a W N p c G F s I G F u Z C B y d X J h b C B k b 2 1 l c 3 R p Y y A o Y W M t Z n Q p L D E y f S Z x d W 9 0 O y w m c X V v d D t T Z W N 0 a W 9 u M S 9 B T F R X T V 9 R d W l j a 1 9 D a G V j a 1 9 C Y X N l b G l u Z V 9 S d W 4 w L 0 N o Y W 5 n Z W Q g V H l w Z S 5 7 I G 1 h c 3 M g Y m F s Y W 5 j Z S B k a X N j c m V w Y W 5 j e S A o b W 0 g S D J P K S w x M 3 0 m c X V v d D s s J n F 1 b 3 Q 7 U 2 V j d G l v b j E v Q U x U V 0 1 f U X V p Y 2 t f Q 2 h l Y 2 t f Q m F z Z W x p b m V f U n V u M C 9 D a G F u Z 2 V k I F R 5 c G U u e y B t Y X N z I G J h b G F u Y 2 U g Z G l z Y 3 J l c G F u Y 3 k g K G Z y Y W N 0 a W 9 u K S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0 F M V F d N X 1 F 1 a W N r X 0 N o Z W N r X 0 J h c 2 V s a W 5 l X 1 J 1 b j A v Q 2 h h b m d l Z C B U e X B l L n t Z Z W F y L D B 9 J n F 1 b 3 Q 7 L C Z x d W 9 0 O 1 N l Y 3 R p b 2 4 x L 0 F M V F d N X 1 F 1 a W N r X 0 N o Z W N r X 0 J h c 2 V s a W 5 l X 1 J 1 b j A v Q 2 h h b m d l Z C B U e X B l L n s g d G 9 0 I G l u I E h S V X M g c m V h Y 2 h l c y B h b m Q g c m V z Z X J 2 b 2 l y c y B h d C B l b m Q g b 2 Y g b G F z d C B 5 Z W F y I C h t b S B I M k 8 p L D F 9 J n F 1 b 3 Q 7 L C Z x d W 9 0 O 1 N l Y 3 R p b 2 4 x L 0 F M V F d N X 1 F 1 a W N r X 0 N o Z W N r X 0 J h c 2 V s a W 5 l X 1 J 1 b j A v Q 2 h h b m d l Z C B U e X B l L n s g U H J l Y 2 l w I C h t b S B I M k 8 p L D J 9 J n F 1 b 3 Q 7 L C Z x d W 9 0 O 1 N l Y 3 R p b 2 4 x L 0 F M V F d N X 1 F 1 a W N r X 0 N o Z W N r X 0 J h c 2 V s a W 5 l X 1 J 1 b j A v Q 2 h h b m d l Z C B U e X B l L n s g R 1 c g c H V t c G l u Z y A o b W 0 g S D J P K S w z f S Z x d W 9 0 O y w m c X V v d D t T Z W N 0 a W 9 u M S 9 B T F R X T V 9 R d W l j a 1 9 D a G V j a 1 9 C Y X N l b G l u Z V 9 S d W 4 w L 0 N o Y W 5 n Z W Q g V H l w Z S 5 7 I E h p Z 2 g g Q 2 F z Y 2 F k Z X M g Z 3 J v d W 5 k d 2 F 0 Z X I g Y 2 9 u d H J p Y n V 0 a W 9 u I G 1 t I E g y T y w 0 f S Z x d W 9 0 O y w m c X V v d D t T Z W N 0 a W 9 u M S 9 B T F R X T V 9 R d W l j a 1 9 D a G V j a 1 9 C Y X N l b G l u Z V 9 S d W 4 w L 0 N o Y W 5 n Z W Q g V H l w Z S 5 7 I G Z y b 2 0 g b 3 V 0 c 2 l k Z S B 0 a G U g Y m F z a W 4 g K G 1 t I E g y T y k s N X 0 m c X V v d D s s J n F 1 b 3 Q 7 U 2 V j d G l v b j E v Q U x U V 0 1 f U X V p Y 2 t f Q 2 h l Y 2 t f Q m F z Z W x p b m V f U n V u M C 9 D a G F u Z 2 V k I F R 5 c G U u e y B 0 b y B v d X R z a W R l I H R o Z S B i Y X N p b i A o b W 0 g S D J P K S w 2 f S Z x d W 9 0 O y w m c X V v d D t T Z W N 0 a W 9 u M S 9 B T F R X T V 9 R d W l j a 1 9 D a G V j a 1 9 C Y X N l b G l u Z V 9 S d W 4 w L 0 N o Y W 5 n Z W Q g V H l w Z S 5 7 I E F F V C A o b W 0 g S D J P K S w 3 f S Z x d W 9 0 O y w m c X V v d D t T Z W N 0 a W 9 u M S 9 B T F R X T V 9 R d W l j a 1 9 D a G V j a 1 9 C Y X N l b G l u Z V 9 S d W 4 w L 0 N o Y W 5 n Z W Q g V H l w Z S 5 7 I F N O T 1 d f R V Z B U C A o b W 0 g S D J P K S w 4 f S Z x d W 9 0 O y w m c X V v d D t T Z W N 0 a W 9 u M S 9 B T F R X T V 9 R d W l j a 1 9 D a G V j a 1 9 C Y X N l b G l u Z V 9 S d W 4 w L 0 N o Y W 5 n Z W Q g V H l w Z S 5 7 I G J h c 2 l u I G R p c 2 N o Y X J n Z S A o b W 0 g S D J P K S w 5 f S Z x d W 9 0 O y w m c X V v d D t T Z W N 0 a W 9 u M S 9 B T F R X T V 9 R d W l j a 1 9 D a G V j a 1 9 C Y X N l b G l u Z V 9 S d W 4 w L 0 N o Y W 5 n Z W Q g V H l w Z S 5 7 I H R v d C B p b i B I U l V z I H J l Y W N o Z X M g Y W 5 k I H J l c 2 V y d m 9 p c n M g Y X Q g Z W 5 k I G 9 m I H R o a X M g e W V h c i A o b W 0 g S D J P K S w x M H 0 m c X V v d D s s J n F 1 b 3 Q 7 U 2 V j d G l v b j E v Q U x U V 0 1 f U X V p Y 2 t f Q 2 h l Y 2 t f Q m F z Z W x p b m V f U n V u M C 9 D a G F u Z 2 V k I F R 5 c G U u e y B p c n J p Z 2 F 0 a W 9 u I C h h Y y 1 m d C k s M T F 9 J n F 1 b 3 Q 7 L C Z x d W 9 0 O 1 N l Y 3 R p b 2 4 x L 0 F M V F d N X 1 F 1 a W N r X 0 N o Z W N r X 0 J h c 2 V s a W 5 l X 1 J 1 b j A v Q 2 h h b m d l Z C B U e X B l L n s g b X V u a W N p c G F s I G F u Z C B y d X J h b C B k b 2 1 l c 3 R p Y y A o Y W M t Z n Q p L D E y f S Z x d W 9 0 O y w m c X V v d D t T Z W N 0 a W 9 u M S 9 B T F R X T V 9 R d W l j a 1 9 D a G V j a 1 9 C Y X N l b G l u Z V 9 S d W 4 w L 0 N o Y W 5 n Z W Q g V H l w Z S 5 7 I G 1 h c 3 M g Y m F s Y W 5 j Z S B k a X N j c m V w Y W 5 j e S A o b W 0 g S D J P K S w x M 3 0 m c X V v d D s s J n F 1 b 3 Q 7 U 2 V j d G l v b j E v Q U x U V 0 1 f U X V p Y 2 t f Q 2 h l Y 2 t f Q m F z Z W x p b m V f U n V u M C 9 D a G F u Z 2 V k I F R 5 c G U u e y B t Y X N z I G J h b G F u Y 2 U g Z G l z Y 3 J l c G F u Y 3 k g K G Z y Y W N 0 a W 9 u K S w x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M V F d N X 1 F 1 a W N r X 0 N o Z W N r X 0 J h c 2 V s a W 5 l X 1 J 1 b j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U x U V 0 1 f U X V p Y 2 t f Q 2 h l Y 2 t f Q m F z Z W x p b m V f U n V u M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T F R X T V 9 R d W l j a 1 9 D a G V j a 1 9 C Y X N l b G l u Z V 9 S d W 4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U x U V 0 1 f U X V p Y 2 t f Q 2 h l Y 2 t f Q m F z Z W x p b m V f U n V u M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F M V F d N X 1 F 1 a W N r X 0 N o Z W N r X 0 J h c 2 V s a W 5 l X 1 J 1 b j A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M S 0 w M l Q x M z o 0 N D o x M i 4 w N D g y N z c 0 W i I g L z 4 8 R W 5 0 c n k g V H l w Z T 0 i R m l s b E N v b H V t b l R 5 c G V z I i B W Y W x 1 Z T 0 i c 0 J R V U Z C U V V G Q l F V R k J R V U Z C U V V G I i A v P j x F b n R y e S B U e X B l P S J G a W x s Q 2 9 s d W 1 u T m F t Z X M i I F Z h b H V l P S J z W y Z x d W 9 0 O 1 l l Y X I m c X V v d D s s J n F 1 b 3 Q 7 I H R v d C B p b i B I U l V z I H J l Y W N o Z X M g Y W 5 k I H J l c 2 V y d m 9 p c n M g Y X Q g Z W 5 k I G 9 m I G x h c 3 Q g e W V h c i A o b W 0 g S D J P K S Z x d W 9 0 O y w m c X V v d D s g U H J l Y 2 l w I C h t b S B I M k 8 p J n F 1 b 3 Q 7 L C Z x d W 9 0 O y B H V y B w d W 1 w a W 5 n I C h t b S B I M k 8 p J n F 1 b 3 Q 7 L C Z x d W 9 0 O y B I a W d o I E N h c 2 N h Z G V z I G d y b 3 V u Z H d h d G V y I G N v b n R y a W J 1 d G l v b i B t b S B I M k 8 m c X V v d D s s J n F 1 b 3 Q 7 I G Z y b 2 0 g b 3 V 0 c 2 l k Z S B 0 a G U g Y m F z a W 4 g K G 1 t I E g y T y k m c X V v d D s s J n F 1 b 3 Q 7 I H R v I G 9 1 d H N p Z G U g d G h l I G J h c 2 l u I C h t b S B I M k 8 p J n F 1 b 3 Q 7 L C Z x d W 9 0 O y B B R V Q g K G 1 t I E g y T y k m c X V v d D s s J n F 1 b 3 Q 7 I F N O T 1 d f R V Z B U C A o b W 0 g S D J P K S Z x d W 9 0 O y w m c X V v d D s g Y m F z a W 4 g Z G l z Y 2 h h c m d l I C h t b S B I M k 8 p J n F 1 b 3 Q 7 L C Z x d W 9 0 O y B 0 b 3 Q g a W 4 g S F J V c y B y Z W F j a G V z I G F u Z C B y Z X N l c n Z v a X J z I G F 0 I G V u Z C B v Z i B 0 a G l z I H l l Y X I g K G 1 t I E g y T y k m c X V v d D s s J n F 1 b 3 Q 7 I G l y c m l n Y X R p b 2 4 g K G F j L W Z 0 K S Z x d W 9 0 O y w m c X V v d D s g b X V u a W N p c G F s I G F u Z C B y d X J h b C B k b 2 1 l c 3 R p Y y A o Y W M t Z n Q p J n F 1 b 3 Q 7 L C Z x d W 9 0 O y B t Y X N z I G J h b G F u Y 2 U g Z G l z Y 3 J l c G F u Y 3 k g K G 1 t I E g y T y k m c X V v d D s s J n F 1 b 3 Q 7 I G 1 h c 3 M g Y m F s Y W 5 j Z S B k a X N j c m V w Y W 5 j e S A o Z n J h Y 3 R p b 2 4 p J n F 1 b 3 Q 7 X S I g L z 4 8 R W 5 0 c n k g V H l w Z T 0 i R m l s b F N 0 Y X R 1 c y I g V m F s d W U 9 I n N D b 2 1 w b G V 0 Z S I g L z 4 8 R W 5 0 c n k g V H l w Z T 0 i R m l s b E N v d W 5 0 I i B W Y W x 1 Z T 0 i b D E i I C 8 + P E V u d H J 5 I F R 5 c G U 9 I l J l b G F 0 a W 9 u c 2 h p c E l u Z m 9 D b 2 5 0 Y W l u Z X I i I F Z h b H V l P S J z e y Z x d W 9 0 O 2 N v b H V t b k N v d W 5 0 J n F 1 b 3 Q 7 O j E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T F R X T V 9 R d W l j a 1 9 D a G V j a 1 9 C Y X N l b G l u Z V 9 S d W 4 w L 0 N o Y W 5 n Z W Q g V H l w Z S 5 7 W W V h c i w w f S Z x d W 9 0 O y w m c X V v d D t T Z W N 0 a W 9 u M S 9 B T F R X T V 9 R d W l j a 1 9 D a G V j a 1 9 C Y X N l b G l u Z V 9 S d W 4 w L 0 N o Y W 5 n Z W Q g V H l w Z S 5 7 I H R v d C B p b i B I U l V z I H J l Y W N o Z X M g Y W 5 k I H J l c 2 V y d m 9 p c n M g Y X Q g Z W 5 k I G 9 m I G x h c 3 Q g e W V h c i A o b W 0 g S D J P K S w x f S Z x d W 9 0 O y w m c X V v d D t T Z W N 0 a W 9 u M S 9 B T F R X T V 9 R d W l j a 1 9 D a G V j a 1 9 C Y X N l b G l u Z V 9 S d W 4 w L 0 N o Y W 5 n Z W Q g V H l w Z S 5 7 I F B y Z W N p c C A o b W 0 g S D J P K S w y f S Z x d W 9 0 O y w m c X V v d D t T Z W N 0 a W 9 u M S 9 B T F R X T V 9 R d W l j a 1 9 D a G V j a 1 9 C Y X N l b G l u Z V 9 S d W 4 w L 0 N o Y W 5 n Z W Q g V H l w Z S 5 7 I E d X I H B 1 b X B p b m c g K G 1 t I E g y T y k s M 3 0 m c X V v d D s s J n F 1 b 3 Q 7 U 2 V j d G l v b j E v Q U x U V 0 1 f U X V p Y 2 t f Q 2 h l Y 2 t f Q m F z Z W x p b m V f U n V u M C 9 D a G F u Z 2 V k I F R 5 c G U u e y B I a W d o I E N h c 2 N h Z G V z I G d y b 3 V u Z H d h d G V y I G N v b n R y a W J 1 d G l v b i B t b S B I M k 8 s N H 0 m c X V v d D s s J n F 1 b 3 Q 7 U 2 V j d G l v b j E v Q U x U V 0 1 f U X V p Y 2 t f Q 2 h l Y 2 t f Q m F z Z W x p b m V f U n V u M C 9 D a G F u Z 2 V k I F R 5 c G U u e y B m c m 9 t I G 9 1 d H N p Z G U g d G h l I G J h c 2 l u I C h t b S B I M k 8 p L D V 9 J n F 1 b 3 Q 7 L C Z x d W 9 0 O 1 N l Y 3 R p b 2 4 x L 0 F M V F d N X 1 F 1 a W N r X 0 N o Z W N r X 0 J h c 2 V s a W 5 l X 1 J 1 b j A v Q 2 h h b m d l Z C B U e X B l L n s g d G 8 g b 3 V 0 c 2 l k Z S B 0 a G U g Y m F z a W 4 g K G 1 t I E g y T y k s N n 0 m c X V v d D s s J n F 1 b 3 Q 7 U 2 V j d G l v b j E v Q U x U V 0 1 f U X V p Y 2 t f Q 2 h l Y 2 t f Q m F z Z W x p b m V f U n V u M C 9 D a G F u Z 2 V k I F R 5 c G U u e y B B R V Q g K G 1 t I E g y T y k s N 3 0 m c X V v d D s s J n F 1 b 3 Q 7 U 2 V j d G l v b j E v Q U x U V 0 1 f U X V p Y 2 t f Q 2 h l Y 2 t f Q m F z Z W x p b m V f U n V u M C 9 D a G F u Z 2 V k I F R 5 c G U u e y B T T k 9 X X 0 V W Q V A g K G 1 t I E g y T y k s O H 0 m c X V v d D s s J n F 1 b 3 Q 7 U 2 V j d G l v b j E v Q U x U V 0 1 f U X V p Y 2 t f Q 2 h l Y 2 t f Q m F z Z W x p b m V f U n V u M C 9 D a G F u Z 2 V k I F R 5 c G U u e y B i Y X N p b i B k a X N j a G F y Z 2 U g K G 1 t I E g y T y k s O X 0 m c X V v d D s s J n F 1 b 3 Q 7 U 2 V j d G l v b j E v Q U x U V 0 1 f U X V p Y 2 t f Q 2 h l Y 2 t f Q m F z Z W x p b m V f U n V u M C 9 D a G F u Z 2 V k I F R 5 c G U u e y B 0 b 3 Q g a W 4 g S F J V c y B y Z W F j a G V z I G F u Z C B y Z X N l c n Z v a X J z I G F 0 I G V u Z C B v Z i B 0 a G l z I H l l Y X I g K G 1 t I E g y T y k s M T B 9 J n F 1 b 3 Q 7 L C Z x d W 9 0 O 1 N l Y 3 R p b 2 4 x L 0 F M V F d N X 1 F 1 a W N r X 0 N o Z W N r X 0 J h c 2 V s a W 5 l X 1 J 1 b j A v Q 2 h h b m d l Z C B U e X B l L n s g a X J y a W d h d G l v b i A o Y W M t Z n Q p L D E x f S Z x d W 9 0 O y w m c X V v d D t T Z W N 0 a W 9 u M S 9 B T F R X T V 9 R d W l j a 1 9 D a G V j a 1 9 C Y X N l b G l u Z V 9 S d W 4 w L 0 N o Y W 5 n Z W Q g V H l w Z S 5 7 I G 1 1 b m l j a X B h b C B h b m Q g c n V y Y W w g Z G 9 t Z X N 0 a W M g K G F j L W Z 0 K S w x M n 0 m c X V v d D s s J n F 1 b 3 Q 7 U 2 V j d G l v b j E v Q U x U V 0 1 f U X V p Y 2 t f Q 2 h l Y 2 t f Q m F z Z W x p b m V f U n V u M C 9 D a G F u Z 2 V k I F R 5 c G U u e y B t Y X N z I G J h b G F u Y 2 U g Z G l z Y 3 J l c G F u Y 3 k g K G 1 t I E g y T y k s M T N 9 J n F 1 b 3 Q 7 L C Z x d W 9 0 O 1 N l Y 3 R p b 2 4 x L 0 F M V F d N X 1 F 1 a W N r X 0 N o Z W N r X 0 J h c 2 V s a W 5 l X 1 J 1 b j A v Q 2 h h b m d l Z C B U e X B l L n s g b W F z c y B i Y W x h b m N l I G R p c 2 N y Z X B h b m N 5 I C h m c m F j d G l v b i k s M T R 9 J n F 1 b 3 Q 7 X S w m c X V v d D t D b 2 x 1 b W 5 D b 3 V u d C Z x d W 9 0 O z o x N S w m c X V v d D t L Z X l D b 2 x 1 b W 5 O Y W 1 l c y Z x d W 9 0 O z p b X S w m c X V v d D t D b 2 x 1 b W 5 J Z G V u d G l 0 a W V z J n F 1 b 3 Q 7 O l s m c X V v d D t T Z W N 0 a W 9 u M S 9 B T F R X T V 9 R d W l j a 1 9 D a G V j a 1 9 C Y X N l b G l u Z V 9 S d W 4 w L 0 N o Y W 5 n Z W Q g V H l w Z S 5 7 W W V h c i w w f S Z x d W 9 0 O y w m c X V v d D t T Z W N 0 a W 9 u M S 9 B T F R X T V 9 R d W l j a 1 9 D a G V j a 1 9 C Y X N l b G l u Z V 9 S d W 4 w L 0 N o Y W 5 n Z W Q g V H l w Z S 5 7 I H R v d C B p b i B I U l V z I H J l Y W N o Z X M g Y W 5 k I H J l c 2 V y d m 9 p c n M g Y X Q g Z W 5 k I G 9 m I G x h c 3 Q g e W V h c i A o b W 0 g S D J P K S w x f S Z x d W 9 0 O y w m c X V v d D t T Z W N 0 a W 9 u M S 9 B T F R X T V 9 R d W l j a 1 9 D a G V j a 1 9 C Y X N l b G l u Z V 9 S d W 4 w L 0 N o Y W 5 n Z W Q g V H l w Z S 5 7 I F B y Z W N p c C A o b W 0 g S D J P K S w y f S Z x d W 9 0 O y w m c X V v d D t T Z W N 0 a W 9 u M S 9 B T F R X T V 9 R d W l j a 1 9 D a G V j a 1 9 C Y X N l b G l u Z V 9 S d W 4 w L 0 N o Y W 5 n Z W Q g V H l w Z S 5 7 I E d X I H B 1 b X B p b m c g K G 1 t I E g y T y k s M 3 0 m c X V v d D s s J n F 1 b 3 Q 7 U 2 V j d G l v b j E v Q U x U V 0 1 f U X V p Y 2 t f Q 2 h l Y 2 t f Q m F z Z W x p b m V f U n V u M C 9 D a G F u Z 2 V k I F R 5 c G U u e y B I a W d o I E N h c 2 N h Z G V z I G d y b 3 V u Z H d h d G V y I G N v b n R y a W J 1 d G l v b i B t b S B I M k 8 s N H 0 m c X V v d D s s J n F 1 b 3 Q 7 U 2 V j d G l v b j E v Q U x U V 0 1 f U X V p Y 2 t f Q 2 h l Y 2 t f Q m F z Z W x p b m V f U n V u M C 9 D a G F u Z 2 V k I F R 5 c G U u e y B m c m 9 t I G 9 1 d H N p Z G U g d G h l I G J h c 2 l u I C h t b S B I M k 8 p L D V 9 J n F 1 b 3 Q 7 L C Z x d W 9 0 O 1 N l Y 3 R p b 2 4 x L 0 F M V F d N X 1 F 1 a W N r X 0 N o Z W N r X 0 J h c 2 V s a W 5 l X 1 J 1 b j A v Q 2 h h b m d l Z C B U e X B l L n s g d G 8 g b 3 V 0 c 2 l k Z S B 0 a G U g Y m F z a W 4 g K G 1 t I E g y T y k s N n 0 m c X V v d D s s J n F 1 b 3 Q 7 U 2 V j d G l v b j E v Q U x U V 0 1 f U X V p Y 2 t f Q 2 h l Y 2 t f Q m F z Z W x p b m V f U n V u M C 9 D a G F u Z 2 V k I F R 5 c G U u e y B B R V Q g K G 1 t I E g y T y k s N 3 0 m c X V v d D s s J n F 1 b 3 Q 7 U 2 V j d G l v b j E v Q U x U V 0 1 f U X V p Y 2 t f Q 2 h l Y 2 t f Q m F z Z W x p b m V f U n V u M C 9 D a G F u Z 2 V k I F R 5 c G U u e y B T T k 9 X X 0 V W Q V A g K G 1 t I E g y T y k s O H 0 m c X V v d D s s J n F 1 b 3 Q 7 U 2 V j d G l v b j E v Q U x U V 0 1 f U X V p Y 2 t f Q 2 h l Y 2 t f Q m F z Z W x p b m V f U n V u M C 9 D a G F u Z 2 V k I F R 5 c G U u e y B i Y X N p b i B k a X N j a G F y Z 2 U g K G 1 t I E g y T y k s O X 0 m c X V v d D s s J n F 1 b 3 Q 7 U 2 V j d G l v b j E v Q U x U V 0 1 f U X V p Y 2 t f Q 2 h l Y 2 t f Q m F z Z W x p b m V f U n V u M C 9 D a G F u Z 2 V k I F R 5 c G U u e y B 0 b 3 Q g a W 4 g S F J V c y B y Z W F j a G V z I G F u Z C B y Z X N l c n Z v a X J z I G F 0 I G V u Z C B v Z i B 0 a G l z I H l l Y X I g K G 1 t I E g y T y k s M T B 9 J n F 1 b 3 Q 7 L C Z x d W 9 0 O 1 N l Y 3 R p b 2 4 x L 0 F M V F d N X 1 F 1 a W N r X 0 N o Z W N r X 0 J h c 2 V s a W 5 l X 1 J 1 b j A v Q 2 h h b m d l Z C B U e X B l L n s g a X J y a W d h d G l v b i A o Y W M t Z n Q p L D E x f S Z x d W 9 0 O y w m c X V v d D t T Z W N 0 a W 9 u M S 9 B T F R X T V 9 R d W l j a 1 9 D a G V j a 1 9 C Y X N l b G l u Z V 9 S d W 4 w L 0 N o Y W 5 n Z W Q g V H l w Z S 5 7 I G 1 1 b m l j a X B h b C B h b m Q g c n V y Y W w g Z G 9 t Z X N 0 a W M g K G F j L W Z 0 K S w x M n 0 m c X V v d D s s J n F 1 b 3 Q 7 U 2 V j d G l v b j E v Q U x U V 0 1 f U X V p Y 2 t f Q 2 h l Y 2 t f Q m F z Z W x p b m V f U n V u M C 9 D a G F u Z 2 V k I F R 5 c G U u e y B t Y X N z I G J h b G F u Y 2 U g Z G l z Y 3 J l c G F u Y 3 k g K G 1 t I E g y T y k s M T N 9 J n F 1 b 3 Q 7 L C Z x d W 9 0 O 1 N l Y 3 R p b 2 4 x L 0 F M V F d N X 1 F 1 a W N r X 0 N o Z W N r X 0 J h c 2 V s a W 5 l X 1 J 1 b j A v Q 2 h h b m d l Z C B U e X B l L n s g b W F z c y B i Y W x h b m N l I G R p c 2 N y Z X B h b m N 5 I C h m c m F j d G l v b i k s M T R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U x U V 0 1 f U X V p Y 2 t f Q 2 h l Y 2 t f Q m F z Z W x p b m V f U n V u M C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T F R X T V 9 R d W l j a 1 9 D a G V j a 1 9 C Y X N l b G l u Z V 9 S d W 4 w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M V F d N X 1 F 1 a W N r X 0 N o Z W N r X 0 J h c 2 V s a W 5 l X 1 J 1 b j A l M j A o M i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e x N w v O l 1 X U i S B 4 7 W P s D m T Q A A A A A C A A A A A A A Q Z g A A A A E A A C A A A A C j a K x T N M p R l 9 h A G q o 2 z c u O x 5 o g V m i P o 0 r T K c y Y d i Z v Q Q A A A A A O g A A A A A I A A C A A A A D A X w Q K S r D F 6 u l k N h r 5 H U 0 G l T D 7 8 a 3 N u q K 1 1 w + m l w Q F r F A A A A C S u q t I m W e w b C K P W D C K X K L 2 2 k P Q y P K G N T U a 6 r W 5 s W h n 0 F Y s 9 B + a U a e a F z f 5 8 1 q R j m B 5 k S A 8 H t t f W u E 5 T w R i V 7 h I 2 R q 2 c p k 9 u W w q D l R W x O X E T U A A A A C m 9 c r q N / 7 1 J p T v G I R A p i I E R W G e c 0 M M s T T 0 H a M Q b p a / i t z E m a N R p 3 j + R U S s T 4 p e N t V 7 c G L q 3 j E e K 4 z L T Z e 0 W 4 i K < / D a t a M a s h u p > 
</file>

<file path=customXml/itemProps1.xml><?xml version="1.0" encoding="utf-8"?>
<ds:datastoreItem xmlns:ds="http://schemas.openxmlformats.org/officeDocument/2006/customXml" ds:itemID="{9D55C322-68AB-4179-B2A3-C00AA3D8139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2010</vt:lpstr>
      <vt:lpstr>2010-17</vt:lpstr>
      <vt:lpstr>2010-18</vt:lpstr>
      <vt:lpstr>2000-09 spinup</vt:lpstr>
      <vt:lpstr>CW3M c118 2010</vt:lpstr>
      <vt:lpstr>CW3M c106 2010</vt:lpstr>
      <vt:lpstr>INFEWS demo 0.3.2_Nov9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Conklin</dc:creator>
  <cp:lastModifiedBy>David Conklin</cp:lastModifiedBy>
  <dcterms:created xsi:type="dcterms:W3CDTF">2019-01-02T12:51:32Z</dcterms:created>
  <dcterms:modified xsi:type="dcterms:W3CDTF">2022-04-16T16:31:07Z</dcterms:modified>
</cp:coreProperties>
</file>