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73C4A58-BC5E-408E-A2B8-D337F171D372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21" i="1" l="1"/>
  <c r="R21" i="1"/>
  <c r="P5" i="1"/>
  <c r="R5" i="1"/>
  <c r="P17" i="1"/>
  <c r="R17" i="1"/>
  <c r="P15" i="1"/>
  <c r="R15" i="1"/>
  <c r="P8" i="1"/>
  <c r="R8" i="1"/>
  <c r="P13" i="1"/>
  <c r="R13" i="1"/>
  <c r="P6" i="1"/>
  <c r="R6" i="1"/>
  <c r="P7" i="1"/>
  <c r="R7" i="1"/>
  <c r="P9" i="1"/>
  <c r="R9" i="1"/>
  <c r="P22" i="1"/>
  <c r="R22" i="1"/>
  <c r="P11" i="1"/>
  <c r="R11" i="1"/>
  <c r="P23" i="1"/>
  <c r="R23" i="1"/>
  <c r="P26" i="1"/>
  <c r="R26" i="1"/>
  <c r="P20" i="1"/>
  <c r="R20" i="1"/>
  <c r="P4" i="1"/>
  <c r="R4" i="1"/>
  <c r="P10" i="1"/>
  <c r="R10" i="1"/>
  <c r="P12" i="1"/>
  <c r="R12" i="1"/>
  <c r="P16" i="1"/>
  <c r="R16" i="1"/>
  <c r="P24" i="1"/>
  <c r="R24" i="1"/>
  <c r="P25" i="1"/>
  <c r="R25" i="1"/>
  <c r="P14" i="1"/>
  <c r="R14" i="1"/>
  <c r="P18" i="1"/>
  <c r="R18" i="1"/>
  <c r="P19" i="1"/>
  <c r="R19" i="1"/>
  <c r="P27" i="1"/>
  <c r="R27" i="1"/>
  <c r="K15" i="1"/>
  <c r="M15" i="1" s="1"/>
  <c r="K26" i="1"/>
  <c r="M26" i="1" s="1"/>
  <c r="K12" i="1"/>
  <c r="K17" i="1"/>
  <c r="M17" i="1" s="1"/>
  <c r="K5" i="1"/>
  <c r="M5" i="1" s="1"/>
  <c r="K6" i="1"/>
  <c r="M6" i="1" s="1"/>
  <c r="L13" i="1"/>
  <c r="N13" i="1" s="1"/>
  <c r="K23" i="1"/>
  <c r="M23" i="1" s="1"/>
  <c r="K24" i="1"/>
  <c r="M24" i="1" s="1"/>
  <c r="L11" i="1"/>
  <c r="N11" i="1" s="1"/>
  <c r="L20" i="1"/>
  <c r="N20" i="1" s="1"/>
  <c r="L8" i="1"/>
  <c r="N8" i="1" s="1"/>
  <c r="Q20" i="1"/>
  <c r="Q8" i="1"/>
  <c r="L25" i="1"/>
  <c r="N25" i="1" s="1"/>
  <c r="Q27" i="1"/>
  <c r="Q19" i="1"/>
  <c r="Q15" i="1"/>
  <c r="Q7" i="1"/>
  <c r="L21" i="1"/>
  <c r="N21" i="1" s="1"/>
  <c r="L9" i="1"/>
  <c r="N9" i="1" s="1"/>
  <c r="L7" i="1"/>
  <c r="N7" i="1" s="1"/>
  <c r="Q26" i="1"/>
  <c r="Q18" i="1"/>
  <c r="Q14" i="1"/>
  <c r="Q6" i="1"/>
  <c r="L17" i="1"/>
  <c r="N17" i="1" s="1"/>
  <c r="L5" i="1"/>
  <c r="N5" i="1" s="1"/>
  <c r="L4" i="1"/>
  <c r="N4" i="1" s="1"/>
  <c r="Q25" i="1"/>
  <c r="Q17" i="1"/>
  <c r="Q13" i="1"/>
  <c r="Q5" i="1"/>
  <c r="Q24" i="1"/>
  <c r="Q16" i="1"/>
  <c r="Q12" i="1"/>
  <c r="Q4" i="1"/>
  <c r="L26" i="1"/>
  <c r="N26" i="1" s="1"/>
  <c r="L24" i="1"/>
  <c r="N24" i="1" s="1"/>
  <c r="L12" i="1"/>
  <c r="N12" i="1" s="1"/>
  <c r="Q23" i="1"/>
  <c r="Q22" i="1"/>
  <c r="Q10" i="1"/>
  <c r="L27" i="1"/>
  <c r="N27" i="1" s="1"/>
  <c r="L18" i="1"/>
  <c r="N18" i="1" s="1"/>
  <c r="L16" i="1"/>
  <c r="N16" i="1" s="1"/>
  <c r="L10" i="1"/>
  <c r="N10" i="1" s="1"/>
  <c r="L19" i="1"/>
  <c r="N19" i="1" s="1"/>
  <c r="Q21" i="1"/>
  <c r="Q9" i="1"/>
  <c r="L23" i="1"/>
  <c r="N23" i="1" s="1"/>
  <c r="L15" i="1"/>
  <c r="N15" i="1" s="1"/>
  <c r="L6" i="1"/>
  <c r="N6" i="1" s="1"/>
  <c r="L14" i="1"/>
  <c r="N14" i="1" s="1"/>
  <c r="L22" i="1"/>
  <c r="N22" i="1" s="1"/>
  <c r="Q11" i="1"/>
  <c r="K10" i="1"/>
  <c r="K16" i="1"/>
  <c r="K18" i="1"/>
  <c r="K27" i="1"/>
  <c r="M27" i="1" s="1"/>
  <c r="K8" i="1"/>
  <c r="M8" i="1" s="1"/>
  <c r="K14" i="1"/>
  <c r="K20" i="1"/>
  <c r="K22" i="1"/>
  <c r="K7" i="1"/>
  <c r="K9" i="1"/>
  <c r="K21" i="1"/>
  <c r="K11" i="1"/>
  <c r="K13" i="1"/>
  <c r="K19" i="1"/>
  <c r="M19" i="1" s="1"/>
  <c r="K25" i="1"/>
  <c r="M4" i="1"/>
  <c r="P1" i="1" l="1"/>
  <c r="R2" i="1"/>
  <c r="B13" i="1" s="1"/>
  <c r="P2" i="1"/>
  <c r="O13" i="1"/>
  <c r="O4" i="1"/>
  <c r="B5" i="1"/>
  <c r="O17" i="1"/>
  <c r="O12" i="1"/>
  <c r="M13" i="1"/>
  <c r="O16" i="1"/>
  <c r="M12" i="1"/>
  <c r="O5" i="1"/>
  <c r="O20" i="1"/>
  <c r="O23" i="1"/>
  <c r="O18" i="1"/>
  <c r="M18" i="1"/>
  <c r="M20" i="1"/>
  <c r="O26" i="1"/>
  <c r="O15" i="1"/>
  <c r="O21" i="1"/>
  <c r="M21" i="1"/>
  <c r="O27" i="1"/>
  <c r="M7" i="1"/>
  <c r="O7" i="1"/>
  <c r="O14" i="1"/>
  <c r="M14" i="1"/>
  <c r="O19" i="1"/>
  <c r="O24" i="1"/>
  <c r="O9" i="1"/>
  <c r="O8" i="1"/>
  <c r="M11" i="1"/>
  <c r="O11" i="1"/>
  <c r="O10" i="1"/>
  <c r="M10" i="1"/>
  <c r="O6" i="1"/>
  <c r="M16" i="1"/>
  <c r="M9" i="1"/>
  <c r="O25" i="1"/>
  <c r="M25" i="1"/>
  <c r="O22" i="1"/>
  <c r="M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<sst xmlns="http://schemas.openxmlformats.org/spreadsheetml/2006/main" count="79" uniqueCount="62">
  <si>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</si>
  <si>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</si>
  <si>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</si>
  <si>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</si>
  <si>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</si>
  <si>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</si>
  <si>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</si>
  <si>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</si>
  <si>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</si>
  <si>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</si>
  <si>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</si>
  <si>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</si>
  <si>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</si>
  <si>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</si>
  <si>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</si>
  <si>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</si>
  <si>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</si>
  <si>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</si>
  <si>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</si>
  <si>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</si>
  <si>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</si>
  <si>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</si>
  <si>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</si>
  <si>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</si>
  <si>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</si>
  <si>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</si>
  <si>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</si>
  <si>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</si>
  <si>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</si>
  <si>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</si>
  <si>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</si>
  <si>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</si>
  <si>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</si>
  <si>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</si>
  <si>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</si>
  <si>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</si>
  <si>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</si>
  <si>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</si>
  <si>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</si>
  <si>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</si>
  <si>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</si>
  <si>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</si>
  <si>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</si>
  <si>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</si>
  <si>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</si>
  <si>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</si>
  <si>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</si>
  <si>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</si>
  <si>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</si>
  <si>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</si>
  <si>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</si>
  <si>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</si>
  <si>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</si>
  <si>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</si>
  <si>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</si>
  <si>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</si>
  <si>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</si>
  <si>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</si>
  <si>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</si>
  <si>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</si>
  <si>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</si>
  <si>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USGS_14159200_flow_SO FK MCKENZIE RIVER ABOVE COUGAR LAKE NR RAINBOW_23773037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</si>
</sst>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USGS_14159200_flow_SO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calculator'!$H$4:$H$27</c:f>
              <c:numCache>
                <c:formatCode>General</c:formatCode>
                <c:ptCount val="24"/>
                <c:pt idx="0">
                  <c:v>692.42571999999996</c:v>
                </c:pt>
                <c:pt idx="1">
                  <c:v>426.47323599999999</c:v>
                </c:pt>
                <c:pt idx="2">
                  <c:v>829.64489700000001</c:v>
                </c:pt>
                <c:pt idx="3">
                  <c:v>1606.6577150000001</c:v>
                </c:pt>
                <c:pt idx="4">
                  <c:v>661.49078399999996</c:v>
                </c:pt>
                <c:pt idx="5">
                  <c:v>427.22000100000002</c:v>
                </c:pt>
                <c:pt idx="6">
                  <c:v>323.97268700000001</c:v>
                </c:pt>
                <c:pt idx="7">
                  <c:v>279.32412699999998</c:v>
                </c:pt>
                <c:pt idx="8">
                  <c:v>277.422729</c:v>
                </c:pt>
                <c:pt idx="9">
                  <c:v>295.39752199999998</c:v>
                </c:pt>
                <c:pt idx="10">
                  <c:v>261.29852299999999</c:v>
                </c:pt>
                <c:pt idx="11">
                  <c:v>308.529877</c:v>
                </c:pt>
                <c:pt idx="12">
                  <c:v>808.46331799999996</c:v>
                </c:pt>
                <c:pt idx="13">
                  <c:v>980.63665800000001</c:v>
                </c:pt>
                <c:pt idx="14">
                  <c:v>671.547729</c:v>
                </c:pt>
                <c:pt idx="15">
                  <c:v>745.56317100000001</c:v>
                </c:pt>
                <c:pt idx="16">
                  <c:v>617.31994599999996</c:v>
                </c:pt>
                <c:pt idx="17">
                  <c:v>460.10830700000002</c:v>
                </c:pt>
                <c:pt idx="18">
                  <c:v>304.89999399999999</c:v>
                </c:pt>
                <c:pt idx="19">
                  <c:v>267.13726800000001</c:v>
                </c:pt>
                <c:pt idx="20">
                  <c:v>256.64669800000001</c:v>
                </c:pt>
                <c:pt idx="21">
                  <c:v>277.322632</c:v>
                </c:pt>
                <c:pt idx="22">
                  <c:v>446.028595</c:v>
                </c:pt>
                <c:pt idx="23">
                  <c:v>839.26715100000001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A-4999-8EBA-D93C2B40A7BC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Obs:..\Observations\McKenzie\USGS_14159200_flow_SO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calculator'!$I$4:$I$27</c:f>
              <c:numCache>
                <c:formatCode>General</c:formatCode>
                <c:ptCount val="24"/>
                <c:pt idx="0">
                  <c:v>658.60656700000004</c:v>
                </c:pt>
                <c:pt idx="1">
                  <c:v>490.630157</c:v>
                </c:pt>
                <c:pt idx="2">
                  <c:v>665.04894999999999</c:v>
                </c:pt>
                <c:pt idx="3">
                  <c:v>1972.2128909999999</c:v>
                </c:pt>
                <c:pt idx="4">
                  <c:v>636.182861</c:v>
                </c:pt>
                <c:pt idx="5">
                  <c:v>323.31823700000001</c:v>
                </c:pt>
                <c:pt idx="6">
                  <c:v>228.88171399999999</c:v>
                </c:pt>
                <c:pt idx="7">
                  <c:v>204.51341199999999</c:v>
                </c:pt>
                <c:pt idx="8">
                  <c:v>214.33784499999999</c:v>
                </c:pt>
                <c:pt idx="9">
                  <c:v>251.44052099999999</c:v>
                </c:pt>
                <c:pt idx="10">
                  <c:v>199.170242</c:v>
                </c:pt>
                <c:pt idx="11">
                  <c:v>297.398865</c:v>
                </c:pt>
                <c:pt idx="12">
                  <c:v>856.25543200000004</c:v>
                </c:pt>
                <c:pt idx="13">
                  <c:v>834.67846699999996</c:v>
                </c:pt>
                <c:pt idx="14">
                  <c:v>437.95648199999999</c:v>
                </c:pt>
                <c:pt idx="15">
                  <c:v>856.05053699999996</c:v>
                </c:pt>
                <c:pt idx="16">
                  <c:v>826.38403300000004</c:v>
                </c:pt>
                <c:pt idx="17">
                  <c:v>421.75079299999999</c:v>
                </c:pt>
                <c:pt idx="18">
                  <c:v>248.14112900000001</c:v>
                </c:pt>
                <c:pt idx="19">
                  <c:v>198.75289900000001</c:v>
                </c:pt>
                <c:pt idx="20">
                  <c:v>191.64717099999999</c:v>
                </c:pt>
                <c:pt idx="21">
                  <c:v>203.89032</c:v>
                </c:pt>
                <c:pt idx="22">
                  <c:v>470.15545700000001</c:v>
                </c:pt>
                <c:pt idx="23">
                  <c:v>773.96942100000001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A-4999-8EBA-D93C2B40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16160"/>
        <c:axId val="1595013248"/>
      </c:lineChart>
      <c:catAx>
        <c:axId val="15950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3248"/>
        <c:crosses val="autoZero"/>
        <c:auto val="1"/>
        <c:lblAlgn val="ctr"/>
        <c:lblOffset val="100"/>
        <c:noMultiLvlLbl val="0"/>
      </c:catAx>
      <c:valAx>
        <c:axId val="1595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2290762</xdr:rowOff>
    </xdr:from>
    <xdr:to>
      <xdr:col>16</xdr:col>
      <xdr:colOff>161925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CB931-B57E-4ADE-9808-996E5342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W3M.git/trunk/DataCW3M/McKenzie/Outputs/Demo_Baseline/FLOW_Monthly_McKenzie_flow_skill_assessment_Demo_Baseline_Run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_Monthly_McKenzie_flow_skil"/>
    </sheetNames>
    <sheetDataSet>
      <sheetData sheetId="0">
        <row r="1">
          <cell r="M1" t="str">
            <v xml:space="preserve"> USGS_14159500_flow_SOUTH FORK MCKENZIE RIVER NEAR RAINBOW_23773009</v>
          </cell>
          <cell r="N1" t="str">
            <v xml:space="preserve"> Obs:..\Observations\McKenzie\USGS_14159500_flow_SOUTH FORK MCKENZIE RIVER NEAR RAINBOW_23773009.csv</v>
          </cell>
        </row>
        <row r="2">
          <cell r="M2">
            <v>970.952271</v>
          </cell>
          <cell r="N2">
            <v>633.52691700000003</v>
          </cell>
        </row>
        <row r="3">
          <cell r="M3">
            <v>450.53353900000002</v>
          </cell>
          <cell r="N3">
            <v>362.90536500000002</v>
          </cell>
        </row>
        <row r="4">
          <cell r="M4">
            <v>440.31607100000002</v>
          </cell>
          <cell r="N4">
            <v>336.09860200000003</v>
          </cell>
        </row>
        <row r="5">
          <cell r="M5">
            <v>879.729736</v>
          </cell>
          <cell r="N5">
            <v>1952.633057</v>
          </cell>
        </row>
        <row r="6">
          <cell r="M6">
            <v>572.37023899999997</v>
          </cell>
          <cell r="N6">
            <v>1557.741211</v>
          </cell>
        </row>
        <row r="7">
          <cell r="M7">
            <v>495.27816799999999</v>
          </cell>
          <cell r="N7">
            <v>600.73413100000005</v>
          </cell>
        </row>
        <row r="8">
          <cell r="M8">
            <v>439.26168799999999</v>
          </cell>
          <cell r="N8">
            <v>327.00259399999999</v>
          </cell>
        </row>
        <row r="9">
          <cell r="M9">
            <v>439.24389600000001</v>
          </cell>
          <cell r="N9">
            <v>563.81732199999999</v>
          </cell>
        </row>
        <row r="10">
          <cell r="M10">
            <v>865.27136199999995</v>
          </cell>
          <cell r="N10">
            <v>504.75552399999998</v>
          </cell>
        </row>
        <row r="11">
          <cell r="M11">
            <v>1133.817871</v>
          </cell>
          <cell r="N11">
            <v>345.55599999999998</v>
          </cell>
        </row>
        <row r="12">
          <cell r="M12">
            <v>1100.1597899999999</v>
          </cell>
          <cell r="N12">
            <v>321.18502799999999</v>
          </cell>
        </row>
        <row r="13">
          <cell r="M13">
            <v>443.36129799999998</v>
          </cell>
          <cell r="N13">
            <v>446.74432400000001</v>
          </cell>
        </row>
        <row r="14">
          <cell r="M14">
            <v>1043.089966</v>
          </cell>
          <cell r="N14">
            <v>1085.3172609999999</v>
          </cell>
        </row>
        <row r="15">
          <cell r="M15">
            <v>738.10858199999996</v>
          </cell>
          <cell r="N15">
            <v>363.34783900000002</v>
          </cell>
        </row>
        <row r="16">
          <cell r="M16">
            <v>440.06405599999999</v>
          </cell>
          <cell r="N16">
            <v>330.74063100000001</v>
          </cell>
        </row>
        <row r="17">
          <cell r="M17">
            <v>439.90823399999999</v>
          </cell>
          <cell r="N17">
            <v>572.59588599999995</v>
          </cell>
        </row>
        <row r="18">
          <cell r="M18">
            <v>439.825806</v>
          </cell>
          <cell r="N18">
            <v>745.40972899999997</v>
          </cell>
        </row>
        <row r="19">
          <cell r="M19">
            <v>439.49722300000002</v>
          </cell>
          <cell r="N19">
            <v>446.250336</v>
          </cell>
        </row>
        <row r="20">
          <cell r="M20">
            <v>439.252655</v>
          </cell>
          <cell r="N20">
            <v>578.83038299999998</v>
          </cell>
        </row>
        <row r="21">
          <cell r="M21">
            <v>439.21343999999999</v>
          </cell>
          <cell r="N21">
            <v>822.07586700000002</v>
          </cell>
        </row>
        <row r="22">
          <cell r="M22">
            <v>594.49292000000003</v>
          </cell>
          <cell r="N22">
            <v>377.33248900000001</v>
          </cell>
        </row>
        <row r="23">
          <cell r="M23">
            <v>1104.1568600000001</v>
          </cell>
          <cell r="N23">
            <v>734.38678000000004</v>
          </cell>
        </row>
        <row r="24">
          <cell r="M24">
            <v>1410.2601320000001</v>
          </cell>
          <cell r="N24">
            <v>911.97912599999995</v>
          </cell>
        </row>
        <row r="25">
          <cell r="M25">
            <v>1157.614624</v>
          </cell>
          <cell r="N25">
            <v>1296.3248289999999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2"/>
  <sheetViews>
    <sheetView tabSelected="1" workbookViewId="0">
      <selection activeCell="D3" sqref="D3:G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532.48815150000007</v>
      </c>
      <c r="I1"/>
      <c r="J1"/>
      <c r="O1" s="15" t="s">
        <v>60</v>
      </c>
      <c r="P1" s="11">
        <f>SUM(P4:P27)</f>
        <v>359853.4375024492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25.142703416666677</v>
      </c>
      <c r="D2" t="s">
        <v>17</v>
      </c>
      <c r="E2"/>
      <c r="F2"/>
      <c r="G2"/>
      <c r="H2">
        <f>AVERAGE(H4:H27)</f>
        <v>544.36663687500004</v>
      </c>
      <c r="I2">
        <f>AVERAGE(I4:I27)</f>
        <v>519.22393345833336</v>
      </c>
      <c r="J2" s="4"/>
      <c r="K2" s="4"/>
      <c r="L2" s="4"/>
      <c r="M2" s="4"/>
      <c r="N2" s="4"/>
      <c r="O2" s="4"/>
      <c r="P2" s="4">
        <f>AVERAGE(P4:P27)</f>
        <v>14993.893229268717</v>
      </c>
      <c r="Q2" s="4"/>
      <c r="R2" s="4">
        <f>AVERAGE(R4:R27)</f>
        <v>93.574580583333343</v>
      </c>
      <c r="S2">
        <f>AVERAGE(S4:S27)</f>
        <v>8.6327376666666655</v>
      </c>
      <c r="T2">
        <f>AVERAGE(T4:T27)</f>
        <v>9.8286382083333326</v>
      </c>
      <c r="U2"/>
      <c r="V2"/>
    </row>
    <row r="3" spans="1:30" s="3" customFormat="1" ht="230.4" x14ac:dyDescent="0.3">
      <c r="A3" s="3" t="s">
        <v>4</v>
      </c>
      <c r="B3" s="9">
        <f>(I2-H2)/H2</f>
        <v>-4.6187076344357342E-2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52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1-SUM(P4:P27)/SUM(M4:M27)</f>
        <v>0.89980776467037238</v>
      </c>
      <c r="C4" s="7" t="str">
        <f>IF(B4&gt;0.8,"VG",IF(B4&gt;0.7,"G",IF(B4&gt;0.45,"S","NS")))</f>
        <v>VG</v>
      </c>
      <c r="D4">
        <v>0</v>
      </c>
      <c r="E4">
        <v>2019</v>
      </c>
      <c r="F4">
        <v>1</v>
      </c>
      <c r="G4">
        <v>31</v>
      </c>
      <c r="H4">
        <v>692.42571999999996</v>
      </c>
      <c r="I4">
        <v>658.60656700000004</v>
      </c>
      <c r="J4" s="2">
        <f>I4-H4</f>
        <v>-33.819152999999915</v>
      </c>
      <c r="K4" s="2">
        <f>I4-I$2</f>
        <v>139.38263354166668</v>
      </c>
      <c r="L4" s="2">
        <f>H4-H$2</f>
        <v>148.05908312499992</v>
      </c>
      <c r="M4" s="2">
        <f>K4*K4</f>
        <v>19427.518533010545</v>
      </c>
      <c r="N4" s="2">
        <f>L4*L4</f>
        <v>21921.492095815636</v>
      </c>
      <c r="O4" s="2">
        <f>K4*L4</f>
        <v>20636.864925727026</v>
      </c>
      <c r="P4" s="2">
        <f>J4*J4</f>
        <v>1143.7351096374032</v>
      </c>
      <c r="Q4" s="2">
        <f>(I4-H$2)*(I4-H$2)</f>
        <v>13050.761634964883</v>
      </c>
      <c r="R4" s="2">
        <f>ABS(J4)</f>
        <v>33.819152999999915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SQRT(SUM(P4:P27))/SQRT(SUM(Q4:Q27))</f>
        <v>0.31586513646075548</v>
      </c>
      <c r="C5" s="7" t="str">
        <f>IF(B5&lt;=0.5,"VG",IF(B5&lt;=0.6,"G",IF(B5&lt;=0.7,"S","NS")))</f>
        <v>VG</v>
      </c>
      <c r="D5">
        <v>1</v>
      </c>
      <c r="E5">
        <v>2019</v>
      </c>
      <c r="F5">
        <v>2</v>
      </c>
      <c r="G5">
        <v>28</v>
      </c>
      <c r="H5">
        <v>426.47323599999999</v>
      </c>
      <c r="I5">
        <v>490.630157</v>
      </c>
      <c r="J5" s="2">
        <f t="shared" ref="J5:J15" si="0">I5-H5</f>
        <v>64.156921000000011</v>
      </c>
      <c r="K5" s="2">
        <f t="shared" ref="K5:K15" si="1">I5-I$2</f>
        <v>-28.593776458333366</v>
      </c>
      <c r="L5" s="2">
        <f t="shared" ref="L5:L15" si="2">H5-H$2</f>
        <v>-117.89340087500005</v>
      </c>
      <c r="M5" s="2">
        <f t="shared" ref="M5:M15" si="3">K5*K5</f>
        <v>817.60405214913942</v>
      </c>
      <c r="N5" s="2">
        <f t="shared" ref="N5:N15" si="4">L5*L5</f>
        <v>13898.853969873464</v>
      </c>
      <c r="O5" s="2">
        <f t="shared" ref="O5:O15" si="5">K5*L5</f>
        <v>3371.0175505324346</v>
      </c>
      <c r="P5" s="2">
        <f t="shared" ref="P5:P15" si="6">J5*J5</f>
        <v>4116.1105122002427</v>
      </c>
      <c r="Q5" s="2">
        <f t="shared" ref="Q5:Q15" si="7">(I5-H$2)*(I5-H$2)</f>
        <v>2887.6092693562846</v>
      </c>
      <c r="R5" s="2">
        <f t="shared" ref="R5:R15" si="8">ABS(J5)</f>
        <v>64.156921000000011</v>
      </c>
      <c r="S5">
        <v>5.2818040000000002</v>
      </c>
      <c r="T5">
        <v>5.7384250000000003</v>
      </c>
      <c r="U5">
        <f t="shared" ref="U5:U15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0.926314113615468</v>
      </c>
      <c r="C6" s="7" t="str">
        <f>IF(B6&gt;0.85,"VG",IF(B6&gt;0.75,"G",IF(B6&gt;0.6,"S","NS")))</f>
        <v>VG</v>
      </c>
      <c r="D6">
        <v>2</v>
      </c>
      <c r="E6">
        <v>2019</v>
      </c>
      <c r="F6">
        <v>3</v>
      </c>
      <c r="G6">
        <v>31</v>
      </c>
      <c r="H6">
        <v>829.64489700000001</v>
      </c>
      <c r="I6">
        <v>665.04894999999999</v>
      </c>
      <c r="J6" s="2">
        <f t="shared" si="0"/>
        <v>-164.59594700000002</v>
      </c>
      <c r="K6" s="2">
        <f t="shared" si="1"/>
        <v>145.82501654166663</v>
      </c>
      <c r="L6" s="2">
        <f t="shared" si="2"/>
        <v>285.27826012499997</v>
      </c>
      <c r="M6" s="2">
        <f t="shared" si="3"/>
        <v>21264.935449377346</v>
      </c>
      <c r="N6" s="2">
        <f t="shared" si="4"/>
        <v>81383.685699947149</v>
      </c>
      <c r="O6" s="2">
        <f t="shared" si="5"/>
        <v>41600.707001705996</v>
      </c>
      <c r="P6" s="2">
        <f t="shared" si="6"/>
        <v>27091.825768826817</v>
      </c>
      <c r="Q6" s="2">
        <f t="shared" si="7"/>
        <v>14564.220701200535</v>
      </c>
      <c r="R6" s="2">
        <f t="shared" si="8"/>
        <v>164.59594700000002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544.36663687500004</v>
      </c>
      <c r="C7" s="2"/>
      <c r="D7">
        <v>3</v>
      </c>
      <c r="E7">
        <v>2019</v>
      </c>
      <c r="F7">
        <v>4</v>
      </c>
      <c r="G7">
        <v>30</v>
      </c>
      <c r="H7">
        <v>1606.6577150000001</v>
      </c>
      <c r="I7">
        <v>1972.2128909999999</v>
      </c>
      <c r="J7" s="2">
        <f t="shared" si="0"/>
        <v>365.55517599999985</v>
      </c>
      <c r="K7" s="2">
        <f t="shared" si="1"/>
        <v>1452.9889575416664</v>
      </c>
      <c r="L7" s="2">
        <f t="shared" si="2"/>
        <v>1062.291078125</v>
      </c>
      <c r="M7" s="2">
        <f t="shared" si="3"/>
        <v>2111176.9107380183</v>
      </c>
      <c r="N7" s="2">
        <f t="shared" si="4"/>
        <v>1128462.3346639748</v>
      </c>
      <c r="O7" s="2">
        <f t="shared" si="5"/>
        <v>1543497.2062106568</v>
      </c>
      <c r="P7" s="2">
        <f t="shared" si="6"/>
        <v>133630.58670039085</v>
      </c>
      <c r="Q7" s="2">
        <f t="shared" si="7"/>
        <v>2038744.9254187937</v>
      </c>
      <c r="R7" s="2">
        <f t="shared" si="8"/>
        <v>365.55517599999985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_xlfn.STDEV.P(H4:H27)</f>
        <v>314.57694177217934</v>
      </c>
      <c r="C8" s="5"/>
      <c r="D8">
        <v>4</v>
      </c>
      <c r="E8">
        <v>2019</v>
      </c>
      <c r="F8">
        <v>5</v>
      </c>
      <c r="G8">
        <v>31</v>
      </c>
      <c r="H8">
        <v>661.49078399999996</v>
      </c>
      <c r="I8">
        <v>636.182861</v>
      </c>
      <c r="J8" s="2">
        <f t="shared" si="0"/>
        <v>-25.30792299999996</v>
      </c>
      <c r="K8" s="2">
        <f t="shared" si="1"/>
        <v>116.95892754166664</v>
      </c>
      <c r="L8" s="2">
        <f t="shared" si="2"/>
        <v>117.12414712499992</v>
      </c>
      <c r="M8" s="2">
        <f t="shared" si="3"/>
        <v>13679.390731696827</v>
      </c>
      <c r="N8" s="2">
        <f t="shared" si="4"/>
        <v>13718.065839758627</v>
      </c>
      <c r="O8" s="2">
        <f t="shared" si="5"/>
        <v>13698.714636972369</v>
      </c>
      <c r="P8" s="2">
        <f t="shared" si="6"/>
        <v>640.49096657392693</v>
      </c>
      <c r="Q8" s="2">
        <f t="shared" si="7"/>
        <v>8430.2190125722245</v>
      </c>
      <c r="R8" s="2">
        <f t="shared" si="8"/>
        <v>25.30792299999996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519.22393345833336</v>
      </c>
      <c r="C9" s="2"/>
      <c r="D9">
        <v>5</v>
      </c>
      <c r="E9">
        <v>2019</v>
      </c>
      <c r="F9">
        <v>6</v>
      </c>
      <c r="G9">
        <v>30</v>
      </c>
      <c r="H9">
        <v>427.22000100000002</v>
      </c>
      <c r="I9">
        <v>323.31823700000001</v>
      </c>
      <c r="J9" s="2">
        <f t="shared" si="0"/>
        <v>-103.90176400000001</v>
      </c>
      <c r="K9" s="2">
        <f t="shared" si="1"/>
        <v>-195.90569645833335</v>
      </c>
      <c r="L9" s="2">
        <f t="shared" si="2"/>
        <v>-117.14663587500002</v>
      </c>
      <c r="M9" s="2">
        <f t="shared" si="3"/>
        <v>38379.041904824648</v>
      </c>
      <c r="N9" s="2">
        <f t="shared" si="4"/>
        <v>13723.33429682984</v>
      </c>
      <c r="O9" s="2">
        <f t="shared" si="5"/>
        <v>22949.693288842656</v>
      </c>
      <c r="P9" s="2">
        <f t="shared" si="6"/>
        <v>10795.576562311699</v>
      </c>
      <c r="Q9" s="2">
        <f t="shared" si="7"/>
        <v>48862.395087297911</v>
      </c>
      <c r="R9" s="2">
        <f t="shared" si="8"/>
        <v>103.90176400000001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_xlfn.STDEV.P(I4:I27)</f>
        <v>386.84783794083313</v>
      </c>
      <c r="D10">
        <v>6</v>
      </c>
      <c r="E10">
        <v>2019</v>
      </c>
      <c r="F10">
        <v>7</v>
      </c>
      <c r="G10">
        <v>31</v>
      </c>
      <c r="H10">
        <v>323.97268700000001</v>
      </c>
      <c r="I10">
        <v>228.88171399999999</v>
      </c>
      <c r="J10" s="2">
        <f t="shared" si="0"/>
        <v>-95.09097300000002</v>
      </c>
      <c r="K10" s="2">
        <f t="shared" si="1"/>
        <v>-290.34221945833337</v>
      </c>
      <c r="L10" s="2">
        <f t="shared" si="2"/>
        <v>-220.39394987500003</v>
      </c>
      <c r="M10" s="2">
        <f t="shared" si="3"/>
        <v>84298.604399991018</v>
      </c>
      <c r="N10" s="2">
        <f t="shared" si="4"/>
        <v>48573.493141504026</v>
      </c>
      <c r="O10" s="2">
        <f t="shared" si="5"/>
        <v>63989.668561896186</v>
      </c>
      <c r="P10" s="2">
        <f t="shared" si="6"/>
        <v>9042.293146086733</v>
      </c>
      <c r="Q10" s="2">
        <f t="shared" si="7"/>
        <v>99530.736561444734</v>
      </c>
      <c r="R10" s="2">
        <f t="shared" si="8"/>
        <v>95.09097300000002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122.44955381408589</v>
      </c>
      <c r="D11">
        <v>7</v>
      </c>
      <c r="E11">
        <v>2019</v>
      </c>
      <c r="F11">
        <v>8</v>
      </c>
      <c r="G11">
        <v>31</v>
      </c>
      <c r="H11">
        <v>279.32412699999998</v>
      </c>
      <c r="I11">
        <v>204.51341199999999</v>
      </c>
      <c r="J11" s="2">
        <f t="shared" si="0"/>
        <v>-74.810714999999988</v>
      </c>
      <c r="K11" s="2">
        <f t="shared" si="1"/>
        <v>-314.71052145833335</v>
      </c>
      <c r="L11" s="2">
        <f t="shared" si="2"/>
        <v>-265.04250987500006</v>
      </c>
      <c r="M11" s="2">
        <f t="shared" si="3"/>
        <v>99042.7123165761</v>
      </c>
      <c r="N11" s="2">
        <f t="shared" si="4"/>
        <v>70247.532040839505</v>
      </c>
      <c r="O11" s="2">
        <f t="shared" si="5"/>
        <v>83411.666491386743</v>
      </c>
      <c r="P11" s="2">
        <f t="shared" si="6"/>
        <v>5596.6430788112229</v>
      </c>
      <c r="Q11" s="2">
        <f t="shared" si="7"/>
        <v>115500.21445793734</v>
      </c>
      <c r="R11" s="2">
        <f t="shared" si="8"/>
        <v>74.810714999999988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SUM(O4:O27)/SQRT(SUM(M4:M27)*SUM(N4:N27))</f>
        <v>0.96245213575297761</v>
      </c>
      <c r="C12" s="6"/>
      <c r="D12">
        <v>8</v>
      </c>
      <c r="E12">
        <v>2019</v>
      </c>
      <c r="F12">
        <v>9</v>
      </c>
      <c r="G12">
        <v>30</v>
      </c>
      <c r="H12">
        <v>277.422729</v>
      </c>
      <c r="I12">
        <v>214.33784499999999</v>
      </c>
      <c r="J12" s="2">
        <f t="shared" si="0"/>
        <v>-63.084884000000017</v>
      </c>
      <c r="K12" s="2">
        <f t="shared" si="1"/>
        <v>-304.88608845833335</v>
      </c>
      <c r="L12" s="2">
        <f t="shared" si="2"/>
        <v>-266.94390787500004</v>
      </c>
      <c r="M12" s="2">
        <f t="shared" si="3"/>
        <v>92955.526935422662</v>
      </c>
      <c r="N12" s="2">
        <f t="shared" si="4"/>
        <v>71259.049951576511</v>
      </c>
      <c r="O12" s="2">
        <f t="shared" si="5"/>
        <v>81387.483909790448</v>
      </c>
      <c r="P12" s="2">
        <f t="shared" si="6"/>
        <v>3979.702589293458</v>
      </c>
      <c r="Q12" s="2">
        <f t="shared" si="7"/>
        <v>108919.00346647209</v>
      </c>
      <c r="R12" s="2">
        <f t="shared" si="8"/>
        <v>63.084884000000017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93.574580583333343</v>
      </c>
      <c r="D13">
        <v>9</v>
      </c>
      <c r="E13">
        <v>2019</v>
      </c>
      <c r="F13">
        <v>10</v>
      </c>
      <c r="G13">
        <v>31</v>
      </c>
      <c r="H13">
        <v>295.39752199999998</v>
      </c>
      <c r="I13">
        <v>251.44052099999999</v>
      </c>
      <c r="J13" s="2">
        <f t="shared" si="0"/>
        <v>-43.957000999999991</v>
      </c>
      <c r="K13" s="2">
        <f t="shared" si="1"/>
        <v>-267.78341245833337</v>
      </c>
      <c r="L13" s="2">
        <f t="shared" si="2"/>
        <v>-248.96911487500006</v>
      </c>
      <c r="M13" s="2">
        <f t="shared" si="3"/>
        <v>71707.95598782989</v>
      </c>
      <c r="N13" s="2">
        <f t="shared" si="4"/>
        <v>61985.620161640974</v>
      </c>
      <c r="O13" s="2">
        <f t="shared" si="5"/>
        <v>66669.799177958324</v>
      </c>
      <c r="P13" s="2">
        <f t="shared" si="6"/>
        <v>1932.2179369140001</v>
      </c>
      <c r="Q13" s="2">
        <f t="shared" si="7"/>
        <v>85805.709361613961</v>
      </c>
      <c r="R13" s="2">
        <f t="shared" si="8"/>
        <v>43.957000999999991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2019</v>
      </c>
      <c r="F14">
        <v>11</v>
      </c>
      <c r="G14">
        <v>30</v>
      </c>
      <c r="H14">
        <v>261.29852299999999</v>
      </c>
      <c r="I14">
        <v>199.170242</v>
      </c>
      <c r="J14" s="2">
        <f t="shared" si="0"/>
        <v>-62.128280999999987</v>
      </c>
      <c r="K14" s="2">
        <f t="shared" si="1"/>
        <v>-320.05369145833333</v>
      </c>
      <c r="L14" s="2">
        <f t="shared" si="2"/>
        <v>-283.06811387500005</v>
      </c>
      <c r="M14" s="2">
        <f t="shared" si="3"/>
        <v>102434.36541610603</v>
      </c>
      <c r="N14" s="2">
        <f t="shared" si="4"/>
        <v>80127.557092749994</v>
      </c>
      <c r="O14" s="2">
        <f t="shared" si="5"/>
        <v>90596.994779841625</v>
      </c>
      <c r="P14" s="2">
        <f t="shared" si="6"/>
        <v>3859.9233000149593</v>
      </c>
      <c r="Q14" s="2">
        <f t="shared" si="7"/>
        <v>119160.55103469694</v>
      </c>
      <c r="R14" s="2">
        <f t="shared" si="8"/>
        <v>62.128280999999987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0.31586513646075548</v>
      </c>
      <c r="D15">
        <v>11</v>
      </c>
      <c r="E15">
        <v>2019</v>
      </c>
      <c r="F15">
        <v>12</v>
      </c>
      <c r="G15">
        <v>31</v>
      </c>
      <c r="H15">
        <v>308.529877</v>
      </c>
      <c r="I15">
        <v>297.398865</v>
      </c>
      <c r="J15" s="2">
        <f t="shared" si="0"/>
        <v>-11.131011999999998</v>
      </c>
      <c r="K15" s="2">
        <f t="shared" si="1"/>
        <v>-221.82506845833336</v>
      </c>
      <c r="L15" s="2">
        <f t="shared" si="2"/>
        <v>-235.83675987500004</v>
      </c>
      <c r="M15" s="2">
        <f t="shared" si="3"/>
        <v>49206.360996544281</v>
      </c>
      <c r="N15" s="2">
        <f t="shared" si="4"/>
        <v>55618.977308338428</v>
      </c>
      <c r="O15" s="2">
        <f t="shared" si="5"/>
        <v>52314.505404263407</v>
      </c>
      <c r="P15" s="2">
        <f t="shared" si="6"/>
        <v>123.89942814414397</v>
      </c>
      <c r="Q15" s="2">
        <f t="shared" si="7"/>
        <v>60993.08034490206</v>
      </c>
      <c r="R15" s="2">
        <f t="shared" si="8"/>
        <v>11.131011999999998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2020</v>
      </c>
      <c r="F16">
        <v>1</v>
      </c>
      <c r="G16">
        <v>31</v>
      </c>
      <c r="H16">
        <v>808.46331799999996</v>
      </c>
      <c r="I16">
        <v>856.25543200000004</v>
      </c>
      <c r="J16" s="2">
        <f t="shared" ref="J16:J27" si="10">I16-H16</f>
        <v>47.792114000000083</v>
      </c>
      <c r="K16" s="2">
        <f t="shared" ref="K16:K27" si="11">I16-I$2</f>
        <v>337.03149854166668</v>
      </c>
      <c r="L16" s="2">
        <f t="shared" ref="L16:L27" si="12">H16-H$2</f>
        <v>264.09668112499992</v>
      </c>
      <c r="M16" s="2">
        <f t="shared" ref="M16:M27" si="13">K16*K16</f>
        <v>113590.23100924147</v>
      </c>
      <c r="N16" s="2">
        <f t="shared" ref="N16:N27" si="14">L16*L16</f>
        <v>69747.05698123989</v>
      </c>
      <c r="O16" s="2">
        <f t="shared" ref="O16:O27" si="15">K16*L16</f>
        <v>89008.90019943942</v>
      </c>
      <c r="P16" s="2">
        <f t="shared" ref="P16:P27" si="16">J16*J16</f>
        <v>2284.0861605890041</v>
      </c>
      <c r="Q16" s="2">
        <f t="shared" ref="Q16:Q27" si="17">(I16-H$2)*(I16-H$2)</f>
        <v>97274.620524524231</v>
      </c>
      <c r="R16" s="2">
        <f t="shared" ref="R16:R27" si="18">ABS(J16)</f>
        <v>47.792114000000083</v>
      </c>
      <c r="S16">
        <v>4.4663490000000001</v>
      </c>
      <c r="T16">
        <v>5.4185150000000002</v>
      </c>
      <c r="U16">
        <f t="shared" ref="U16:U27" si="19">T16-S16</f>
        <v>0.95216600000000007</v>
      </c>
      <c r="V16"/>
    </row>
    <row r="17" spans="4:22" x14ac:dyDescent="0.3">
      <c r="D17">
        <v>13</v>
      </c>
      <c r="E17">
        <v>2020</v>
      </c>
      <c r="F17">
        <v>2</v>
      </c>
      <c r="G17">
        <v>29</v>
      </c>
      <c r="H17">
        <v>980.63665800000001</v>
      </c>
      <c r="I17">
        <v>834.67846699999996</v>
      </c>
      <c r="J17" s="2">
        <f t="shared" si="10"/>
        <v>-145.95819100000006</v>
      </c>
      <c r="K17" s="2">
        <f t="shared" si="11"/>
        <v>315.45453354166659</v>
      </c>
      <c r="L17" s="2">
        <f t="shared" si="12"/>
        <v>436.27002112499997</v>
      </c>
      <c r="M17" s="2">
        <f t="shared" si="13"/>
        <v>99511.56273199046</v>
      </c>
      <c r="N17" s="2">
        <f t="shared" si="14"/>
        <v>190331.53133240793</v>
      </c>
      <c r="O17" s="2">
        <f t="shared" si="15"/>
        <v>137623.35601219989</v>
      </c>
      <c r="P17" s="2">
        <f t="shared" si="16"/>
        <v>21303.793519992498</v>
      </c>
      <c r="Q17" s="2">
        <f t="shared" si="17"/>
        <v>84280.958710526815</v>
      </c>
      <c r="R17" s="2">
        <f t="shared" si="18"/>
        <v>145.95819100000006</v>
      </c>
      <c r="S17">
        <v>4.6956059999999997</v>
      </c>
      <c r="T17">
        <v>5.7108840000000001</v>
      </c>
      <c r="U17">
        <f t="shared" si="19"/>
        <v>1.0152780000000003</v>
      </c>
      <c r="V17"/>
    </row>
    <row r="18" spans="4:22" x14ac:dyDescent="0.3">
      <c r="D18">
        <v>14</v>
      </c>
      <c r="E18">
        <v>2020</v>
      </c>
      <c r="F18">
        <v>3</v>
      </c>
      <c r="G18">
        <v>31</v>
      </c>
      <c r="H18">
        <v>671.547729</v>
      </c>
      <c r="I18">
        <v>437.95648199999999</v>
      </c>
      <c r="J18" s="2">
        <f t="shared" si="10"/>
        <v>-233.59124700000001</v>
      </c>
      <c r="K18" s="2">
        <f t="shared" si="11"/>
        <v>-81.267451458333369</v>
      </c>
      <c r="L18" s="2">
        <f t="shared" si="12"/>
        <v>127.18109212499996</v>
      </c>
      <c r="M18" s="2">
        <f t="shared" si="13"/>
        <v>6604.3986665325701</v>
      </c>
      <c r="N18" s="2">
        <f t="shared" si="14"/>
        <v>16175.030194107729</v>
      </c>
      <c r="O18" s="2">
        <f t="shared" si="15"/>
        <v>-10335.683230686258</v>
      </c>
      <c r="P18" s="2">
        <f t="shared" si="16"/>
        <v>54564.870675015016</v>
      </c>
      <c r="Q18" s="2">
        <f t="shared" si="17"/>
        <v>11323.121060521496</v>
      </c>
      <c r="R18" s="2">
        <f t="shared" si="18"/>
        <v>233.59124700000001</v>
      </c>
      <c r="S18">
        <v>5.3733880000000003</v>
      </c>
      <c r="T18">
        <v>5.9636950000000004</v>
      </c>
      <c r="U18">
        <f t="shared" si="19"/>
        <v>0.59030700000000014</v>
      </c>
      <c r="V18"/>
    </row>
    <row r="19" spans="4:22" x14ac:dyDescent="0.3">
      <c r="D19">
        <v>15</v>
      </c>
      <c r="E19">
        <v>2020</v>
      </c>
      <c r="F19">
        <v>4</v>
      </c>
      <c r="G19">
        <v>30</v>
      </c>
      <c r="H19">
        <v>745.56317100000001</v>
      </c>
      <c r="I19">
        <v>856.05053699999996</v>
      </c>
      <c r="J19" s="2">
        <f t="shared" si="10"/>
        <v>110.48736599999995</v>
      </c>
      <c r="K19" s="2">
        <f t="shared" si="11"/>
        <v>336.8266035416666</v>
      </c>
      <c r="L19" s="2">
        <f t="shared" si="12"/>
        <v>201.19653412499997</v>
      </c>
      <c r="M19" s="2">
        <f t="shared" si="13"/>
        <v>113452.16085341506</v>
      </c>
      <c r="N19" s="2">
        <f t="shared" si="14"/>
        <v>40480.045343912279</v>
      </c>
      <c r="O19" s="2">
        <f t="shared" si="15"/>
        <v>67768.34523367876</v>
      </c>
      <c r="P19" s="2">
        <f t="shared" si="16"/>
        <v>12207.458045617945</v>
      </c>
      <c r="Q19" s="2">
        <f t="shared" si="17"/>
        <v>97146.853597130932</v>
      </c>
      <c r="R19" s="2">
        <f t="shared" si="18"/>
        <v>110.48736599999995</v>
      </c>
      <c r="S19">
        <v>6.4953919999999998</v>
      </c>
      <c r="T19">
        <v>7.5892429999999997</v>
      </c>
      <c r="U19">
        <f t="shared" si="19"/>
        <v>1.0938509999999999</v>
      </c>
      <c r="V19"/>
    </row>
    <row r="20" spans="4:22" x14ac:dyDescent="0.3">
      <c r="D20">
        <v>16</v>
      </c>
      <c r="E20">
        <v>2020</v>
      </c>
      <c r="F20">
        <v>5</v>
      </c>
      <c r="G20">
        <v>31</v>
      </c>
      <c r="H20">
        <v>617.31994599999996</v>
      </c>
      <c r="I20">
        <v>826.38403300000004</v>
      </c>
      <c r="J20" s="2">
        <f t="shared" si="10"/>
        <v>209.06408700000009</v>
      </c>
      <c r="K20" s="2">
        <f t="shared" si="11"/>
        <v>307.16009954166668</v>
      </c>
      <c r="L20" s="2">
        <f t="shared" si="12"/>
        <v>72.953309124999919</v>
      </c>
      <c r="M20" s="2">
        <f t="shared" si="13"/>
        <v>94347.326750446591</v>
      </c>
      <c r="N20" s="2">
        <f t="shared" si="14"/>
        <v>5322.1853122877965</v>
      </c>
      <c r="O20" s="2">
        <f t="shared" si="15"/>
        <v>22408.345692728955</v>
      </c>
      <c r="P20" s="2">
        <f t="shared" si="16"/>
        <v>43707.792473143607</v>
      </c>
      <c r="Q20" s="2">
        <f t="shared" si="17"/>
        <v>79533.811717125165</v>
      </c>
      <c r="R20" s="2">
        <f t="shared" si="18"/>
        <v>209.06408700000009</v>
      </c>
      <c r="S20">
        <v>9.6104040000000008</v>
      </c>
      <c r="T20">
        <v>11.136310999999999</v>
      </c>
      <c r="U20">
        <f t="shared" si="19"/>
        <v>1.5259069999999983</v>
      </c>
      <c r="V20"/>
    </row>
    <row r="21" spans="4:22" x14ac:dyDescent="0.3">
      <c r="D21">
        <v>17</v>
      </c>
      <c r="E21">
        <v>2020</v>
      </c>
      <c r="F21">
        <v>6</v>
      </c>
      <c r="G21">
        <v>30</v>
      </c>
      <c r="H21">
        <v>460.10830700000002</v>
      </c>
      <c r="I21">
        <v>421.75079299999999</v>
      </c>
      <c r="J21" s="2">
        <f t="shared" si="10"/>
        <v>-38.357514000000037</v>
      </c>
      <c r="K21" s="2">
        <f t="shared" si="11"/>
        <v>-97.473140458333376</v>
      </c>
      <c r="L21" s="2">
        <f t="shared" si="12"/>
        <v>-84.258329875000015</v>
      </c>
      <c r="M21" s="2">
        <f t="shared" si="13"/>
        <v>9501.0131108099868</v>
      </c>
      <c r="N21" s="2">
        <f t="shared" si="14"/>
        <v>7099.4661533243197</v>
      </c>
      <c r="O21" s="2">
        <f t="shared" si="15"/>
        <v>8212.924022690464</v>
      </c>
      <c r="P21" s="2">
        <f t="shared" si="16"/>
        <v>1471.2988802601988</v>
      </c>
      <c r="Q21" s="2">
        <f t="shared" si="17"/>
        <v>15034.645169178388</v>
      </c>
      <c r="R21" s="2">
        <f t="shared" si="18"/>
        <v>38.357514000000037</v>
      </c>
      <c r="S21">
        <v>10.771552</v>
      </c>
      <c r="T21">
        <v>12.600471000000001</v>
      </c>
      <c r="U21">
        <f t="shared" si="19"/>
        <v>1.8289190000000008</v>
      </c>
      <c r="V21"/>
    </row>
    <row r="22" spans="4:22" x14ac:dyDescent="0.3">
      <c r="D22">
        <v>18</v>
      </c>
      <c r="E22">
        <v>2020</v>
      </c>
      <c r="F22">
        <v>7</v>
      </c>
      <c r="G22">
        <v>31</v>
      </c>
      <c r="H22">
        <v>304.89999399999999</v>
      </c>
      <c r="I22">
        <v>248.14112900000001</v>
      </c>
      <c r="J22" s="2">
        <f t="shared" si="10"/>
        <v>-56.758864999999986</v>
      </c>
      <c r="K22" s="2">
        <f t="shared" si="11"/>
        <v>-271.08280445833338</v>
      </c>
      <c r="L22" s="2">
        <f t="shared" si="12"/>
        <v>-239.46664287500005</v>
      </c>
      <c r="M22" s="2">
        <f t="shared" si="13"/>
        <v>73485.886872995019</v>
      </c>
      <c r="N22" s="2">
        <f t="shared" si="14"/>
        <v>57344.273049822812</v>
      </c>
      <c r="O22" s="2">
        <f t="shared" si="15"/>
        <v>64915.289124777191</v>
      </c>
      <c r="P22" s="2">
        <f t="shared" si="16"/>
        <v>3221.5687560882234</v>
      </c>
      <c r="Q22" s="2">
        <f t="shared" si="17"/>
        <v>87749.551515801722</v>
      </c>
      <c r="R22" s="2">
        <f t="shared" si="18"/>
        <v>56.758864999999986</v>
      </c>
      <c r="S22">
        <v>13.215975</v>
      </c>
      <c r="T22">
        <v>15.246349</v>
      </c>
      <c r="U22">
        <f t="shared" si="19"/>
        <v>2.0303740000000001</v>
      </c>
      <c r="V22"/>
    </row>
    <row r="23" spans="4:22" x14ac:dyDescent="0.3">
      <c r="D23">
        <v>19</v>
      </c>
      <c r="E23">
        <v>2020</v>
      </c>
      <c r="F23">
        <v>8</v>
      </c>
      <c r="G23">
        <v>31</v>
      </c>
      <c r="H23">
        <v>267.13726800000001</v>
      </c>
      <c r="I23">
        <v>198.75289900000001</v>
      </c>
      <c r="J23" s="2">
        <f t="shared" si="10"/>
        <v>-68.384368999999992</v>
      </c>
      <c r="K23" s="2">
        <f t="shared" si="11"/>
        <v>-320.47103445833335</v>
      </c>
      <c r="L23" s="2">
        <f t="shared" si="12"/>
        <v>-277.22936887500003</v>
      </c>
      <c r="M23" s="2">
        <f t="shared" si="13"/>
        <v>102701.68392679429</v>
      </c>
      <c r="N23" s="2">
        <f t="shared" si="14"/>
        <v>76856.122966830837</v>
      </c>
      <c r="O23" s="2">
        <f t="shared" si="15"/>
        <v>88843.982625602148</v>
      </c>
      <c r="P23" s="2">
        <f t="shared" si="16"/>
        <v>4676.4219235281598</v>
      </c>
      <c r="Q23" s="2">
        <f t="shared" si="17"/>
        <v>119448.85580792923</v>
      </c>
      <c r="R23" s="2">
        <f t="shared" si="18"/>
        <v>68.384368999999992</v>
      </c>
      <c r="S23">
        <v>15.243527</v>
      </c>
      <c r="T23">
        <v>17.401871</v>
      </c>
      <c r="U23">
        <f t="shared" si="19"/>
        <v>2.1583439999999996</v>
      </c>
      <c r="V23"/>
    </row>
    <row r="24" spans="4:22" x14ac:dyDescent="0.3">
      <c r="D24">
        <v>20</v>
      </c>
      <c r="E24">
        <v>2020</v>
      </c>
      <c r="F24">
        <v>9</v>
      </c>
      <c r="G24">
        <v>30</v>
      </c>
      <c r="H24">
        <v>256.64669800000001</v>
      </c>
      <c r="I24">
        <v>191.64717099999999</v>
      </c>
      <c r="J24" s="2">
        <f t="shared" si="10"/>
        <v>-64.999527000000029</v>
      </c>
      <c r="K24" s="2">
        <f t="shared" si="11"/>
        <v>-327.57676245833341</v>
      </c>
      <c r="L24" s="2">
        <f t="shared" si="12"/>
        <v>-287.71993887500003</v>
      </c>
      <c r="M24" s="2">
        <f t="shared" si="13"/>
        <v>107306.53530268339</v>
      </c>
      <c r="N24" s="2">
        <f t="shared" si="14"/>
        <v>82782.763226233757</v>
      </c>
      <c r="O24" s="2">
        <f t="shared" si="15"/>
        <v>94250.366071382086</v>
      </c>
      <c r="P24" s="2">
        <f t="shared" si="16"/>
        <v>4224.9385102237329</v>
      </c>
      <c r="Q24" s="2">
        <f t="shared" si="17"/>
        <v>124411.02160714535</v>
      </c>
      <c r="R24" s="2">
        <f t="shared" si="18"/>
        <v>64.999527000000029</v>
      </c>
      <c r="S24">
        <v>14.913529</v>
      </c>
      <c r="T24">
        <v>17.110749999999999</v>
      </c>
      <c r="U24">
        <f t="shared" si="19"/>
        <v>2.197220999999999</v>
      </c>
      <c r="V24"/>
    </row>
    <row r="25" spans="4:22" x14ac:dyDescent="0.3">
      <c r="D25">
        <v>21</v>
      </c>
      <c r="E25">
        <v>2020</v>
      </c>
      <c r="F25">
        <v>10</v>
      </c>
      <c r="G25">
        <v>31</v>
      </c>
      <c r="H25">
        <v>277.322632</v>
      </c>
      <c r="I25">
        <v>203.89032</v>
      </c>
      <c r="J25" s="2">
        <f t="shared" si="10"/>
        <v>-73.432311999999996</v>
      </c>
      <c r="K25" s="2">
        <f t="shared" si="11"/>
        <v>-315.33361345833339</v>
      </c>
      <c r="L25" s="2">
        <f t="shared" si="12"/>
        <v>-267.04400487500004</v>
      </c>
      <c r="M25" s="2">
        <f t="shared" si="13"/>
        <v>99435.287776689613</v>
      </c>
      <c r="N25" s="2">
        <f t="shared" si="14"/>
        <v>71312.500539679051</v>
      </c>
      <c r="O25" s="2">
        <f t="shared" si="15"/>
        <v>84207.951009618555</v>
      </c>
      <c r="P25" s="2">
        <f t="shared" si="16"/>
        <v>5392.3044456653433</v>
      </c>
      <c r="Q25" s="2">
        <f t="shared" si="17"/>
        <v>115924.12235276545</v>
      </c>
      <c r="R25" s="2">
        <f t="shared" si="18"/>
        <v>73.432311999999996</v>
      </c>
      <c r="S25">
        <v>13.524543</v>
      </c>
      <c r="T25">
        <v>15.616877000000001</v>
      </c>
      <c r="U25">
        <f t="shared" si="19"/>
        <v>2.092334000000001</v>
      </c>
      <c r="V25"/>
    </row>
    <row r="26" spans="4:22" x14ac:dyDescent="0.3">
      <c r="D26">
        <v>22</v>
      </c>
      <c r="E26">
        <v>2020</v>
      </c>
      <c r="F26">
        <v>11</v>
      </c>
      <c r="G26">
        <v>30</v>
      </c>
      <c r="H26">
        <v>446.028595</v>
      </c>
      <c r="I26">
        <v>470.15545700000001</v>
      </c>
      <c r="J26" s="2">
        <f t="shared" si="10"/>
        <v>24.126862000000017</v>
      </c>
      <c r="K26" s="2">
        <f t="shared" si="11"/>
        <v>-49.06847645833335</v>
      </c>
      <c r="L26" s="2">
        <f t="shared" si="12"/>
        <v>-98.338041875000044</v>
      </c>
      <c r="M26" s="2">
        <f t="shared" si="13"/>
        <v>2407.7153819420141</v>
      </c>
      <c r="N26" s="2">
        <f t="shared" si="14"/>
        <v>9670.3704798092622</v>
      </c>
      <c r="O26" s="2">
        <f t="shared" si="15"/>
        <v>4825.2978927020386</v>
      </c>
      <c r="P26" s="2">
        <f t="shared" si="16"/>
        <v>582.10546996704477</v>
      </c>
      <c r="Q26" s="2">
        <f t="shared" si="17"/>
        <v>5507.2992184396089</v>
      </c>
      <c r="R26" s="2">
        <f t="shared" si="18"/>
        <v>24.126862000000017</v>
      </c>
      <c r="S26">
        <v>7.9147090000000002</v>
      </c>
      <c r="T26">
        <v>9.3853279999999994</v>
      </c>
      <c r="U26">
        <f t="shared" si="19"/>
        <v>1.4706189999999992</v>
      </c>
      <c r="V26"/>
    </row>
    <row r="27" spans="4:22" x14ac:dyDescent="0.3">
      <c r="D27">
        <v>23</v>
      </c>
      <c r="E27">
        <v>2020</v>
      </c>
      <c r="F27">
        <v>12</v>
      </c>
      <c r="G27">
        <v>31</v>
      </c>
      <c r="H27">
        <v>839.26715100000001</v>
      </c>
      <c r="I27">
        <v>773.96942100000001</v>
      </c>
      <c r="J27" s="2">
        <f t="shared" si="10"/>
        <v>-65.297730000000001</v>
      </c>
      <c r="K27" s="2">
        <f t="shared" si="11"/>
        <v>254.74548754166665</v>
      </c>
      <c r="L27" s="2">
        <f t="shared" si="12"/>
        <v>294.90051412499997</v>
      </c>
      <c r="M27" s="2">
        <f t="shared" si="13"/>
        <v>64895.263422841439</v>
      </c>
      <c r="N27" s="2">
        <f t="shared" si="14"/>
        <v>86966.313231189313</v>
      </c>
      <c r="O27" s="2">
        <f t="shared" si="15"/>
        <v>75124.575247061264</v>
      </c>
      <c r="P27" s="2">
        <f t="shared" si="16"/>
        <v>4263.7935431529004</v>
      </c>
      <c r="Q27" s="2">
        <f t="shared" si="17"/>
        <v>52717.438477951342</v>
      </c>
      <c r="R27" s="2">
        <f t="shared" si="18"/>
        <v>65.297730000000001</v>
      </c>
      <c r="S27">
        <v>4.2786520000000001</v>
      </c>
      <c r="T27">
        <v>4.3472080000000002</v>
      </c>
      <c r="U27">
        <f t="shared" si="19"/>
        <v>6.8556000000000061E-2</v>
      </c>
      <c r="V27"/>
    </row>
    <row r="28" spans="4:22" x14ac:dyDescent="0.3">
      <c r="H28"/>
      <c r="I28"/>
      <c r="S28"/>
      <c r="T28"/>
      <c r="U28"/>
      <c r="V28"/>
    </row>
    <row r="29" spans="4:22" x14ac:dyDescent="0.3">
      <c r="H29"/>
      <c r="I29"/>
      <c r="S29"/>
      <c r="T29"/>
      <c r="U29"/>
      <c r="V29"/>
    </row>
    <row r="30" spans="4:22" x14ac:dyDescent="0.3">
      <c r="H30"/>
      <c r="I30"/>
      <c r="S30"/>
      <c r="T30"/>
      <c r="U30"/>
      <c r="V30"/>
    </row>
    <row r="31" spans="4:22" x14ac:dyDescent="0.3">
      <c r="H31"/>
      <c r="I31"/>
      <c r="S31"/>
      <c r="T31"/>
      <c r="U31"/>
      <c r="V31"/>
    </row>
    <row r="32" spans="4:22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2021-03-24T16:36:24Z</dcterms:modified>
</cp:coreProperties>
</file>