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BA99C48B-226C-4F87-BD71-FC981CFAD157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6" i="4" l="1"/>
  <c r="Q36" i="4"/>
  <c r="L36" i="4"/>
  <c r="G36" i="4"/>
  <c r="V57" i="4"/>
  <c r="Q57" i="4"/>
  <c r="L57" i="4"/>
  <c r="G57" i="4"/>
  <c r="V70" i="4"/>
  <c r="Q70" i="4"/>
  <c r="L70" i="4"/>
  <c r="G70" i="4"/>
  <c r="V69" i="4" l="1"/>
  <c r="Q69" i="4"/>
  <c r="L69" i="4"/>
  <c r="G69" i="4"/>
  <c r="V35" i="4"/>
  <c r="Q35" i="4"/>
  <c r="L35" i="4"/>
  <c r="G35" i="4"/>
  <c r="V68" i="4" l="1"/>
  <c r="Q68" i="4"/>
  <c r="L68" i="4"/>
  <c r="G68" i="4"/>
  <c r="V56" i="4"/>
  <c r="Q56" i="4"/>
  <c r="L56" i="4"/>
  <c r="G56" i="4"/>
  <c r="V55" i="4"/>
  <c r="Q55" i="4"/>
  <c r="L55" i="4"/>
  <c r="G55" i="4"/>
  <c r="V67" i="4"/>
  <c r="Q67" i="4"/>
  <c r="L67" i="4"/>
  <c r="G67" i="4"/>
  <c r="V54" i="4"/>
  <c r="Q54" i="4"/>
  <c r="L54" i="4"/>
  <c r="G54" i="4"/>
  <c r="V34" i="4"/>
  <c r="Q34" i="4"/>
  <c r="L34" i="4"/>
  <c r="G34" i="4"/>
  <c r="V48" i="4"/>
  <c r="Q48" i="4"/>
  <c r="L48" i="4"/>
  <c r="G48" i="4"/>
  <c r="V52" i="4"/>
  <c r="Q52" i="4"/>
  <c r="L52" i="4"/>
  <c r="G52" i="4"/>
  <c r="V66" i="4"/>
  <c r="Q66" i="4"/>
  <c r="L66" i="4"/>
  <c r="G66" i="4"/>
  <c r="V47" i="4"/>
  <c r="Q47" i="4"/>
  <c r="L47" i="4"/>
  <c r="G47" i="4"/>
  <c r="V32" i="4"/>
  <c r="Q32" i="4"/>
  <c r="L32" i="4"/>
  <c r="G32" i="4"/>
  <c r="V41" i="4"/>
  <c r="Q41" i="4"/>
  <c r="L41" i="4"/>
  <c r="G41" i="4"/>
  <c r="V31" i="4" l="1"/>
  <c r="Q31" i="4"/>
  <c r="L31" i="4"/>
  <c r="G31" i="4"/>
  <c r="V46" i="4"/>
  <c r="Q46" i="4"/>
  <c r="L46" i="4"/>
  <c r="G46" i="4"/>
  <c r="V65" i="4"/>
  <c r="Q65" i="4"/>
  <c r="L65" i="4"/>
  <c r="G65" i="4"/>
  <c r="V53" i="4"/>
  <c r="Q53" i="4"/>
  <c r="L53" i="4"/>
  <c r="G53" i="4"/>
  <c r="V30" i="4"/>
  <c r="Q30" i="4"/>
  <c r="L30" i="4"/>
  <c r="G30" i="4"/>
  <c r="V40" i="4"/>
  <c r="Q40" i="4"/>
  <c r="L40" i="4"/>
  <c r="G40" i="4"/>
  <c r="V64" i="4" l="1"/>
  <c r="Q64" i="4"/>
  <c r="L64" i="4"/>
  <c r="G64" i="4"/>
  <c r="V45" i="4"/>
  <c r="Q45" i="4"/>
  <c r="L45" i="4"/>
  <c r="G45" i="4"/>
  <c r="V44" i="4"/>
  <c r="Q44" i="4"/>
  <c r="L44" i="4"/>
  <c r="G44" i="4"/>
  <c r="V63" i="4" l="1"/>
  <c r="Q63" i="4"/>
  <c r="L63" i="4"/>
  <c r="G63" i="4"/>
  <c r="V62" i="4"/>
  <c r="Q62" i="4"/>
  <c r="L62" i="4"/>
  <c r="G62" i="4"/>
  <c r="G59" i="4" l="1"/>
  <c r="L59" i="4"/>
  <c r="Q59" i="4"/>
  <c r="V59" i="4"/>
  <c r="G60" i="4"/>
  <c r="L60" i="4"/>
  <c r="Q60" i="4"/>
  <c r="V60" i="4"/>
  <c r="V61" i="4"/>
  <c r="Q61" i="4"/>
  <c r="L61" i="4"/>
  <c r="G61" i="4"/>
  <c r="V29" i="4" l="1"/>
  <c r="Q29" i="4"/>
  <c r="L29" i="4"/>
  <c r="G29" i="4"/>
  <c r="BH12" i="4" l="1"/>
  <c r="Y12" i="4"/>
  <c r="X12" i="4"/>
  <c r="W12" i="4"/>
  <c r="V12" i="4"/>
  <c r="T12" i="4"/>
  <c r="S12" i="4"/>
  <c r="R12" i="4"/>
  <c r="Q12" i="4"/>
  <c r="O12" i="4"/>
  <c r="N12" i="4"/>
  <c r="M12" i="4"/>
  <c r="L12" i="4"/>
  <c r="J12" i="4"/>
  <c r="I12" i="4"/>
  <c r="H12" i="4"/>
  <c r="G12" i="4"/>
  <c r="V28" i="4" l="1"/>
  <c r="Q28" i="4"/>
  <c r="L28" i="4"/>
  <c r="G28" i="4"/>
  <c r="BH6" i="4" l="1"/>
  <c r="Y6" i="4"/>
  <c r="X6" i="4"/>
  <c r="W6" i="4"/>
  <c r="V6" i="4"/>
  <c r="T6" i="4"/>
  <c r="S6" i="4"/>
  <c r="R6" i="4"/>
  <c r="Q6" i="4"/>
  <c r="O6" i="4"/>
  <c r="N6" i="4"/>
  <c r="M6" i="4"/>
  <c r="L6" i="4"/>
  <c r="J6" i="4"/>
  <c r="I6" i="4"/>
  <c r="H6" i="4"/>
  <c r="G6" i="4"/>
  <c r="V51" i="4" l="1"/>
  <c r="Q51" i="4"/>
  <c r="L51" i="4"/>
  <c r="G51" i="4"/>
  <c r="A1" i="5"/>
  <c r="V39" i="4" l="1"/>
  <c r="Q39" i="4"/>
  <c r="L39" i="4"/>
  <c r="G39" i="4"/>
  <c r="V27" i="4"/>
  <c r="Q27" i="4"/>
  <c r="L27" i="4"/>
  <c r="G27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H5" i="4" l="1"/>
  <c r="Y5" i="4"/>
  <c r="X5" i="4"/>
  <c r="W5" i="4"/>
  <c r="V5" i="4"/>
  <c r="T5" i="4"/>
  <c r="S5" i="4"/>
  <c r="R5" i="4"/>
  <c r="Q5" i="4"/>
  <c r="O5" i="4"/>
  <c r="N5" i="4"/>
  <c r="M5" i="4"/>
  <c r="L5" i="4"/>
  <c r="J5" i="4"/>
  <c r="I5" i="4"/>
  <c r="H5" i="4"/>
  <c r="G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G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V7" i="4"/>
  <c r="Q7" i="4"/>
  <c r="L7" i="4"/>
  <c r="G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H8" i="4"/>
  <c r="Y8" i="4"/>
  <c r="X8" i="4"/>
  <c r="W8" i="4"/>
  <c r="V8" i="4"/>
  <c r="T8" i="4"/>
  <c r="S8" i="4"/>
  <c r="R8" i="4"/>
  <c r="Q8" i="4"/>
  <c r="O8" i="4"/>
  <c r="N8" i="4"/>
  <c r="M8" i="4"/>
  <c r="L8" i="4"/>
  <c r="J8" i="4"/>
  <c r="I8" i="4"/>
  <c r="H8" i="4"/>
  <c r="G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V50" i="4"/>
  <c r="Q50" i="4"/>
  <c r="L50" i="4"/>
  <c r="G50" i="4"/>
  <c r="V43" i="4"/>
  <c r="Q43" i="4"/>
  <c r="L43" i="4"/>
  <c r="G43" i="4"/>
  <c r="V38" i="4"/>
  <c r="Q38" i="4"/>
  <c r="L38" i="4"/>
  <c r="G38" i="4"/>
  <c r="V26" i="4"/>
  <c r="Q26" i="4"/>
  <c r="L26" i="4"/>
  <c r="G26" i="4"/>
  <c r="BH22" i="4"/>
  <c r="Y22" i="4"/>
  <c r="X22" i="4"/>
  <c r="W22" i="4"/>
  <c r="V22" i="4"/>
  <c r="T22" i="4"/>
  <c r="S22" i="4"/>
  <c r="R22" i="4"/>
  <c r="Q22" i="4"/>
  <c r="O22" i="4"/>
  <c r="N22" i="4"/>
  <c r="M22" i="4"/>
  <c r="L22" i="4"/>
  <c r="J22" i="4"/>
  <c r="I22" i="4"/>
  <c r="H22" i="4"/>
  <c r="G22" i="4"/>
  <c r="BH21" i="4"/>
  <c r="Y21" i="4"/>
  <c r="X21" i="4"/>
  <c r="W21" i="4"/>
  <c r="V21" i="4"/>
  <c r="T21" i="4"/>
  <c r="S21" i="4"/>
  <c r="R21" i="4"/>
  <c r="Q21" i="4"/>
  <c r="O21" i="4"/>
  <c r="N21" i="4"/>
  <c r="M21" i="4"/>
  <c r="L21" i="4"/>
  <c r="J21" i="4"/>
  <c r="I21" i="4"/>
  <c r="H21" i="4"/>
  <c r="G21" i="4"/>
  <c r="BH20" i="4"/>
  <c r="Y20" i="4"/>
  <c r="X20" i="4"/>
  <c r="W20" i="4"/>
  <c r="V20" i="4"/>
  <c r="T20" i="4"/>
  <c r="S20" i="4"/>
  <c r="R20" i="4"/>
  <c r="Q20" i="4"/>
  <c r="O20" i="4"/>
  <c r="N20" i="4"/>
  <c r="M20" i="4"/>
  <c r="L20" i="4"/>
  <c r="J20" i="4"/>
  <c r="I20" i="4"/>
  <c r="H20" i="4"/>
  <c r="G20" i="4"/>
  <c r="Y19" i="4"/>
  <c r="X19" i="4"/>
  <c r="W19" i="4"/>
  <c r="V19" i="4"/>
  <c r="T19" i="4"/>
  <c r="S19" i="4"/>
  <c r="R19" i="4"/>
  <c r="Q19" i="4"/>
  <c r="O19" i="4"/>
  <c r="N19" i="4"/>
  <c r="M19" i="4"/>
  <c r="L19" i="4"/>
  <c r="J19" i="4"/>
  <c r="I19" i="4"/>
  <c r="H19" i="4"/>
  <c r="G19" i="4"/>
  <c r="Y18" i="4"/>
  <c r="X18" i="4"/>
  <c r="W18" i="4"/>
  <c r="V18" i="4"/>
  <c r="T18" i="4"/>
  <c r="S18" i="4"/>
  <c r="R18" i="4"/>
  <c r="Q18" i="4"/>
  <c r="O18" i="4"/>
  <c r="N18" i="4"/>
  <c r="M18" i="4"/>
  <c r="L18" i="4"/>
  <c r="J18" i="4"/>
  <c r="I18" i="4"/>
  <c r="H18" i="4"/>
  <c r="G18" i="4"/>
  <c r="BH17" i="4"/>
  <c r="Y17" i="4"/>
  <c r="X17" i="4"/>
  <c r="W17" i="4"/>
  <c r="V17" i="4"/>
  <c r="T17" i="4"/>
  <c r="S17" i="4"/>
  <c r="R17" i="4"/>
  <c r="Q17" i="4"/>
  <c r="O17" i="4"/>
  <c r="N17" i="4"/>
  <c r="M17" i="4"/>
  <c r="L17" i="4"/>
  <c r="J17" i="4"/>
  <c r="I17" i="4"/>
  <c r="H17" i="4"/>
  <c r="G17" i="4"/>
  <c r="BH16" i="4"/>
  <c r="Y16" i="4"/>
  <c r="X16" i="4"/>
  <c r="W16" i="4"/>
  <c r="V16" i="4"/>
  <c r="T16" i="4"/>
  <c r="S16" i="4"/>
  <c r="R16" i="4"/>
  <c r="Q16" i="4"/>
  <c r="O16" i="4"/>
  <c r="N16" i="4"/>
  <c r="M16" i="4"/>
  <c r="L16" i="4"/>
  <c r="J16" i="4"/>
  <c r="I16" i="4"/>
  <c r="H16" i="4"/>
  <c r="G16" i="4"/>
  <c r="BH15" i="4"/>
  <c r="Y15" i="4"/>
  <c r="X15" i="4"/>
  <c r="W15" i="4"/>
  <c r="V15" i="4"/>
  <c r="T15" i="4"/>
  <c r="S15" i="4"/>
  <c r="R15" i="4"/>
  <c r="Q15" i="4"/>
  <c r="O15" i="4"/>
  <c r="N15" i="4"/>
  <c r="M15" i="4"/>
  <c r="L15" i="4"/>
  <c r="J15" i="4"/>
  <c r="I15" i="4"/>
  <c r="H15" i="4"/>
  <c r="G15" i="4"/>
  <c r="BH14" i="4"/>
  <c r="Y14" i="4"/>
  <c r="X14" i="4"/>
  <c r="W14" i="4"/>
  <c r="V14" i="4"/>
  <c r="T14" i="4"/>
  <c r="S14" i="4"/>
  <c r="R14" i="4"/>
  <c r="Q14" i="4"/>
  <c r="O14" i="4"/>
  <c r="N14" i="4"/>
  <c r="M14" i="4"/>
  <c r="L14" i="4"/>
  <c r="J14" i="4"/>
  <c r="I14" i="4"/>
  <c r="H14" i="4"/>
  <c r="G14" i="4"/>
  <c r="BH11" i="4"/>
  <c r="Y11" i="4"/>
  <c r="X11" i="4"/>
  <c r="W11" i="4"/>
  <c r="V11" i="4"/>
  <c r="T11" i="4"/>
  <c r="S11" i="4"/>
  <c r="R11" i="4"/>
  <c r="Q11" i="4"/>
  <c r="O11" i="4"/>
  <c r="N11" i="4"/>
  <c r="M11" i="4"/>
  <c r="L11" i="4"/>
  <c r="J11" i="4"/>
  <c r="I11" i="4"/>
  <c r="H11" i="4"/>
  <c r="G11" i="4"/>
  <c r="BH9" i="4"/>
  <c r="Y9" i="4"/>
  <c r="X9" i="4"/>
  <c r="W9" i="4"/>
  <c r="V9" i="4"/>
  <c r="T9" i="4"/>
  <c r="S9" i="4"/>
  <c r="R9" i="4"/>
  <c r="Q9" i="4"/>
  <c r="O9" i="4"/>
  <c r="N9" i="4"/>
  <c r="M9" i="4"/>
  <c r="L9" i="4"/>
  <c r="J9" i="4"/>
  <c r="I9" i="4"/>
  <c r="H9" i="4"/>
  <c r="BH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<sst xmlns="http://schemas.openxmlformats.org/spreadsheetml/2006/main" count="22658" uniqueCount="175">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</sst>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68" fontId="0" fillId="11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Y70"/>
  <sheetViews>
    <sheetView tabSelected="1" workbookViewId="0">
      <pane ySplit="3" topLeftCell="A20" activePane="bottomLeft" state="frozen"/>
      <selection pane="bottomLeft" activeCell="D33" sqref="D33"/>
    </sheetView>
  </sheetViews>
  <sheetFormatPr defaultRowHeight="14.4" x14ac:dyDescent="0.3"/>
  <cols>
    <col min="3" max="3" width="49.5546875" customWidth="1"/>
    <col min="4" max="4" width="11.5546875" customWidth="1"/>
    <col min="5" max="5" width="8.44140625" style="77" customWidth="1"/>
    <col min="6" max="6" width="8.88671875" style="16"/>
    <col min="7" max="7" width="3.5546875" style="16" customWidth="1"/>
    <col min="8" max="8" width="3.44140625" style="16" customWidth="1"/>
    <col min="9" max="10" width="3.5546875" style="16" customWidth="1"/>
    <col min="11" max="11" width="8.88671875" style="19"/>
    <col min="12" max="12" width="3.6640625" style="19" customWidth="1"/>
    <col min="13" max="13" width="3.44140625" style="26" customWidth="1"/>
    <col min="14" max="15" width="3.5546875" style="26" customWidth="1"/>
    <col min="16" max="16" width="8.88671875" style="17"/>
    <col min="17" max="17" width="3.5546875" style="17" customWidth="1"/>
    <col min="18" max="18" width="3.44140625" style="17" customWidth="1"/>
    <col min="19" max="20" width="3.5546875" style="17" customWidth="1"/>
    <col min="21" max="21" width="8.88671875" style="18"/>
    <col min="22" max="22" width="3.33203125" style="18" customWidth="1"/>
    <col min="23" max="23" width="3.44140625" style="18" customWidth="1"/>
    <col min="24" max="25" width="3.5546875" style="18" customWidth="1"/>
    <col min="26" max="26" width="8.88671875" style="24"/>
    <col min="27" max="27" width="8.88671875" style="25"/>
    <col min="28" max="29" width="8.88671875" style="26"/>
    <col min="30" max="30" width="8.88671875" style="17"/>
    <col min="31" max="31" width="8.88671875" style="27"/>
    <col min="32" max="33" width="8.88671875" style="18"/>
    <col min="34" max="34" width="8.88671875" style="16"/>
    <col min="35" max="35" width="8.88671875" style="28"/>
    <col min="36" max="37" width="8.88671875" style="26"/>
    <col min="38" max="39" width="8.88671875" style="29"/>
    <col min="44" max="45" width="8.88671875" style="30"/>
    <col min="46" max="47" width="8.88671875" style="31"/>
    <col min="62" max="63" width="8.88671875" style="30"/>
    <col min="64" max="65" width="8.88671875" style="31"/>
  </cols>
  <sheetData>
    <row r="1" spans="1:77" ht="45.6" x14ac:dyDescent="0.3">
      <c r="A1" t="s">
        <v>61</v>
      </c>
      <c r="E1" s="77" t="s">
        <v>173</v>
      </c>
      <c r="F1" s="16" t="s">
        <v>48</v>
      </c>
      <c r="H1" s="20" t="s">
        <v>62</v>
      </c>
      <c r="I1" s="20" t="s">
        <v>63</v>
      </c>
      <c r="J1" s="20" t="s">
        <v>64</v>
      </c>
      <c r="K1" s="19" t="s">
        <v>49</v>
      </c>
      <c r="M1" s="21" t="s">
        <v>62</v>
      </c>
      <c r="N1" s="21" t="s">
        <v>63</v>
      </c>
      <c r="O1" s="21" t="s">
        <v>64</v>
      </c>
      <c r="P1" s="17" t="s">
        <v>50</v>
      </c>
      <c r="R1" s="22" t="s">
        <v>62</v>
      </c>
      <c r="S1" s="22" t="s">
        <v>63</v>
      </c>
      <c r="T1" s="22" t="s">
        <v>64</v>
      </c>
      <c r="U1" s="18" t="s">
        <v>51</v>
      </c>
      <c r="W1" s="23" t="s">
        <v>62</v>
      </c>
      <c r="X1" s="23" t="s">
        <v>63</v>
      </c>
      <c r="Y1" s="23" t="s">
        <v>64</v>
      </c>
    </row>
    <row r="3" spans="1:77" x14ac:dyDescent="0.3">
      <c r="A3" t="s">
        <v>54</v>
      </c>
      <c r="E3" s="77" t="s">
        <v>65</v>
      </c>
      <c r="K3" s="19" t="s">
        <v>65</v>
      </c>
      <c r="P3" s="17" t="s">
        <v>65</v>
      </c>
      <c r="U3" s="18" t="s">
        <v>65</v>
      </c>
      <c r="Z3" s="82" t="s">
        <v>66</v>
      </c>
      <c r="AA3" s="82"/>
      <c r="AB3" s="81" t="s">
        <v>67</v>
      </c>
      <c r="AC3" s="81"/>
      <c r="AD3" s="83" t="s">
        <v>50</v>
      </c>
      <c r="AE3" s="83"/>
      <c r="AF3" s="84" t="s">
        <v>68</v>
      </c>
      <c r="AG3" s="84"/>
      <c r="AH3" s="85" t="s">
        <v>48</v>
      </c>
      <c r="AI3" s="85"/>
      <c r="AJ3" s="81" t="s">
        <v>67</v>
      </c>
      <c r="AK3" s="81"/>
      <c r="AL3" s="83" t="s">
        <v>50</v>
      </c>
      <c r="AM3" s="83"/>
      <c r="AN3" s="84" t="s">
        <v>68</v>
      </c>
      <c r="AO3" s="84"/>
      <c r="AQ3" s="32" t="s">
        <v>53</v>
      </c>
      <c r="AR3" s="82" t="s">
        <v>48</v>
      </c>
      <c r="AS3" s="82"/>
      <c r="AT3" s="88" t="s">
        <v>67</v>
      </c>
      <c r="AU3" s="88"/>
      <c r="AV3" s="87" t="s">
        <v>50</v>
      </c>
      <c r="AW3" s="87"/>
      <c r="AX3" s="84" t="s">
        <v>68</v>
      </c>
      <c r="AY3" s="84"/>
      <c r="AZ3" s="82" t="s">
        <v>48</v>
      </c>
      <c r="BA3" s="82"/>
      <c r="BB3" s="86" t="s">
        <v>67</v>
      </c>
      <c r="BC3" s="86"/>
      <c r="BD3" s="87" t="s">
        <v>50</v>
      </c>
      <c r="BE3" s="87"/>
      <c r="BF3" s="84" t="s">
        <v>68</v>
      </c>
      <c r="BG3" s="84"/>
      <c r="BH3">
        <f>MIN(BH6:BH110)</f>
        <v>1</v>
      </c>
      <c r="BI3" t="s">
        <v>52</v>
      </c>
      <c r="BJ3" s="33" t="s">
        <v>48</v>
      </c>
      <c r="BK3" s="33"/>
      <c r="BL3" s="34" t="s">
        <v>67</v>
      </c>
      <c r="BM3" s="34"/>
      <c r="BN3" s="35" t="s">
        <v>50</v>
      </c>
      <c r="BO3" s="35"/>
      <c r="BP3" s="35" t="s">
        <v>68</v>
      </c>
      <c r="BQ3" s="35"/>
      <c r="BR3" t="s">
        <v>48</v>
      </c>
      <c r="BT3" t="s">
        <v>67</v>
      </c>
      <c r="BV3" t="s">
        <v>50</v>
      </c>
      <c r="BX3" t="s">
        <v>68</v>
      </c>
    </row>
    <row r="4" spans="1:77" x14ac:dyDescent="0.3">
      <c r="A4" s="3" t="s">
        <v>16</v>
      </c>
      <c r="B4" s="3" t="s">
        <v>56</v>
      </c>
      <c r="E4" s="77" t="s">
        <v>164</v>
      </c>
      <c r="F4" s="16" t="s">
        <v>48</v>
      </c>
      <c r="K4" s="19" t="s">
        <v>49</v>
      </c>
      <c r="P4" s="17" t="s">
        <v>50</v>
      </c>
      <c r="U4" s="18" t="s">
        <v>51</v>
      </c>
      <c r="Z4" s="36" t="s">
        <v>69</v>
      </c>
      <c r="AA4" s="36" t="s">
        <v>70</v>
      </c>
      <c r="AB4" s="37" t="s">
        <v>69</v>
      </c>
      <c r="AC4" s="37" t="s">
        <v>70</v>
      </c>
      <c r="AD4" s="38" t="s">
        <v>69</v>
      </c>
      <c r="AE4" s="38" t="s">
        <v>70</v>
      </c>
      <c r="AF4" s="3" t="s">
        <v>69</v>
      </c>
      <c r="AG4" s="3" t="s">
        <v>70</v>
      </c>
      <c r="AH4" s="39" t="s">
        <v>69</v>
      </c>
      <c r="AI4" s="39" t="s">
        <v>70</v>
      </c>
      <c r="AJ4" s="37" t="s">
        <v>69</v>
      </c>
      <c r="AK4" s="37" t="s">
        <v>70</v>
      </c>
      <c r="AL4" s="38" t="s">
        <v>69</v>
      </c>
      <c r="AM4" s="38" t="s">
        <v>70</v>
      </c>
      <c r="AN4" s="3" t="s">
        <v>69</v>
      </c>
      <c r="AO4" s="3" t="s">
        <v>70</v>
      </c>
      <c r="AR4" s="36" t="s">
        <v>71</v>
      </c>
      <c r="AS4" s="36" t="s">
        <v>72</v>
      </c>
      <c r="AT4" s="40" t="s">
        <v>71</v>
      </c>
      <c r="AU4" s="40" t="s">
        <v>72</v>
      </c>
      <c r="AV4" s="41" t="s">
        <v>71</v>
      </c>
      <c r="AW4" s="41" t="s">
        <v>72</v>
      </c>
      <c r="AX4" s="3" t="s">
        <v>71</v>
      </c>
      <c r="AY4" s="3" t="s">
        <v>72</v>
      </c>
      <c r="AZ4" s="36" t="s">
        <v>71</v>
      </c>
      <c r="BA4" s="36" t="s">
        <v>72</v>
      </c>
      <c r="BB4" s="40" t="s">
        <v>71</v>
      </c>
      <c r="BC4" s="40" t="s">
        <v>72</v>
      </c>
      <c r="BD4" s="41" t="s">
        <v>71</v>
      </c>
      <c r="BE4" s="41" t="s">
        <v>72</v>
      </c>
      <c r="BF4" s="3" t="s">
        <v>71</v>
      </c>
      <c r="BG4" s="3" t="s">
        <v>72</v>
      </c>
      <c r="BJ4" s="35" t="s">
        <v>71</v>
      </c>
      <c r="BK4" s="35" t="s">
        <v>72</v>
      </c>
      <c r="BL4" s="35" t="s">
        <v>71</v>
      </c>
      <c r="BM4" s="35" t="s">
        <v>72</v>
      </c>
      <c r="BN4" s="35" t="s">
        <v>71</v>
      </c>
      <c r="BO4" s="35" t="s">
        <v>72</v>
      </c>
      <c r="BP4" s="35" t="s">
        <v>71</v>
      </c>
      <c r="BQ4" s="35" t="s">
        <v>72</v>
      </c>
      <c r="BR4" t="s">
        <v>71</v>
      </c>
      <c r="BS4" t="s">
        <v>72</v>
      </c>
      <c r="BT4" t="s">
        <v>71</v>
      </c>
      <c r="BU4" t="s">
        <v>72</v>
      </c>
      <c r="BV4" t="s">
        <v>71</v>
      </c>
      <c r="BW4" t="s">
        <v>72</v>
      </c>
      <c r="BX4" t="s">
        <v>71</v>
      </c>
      <c r="BY4" t="s">
        <v>72</v>
      </c>
    </row>
    <row r="5" spans="1:77" x14ac:dyDescent="0.3">
      <c r="A5" s="2">
        <v>14158500</v>
      </c>
      <c r="B5">
        <v>23773373</v>
      </c>
      <c r="C5" t="s">
        <v>129</v>
      </c>
      <c r="D5" t="s">
        <v>130</v>
      </c>
      <c r="F5" s="16">
        <v>0.69299999999999995</v>
      </c>
      <c r="G5" s="16" t="str">
        <f>IF(F5&gt;0.8,"VG",IF(F5&gt;0.7,"G",IF(F5&gt;0.45,"S","NS")))</f>
        <v>S</v>
      </c>
      <c r="H5" s="16" t="str">
        <f>AI5</f>
        <v>NS</v>
      </c>
      <c r="I5" s="16" t="str">
        <f>BA5</f>
        <v>NS</v>
      </c>
      <c r="J5" s="16" t="str">
        <f>BS5</f>
        <v>NS</v>
      </c>
      <c r="K5" s="19">
        <v>0</v>
      </c>
      <c r="L5" s="26" t="str">
        <f>IF(ABS(K5)&lt;5%,"VG",IF(ABS(K5)&lt;10%,"G",IF(ABS(K5)&lt;15%,"S","NS")))</f>
        <v>VG</v>
      </c>
      <c r="M5" s="26" t="str">
        <f t="shared" ref="M5" si="0">AN5</f>
        <v>NS</v>
      </c>
      <c r="N5" s="26" t="str">
        <f>BC5</f>
        <v>NS</v>
      </c>
      <c r="O5" s="26" t="str">
        <f t="shared" ref="O5" si="1">BX5</f>
        <v>NS</v>
      </c>
      <c r="P5" s="17">
        <v>0.55000000000000004</v>
      </c>
      <c r="Q5" s="17" t="str">
        <f>IF(P5&lt;=0.5,"VG",IF(P5&lt;=0.6,"G",IF(P5&lt;=0.7,"S","NS")))</f>
        <v>G</v>
      </c>
      <c r="R5" s="17" t="str">
        <f>AM5</f>
        <v>NS</v>
      </c>
      <c r="S5" s="17" t="str">
        <f>BE5</f>
        <v>NS</v>
      </c>
      <c r="T5" s="17" t="str">
        <f>BW5</f>
        <v>NS</v>
      </c>
      <c r="U5" s="18">
        <v>0.69399999999999995</v>
      </c>
      <c r="V5" s="18" t="str">
        <f>IF(U5&gt;0.85,"VG",IF(U5&gt;0.75,"G",IF(U5&gt;0.6,"S","NS")))</f>
        <v>S</v>
      </c>
      <c r="W5" s="18" t="str">
        <f>AO5</f>
        <v>NS</v>
      </c>
      <c r="X5" s="18" t="str">
        <f>BG5</f>
        <v>NS</v>
      </c>
      <c r="Y5" s="18" t="str">
        <f>BY5</f>
        <v>NS</v>
      </c>
      <c r="Z5" s="33">
        <v>-1.4541049943029001</v>
      </c>
      <c r="AA5" s="33">
        <v>-1.3504457651966399</v>
      </c>
      <c r="AB5" s="42">
        <v>62.899204382333799</v>
      </c>
      <c r="AC5" s="42">
        <v>62.157426473123202</v>
      </c>
      <c r="AD5" s="43">
        <v>1.5665583277691599</v>
      </c>
      <c r="AE5" s="43">
        <v>1.5331163573573401</v>
      </c>
      <c r="AF5" s="35">
        <v>0.50888231720407495</v>
      </c>
      <c r="AG5" s="35">
        <v>0.46514882670209701</v>
      </c>
      <c r="AH5" s="36" t="s">
        <v>73</v>
      </c>
      <c r="AI5" s="36" t="s">
        <v>73</v>
      </c>
      <c r="AJ5" s="40" t="s">
        <v>73</v>
      </c>
      <c r="AK5" s="40" t="s">
        <v>73</v>
      </c>
      <c r="AL5" s="41" t="s">
        <v>73</v>
      </c>
      <c r="AM5" s="41" t="s">
        <v>73</v>
      </c>
      <c r="AN5" s="3" t="s">
        <v>73</v>
      </c>
      <c r="AO5" s="3" t="s">
        <v>73</v>
      </c>
      <c r="AQ5" s="44" t="s">
        <v>74</v>
      </c>
      <c r="AR5" s="33">
        <v>-1.4035295644097801</v>
      </c>
      <c r="AS5" s="33">
        <v>-1.41662761682807</v>
      </c>
      <c r="AT5" s="42">
        <v>62.146960657570503</v>
      </c>
      <c r="AU5" s="42">
        <v>62.151711810774401</v>
      </c>
      <c r="AV5" s="43">
        <v>1.5503320819778501</v>
      </c>
      <c r="AW5" s="43">
        <v>1.5545506157176301</v>
      </c>
      <c r="AX5" s="35">
        <v>0.52114593619514005</v>
      </c>
      <c r="AY5" s="35">
        <v>0.51427154263673303</v>
      </c>
      <c r="AZ5" s="36" t="s">
        <v>73</v>
      </c>
      <c r="BA5" s="36" t="s">
        <v>73</v>
      </c>
      <c r="BB5" s="40" t="s">
        <v>73</v>
      </c>
      <c r="BC5" s="40" t="s">
        <v>73</v>
      </c>
      <c r="BD5" s="41" t="s">
        <v>73</v>
      </c>
      <c r="BE5" s="41" t="s">
        <v>73</v>
      </c>
      <c r="BF5" s="3" t="s">
        <v>73</v>
      </c>
      <c r="BG5" s="3" t="s">
        <v>73</v>
      </c>
      <c r="BH5">
        <f t="shared" ref="BH5" si="2">IF(BI5=AQ5,1,0)</f>
        <v>1</v>
      </c>
      <c r="BI5" t="s">
        <v>74</v>
      </c>
      <c r="BJ5" s="35">
        <v>-1.4512831889503</v>
      </c>
      <c r="BK5" s="35">
        <v>-1.4554895635925</v>
      </c>
      <c r="BL5" s="35">
        <v>62.8780054845842</v>
      </c>
      <c r="BM5" s="35">
        <v>62.728644377839302</v>
      </c>
      <c r="BN5" s="35">
        <v>1.5656574302670101</v>
      </c>
      <c r="BO5" s="35">
        <v>1.5670001798316799</v>
      </c>
      <c r="BP5" s="35">
        <v>0.51047864847191304</v>
      </c>
      <c r="BQ5" s="35">
        <v>0.50298660633611003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</row>
    <row r="6" spans="1:77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E6" s="77"/>
      <c r="F6" s="49">
        <v>0.42799999999999999</v>
      </c>
      <c r="G6" s="49" t="str">
        <f>IF(F6&gt;0.8,"VG",IF(F6&gt;0.7,"G",IF(F6&gt;0.45,"S","NS")))</f>
        <v>NS</v>
      </c>
      <c r="H6" s="49" t="str">
        <f>AI6</f>
        <v>NS</v>
      </c>
      <c r="I6" s="49" t="str">
        <f>BA6</f>
        <v>NS</v>
      </c>
      <c r="J6" s="49" t="str">
        <f>BS6</f>
        <v>NS</v>
      </c>
      <c r="K6" s="50">
        <v>2E-3</v>
      </c>
      <c r="L6" s="49" t="str">
        <f>IF(ABS(K6)&lt;5%,"VG",IF(ABS(K6)&lt;10%,"G",IF(ABS(K6)&lt;15%,"S","NS")))</f>
        <v>VG</v>
      </c>
      <c r="M6" s="49" t="str">
        <f t="shared" ref="M6" si="3">AN6</f>
        <v>NS</v>
      </c>
      <c r="N6" s="49" t="str">
        <f>BC6</f>
        <v>NS</v>
      </c>
      <c r="O6" s="49" t="str">
        <f t="shared" ref="O6" si="4">BX6</f>
        <v>NS</v>
      </c>
      <c r="P6" s="49">
        <v>0.754</v>
      </c>
      <c r="Q6" s="49" t="str">
        <f>IF(P6&lt;=0.5,"VG",IF(P6&lt;=0.6,"G",IF(P6&lt;=0.7,"S","NS")))</f>
        <v>NS</v>
      </c>
      <c r="R6" s="49" t="str">
        <f>AM6</f>
        <v>NS</v>
      </c>
      <c r="S6" s="49" t="str">
        <f>BE6</f>
        <v>NS</v>
      </c>
      <c r="T6" s="49" t="str">
        <f>BW6</f>
        <v>NS</v>
      </c>
      <c r="U6" s="49">
        <v>0.43</v>
      </c>
      <c r="V6" s="49" t="str">
        <f>IF(U6&gt;0.85,"VG",IF(U6&gt;0.75,"G",IF(U6&gt;0.6,"S","NS")))</f>
        <v>NS</v>
      </c>
      <c r="W6" s="49" t="str">
        <f>AO6</f>
        <v>NS</v>
      </c>
      <c r="X6" s="49" t="str">
        <f>BG6</f>
        <v>NS</v>
      </c>
      <c r="Y6" s="49" t="str">
        <f>BY6</f>
        <v>NS</v>
      </c>
      <c r="Z6" s="51">
        <v>-1.4541049943029001</v>
      </c>
      <c r="AA6" s="51">
        <v>-1.3504457651966399</v>
      </c>
      <c r="AB6" s="51">
        <v>62.899204382333799</v>
      </c>
      <c r="AC6" s="51">
        <v>62.157426473123202</v>
      </c>
      <c r="AD6" s="51">
        <v>1.5665583277691599</v>
      </c>
      <c r="AE6" s="51">
        <v>1.5331163573573401</v>
      </c>
      <c r="AF6" s="51">
        <v>0.50888231720407495</v>
      </c>
      <c r="AG6" s="51">
        <v>0.46514882670209701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Q6" s="53" t="s">
        <v>74</v>
      </c>
      <c r="AR6" s="51">
        <v>-1.4035295644097801</v>
      </c>
      <c r="AS6" s="51">
        <v>-1.41662761682807</v>
      </c>
      <c r="AT6" s="51">
        <v>62.146960657570503</v>
      </c>
      <c r="AU6" s="51">
        <v>62.151711810774401</v>
      </c>
      <c r="AV6" s="51">
        <v>1.5503320819778501</v>
      </c>
      <c r="AW6" s="51">
        <v>1.5545506157176301</v>
      </c>
      <c r="AX6" s="51">
        <v>0.52114593619514005</v>
      </c>
      <c r="AY6" s="51">
        <v>0.51427154263673303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47">
        <f t="shared" ref="BH6" si="5">IF(BI6=AQ6,1,0)</f>
        <v>1</v>
      </c>
      <c r="BI6" s="47" t="s">
        <v>74</v>
      </c>
      <c r="BJ6" s="51">
        <v>-1.4512831889503</v>
      </c>
      <c r="BK6" s="51">
        <v>-1.4554895635925</v>
      </c>
      <c r="BL6" s="51">
        <v>62.8780054845842</v>
      </c>
      <c r="BM6" s="51">
        <v>62.728644377839302</v>
      </c>
      <c r="BN6" s="51">
        <v>1.5656574302670101</v>
      </c>
      <c r="BO6" s="51">
        <v>1.5670001798316799</v>
      </c>
      <c r="BP6" s="51">
        <v>0.51047864847191304</v>
      </c>
      <c r="BQ6" s="51">
        <v>0.50298660633611003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</row>
    <row r="7" spans="1:77" x14ac:dyDescent="0.3">
      <c r="A7" s="2" t="s">
        <v>89</v>
      </c>
      <c r="B7">
        <v>23773363</v>
      </c>
      <c r="C7" t="s">
        <v>90</v>
      </c>
      <c r="D7" t="s">
        <v>91</v>
      </c>
      <c r="F7" s="16">
        <v>-9.5</v>
      </c>
      <c r="G7" s="16" t="str">
        <f>IF(F7&gt;0.8,"VG",IF(F7&gt;0.7,"G",IF(F7&gt;0.45,"S","NS")))</f>
        <v>NS</v>
      </c>
      <c r="K7" s="19">
        <v>-0.58399999999999996</v>
      </c>
      <c r="L7" s="26" t="str">
        <f>IF(ABS(K7)&lt;5%,"VG",IF(ABS(K7)&lt;10%,"G",IF(ABS(K7)&lt;15%,"S","NS")))</f>
        <v>NS</v>
      </c>
      <c r="P7" s="17">
        <v>1.0109999999999999</v>
      </c>
      <c r="Q7" s="17" t="str">
        <f>IF(P7&lt;=0.5,"VG",IF(P7&lt;=0.6,"G",IF(P7&lt;=0.7,"S","NS")))</f>
        <v>NS</v>
      </c>
      <c r="U7" s="18">
        <v>0.42399999999999999</v>
      </c>
      <c r="V7" s="18" t="str">
        <f>IF(U7&gt;0.85,"VG",IF(U7&gt;0.75,"G",IF(U7&gt;0.6,"S","NS")))</f>
        <v>NS</v>
      </c>
      <c r="Z7" s="33"/>
      <c r="AA7" s="33"/>
      <c r="AB7" s="42"/>
      <c r="AC7" s="42"/>
      <c r="AD7" s="43"/>
      <c r="AE7" s="43"/>
      <c r="AF7" s="35"/>
      <c r="AG7" s="35"/>
      <c r="AH7" s="36"/>
      <c r="AI7" s="36"/>
      <c r="AJ7" s="40"/>
      <c r="AK7" s="40"/>
      <c r="AL7" s="41"/>
      <c r="AM7" s="41"/>
      <c r="AN7" s="3"/>
      <c r="AO7" s="3"/>
      <c r="AQ7" s="44"/>
      <c r="AR7" s="33"/>
      <c r="AS7" s="33"/>
      <c r="AT7" s="42"/>
      <c r="AU7" s="42"/>
      <c r="AV7" s="43"/>
      <c r="AW7" s="43"/>
      <c r="AX7" s="35"/>
      <c r="AY7" s="35"/>
      <c r="AZ7" s="36"/>
      <c r="BA7" s="36"/>
      <c r="BB7" s="40"/>
      <c r="BC7" s="40"/>
      <c r="BD7" s="41"/>
      <c r="BE7" s="41"/>
      <c r="BF7" s="3"/>
      <c r="BG7" s="3"/>
      <c r="BJ7" s="35"/>
      <c r="BK7" s="35"/>
      <c r="BL7" s="35"/>
      <c r="BM7" s="35"/>
      <c r="BN7" s="35"/>
      <c r="BO7" s="35"/>
      <c r="BP7" s="35"/>
      <c r="BQ7" s="35"/>
    </row>
    <row r="8" spans="1:77" s="55" customFormat="1" ht="28.8" x14ac:dyDescent="0.3">
      <c r="A8" s="54">
        <v>14158790</v>
      </c>
      <c r="B8" s="55">
        <v>23773393</v>
      </c>
      <c r="C8" s="56" t="s">
        <v>92</v>
      </c>
      <c r="D8" s="55" t="s">
        <v>172</v>
      </c>
      <c r="E8" s="78"/>
      <c r="F8" s="57">
        <v>0.69399999999999995</v>
      </c>
      <c r="G8" s="57" t="str">
        <f t="shared" ref="G8" si="6">IF(F8&gt;0.8,"VG",IF(F8&gt;0.7,"G",IF(F8&gt;0.45,"S","NS")))</f>
        <v>S</v>
      </c>
      <c r="H8" s="57" t="str">
        <f t="shared" ref="H8" si="7">AI8</f>
        <v>S</v>
      </c>
      <c r="I8" s="57" t="str">
        <f t="shared" ref="I8" si="8">BA8</f>
        <v>G</v>
      </c>
      <c r="J8" s="57" t="str">
        <f t="shared" ref="J8" si="9">BS8</f>
        <v>G</v>
      </c>
      <c r="K8" s="58">
        <v>2E-3</v>
      </c>
      <c r="L8" s="57" t="str">
        <f t="shared" ref="L8" si="10">IF(ABS(K8)&lt;5%,"VG",IF(ABS(K8)&lt;10%,"G",IF(ABS(K8)&lt;15%,"S","NS")))</f>
        <v>VG</v>
      </c>
      <c r="M8" s="57" t="str">
        <f>AN8</f>
        <v>G</v>
      </c>
      <c r="N8" s="57" t="str">
        <f>BC8</f>
        <v>G</v>
      </c>
      <c r="O8" s="57" t="str">
        <f>BX8</f>
        <v>G</v>
      </c>
      <c r="P8" s="57">
        <v>0.55200000000000005</v>
      </c>
      <c r="Q8" s="57" t="str">
        <f t="shared" ref="Q8" si="11">IF(P8&lt;=0.5,"VG",IF(P8&lt;=0.6,"G",IF(P8&lt;=0.7,"S","NS")))</f>
        <v>G</v>
      </c>
      <c r="R8" s="57" t="str">
        <f t="shared" ref="R8" si="12">AM8</f>
        <v>G</v>
      </c>
      <c r="S8" s="57" t="str">
        <f t="shared" ref="S8" si="13">BE8</f>
        <v>VG</v>
      </c>
      <c r="T8" s="57" t="str">
        <f t="shared" ref="T8" si="14">BW8</f>
        <v>VG</v>
      </c>
      <c r="U8" s="57">
        <v>0.71799999999999997</v>
      </c>
      <c r="V8" s="57" t="str">
        <f t="shared" ref="V8" si="15">IF(U8&gt;0.85,"VG",IF(U8&gt;0.75,"G",IF(U8&gt;0.6,"S","NS")))</f>
        <v>S</v>
      </c>
      <c r="W8" s="57" t="str">
        <f t="shared" ref="W8" si="16">AO8</f>
        <v>S</v>
      </c>
      <c r="X8" s="57" t="str">
        <f t="shared" ref="X8" si="17">BG8</f>
        <v>G</v>
      </c>
      <c r="Y8" s="57" t="str">
        <f t="shared" ref="Y8" si="18">BY8</f>
        <v>G</v>
      </c>
      <c r="Z8" s="59">
        <v>0.73826421128751596</v>
      </c>
      <c r="AA8" s="59">
        <v>0.68764690136602502</v>
      </c>
      <c r="AB8" s="59">
        <v>7.6075962877986996</v>
      </c>
      <c r="AC8" s="59">
        <v>3.4185755354494298</v>
      </c>
      <c r="AD8" s="59">
        <v>0.51160120085129301</v>
      </c>
      <c r="AE8" s="59">
        <v>0.55888558635374996</v>
      </c>
      <c r="AF8" s="59">
        <v>0.80425822209953401</v>
      </c>
      <c r="AG8" s="59">
        <v>0.71702551703780304</v>
      </c>
      <c r="AH8" s="60" t="s">
        <v>75</v>
      </c>
      <c r="AI8" s="60" t="s">
        <v>76</v>
      </c>
      <c r="AJ8" s="60" t="s">
        <v>75</v>
      </c>
      <c r="AK8" s="60" t="s">
        <v>77</v>
      </c>
      <c r="AL8" s="60" t="s">
        <v>75</v>
      </c>
      <c r="AM8" s="60" t="s">
        <v>75</v>
      </c>
      <c r="AN8" s="60" t="s">
        <v>75</v>
      </c>
      <c r="AO8" s="60" t="s">
        <v>76</v>
      </c>
      <c r="AQ8" s="61" t="s">
        <v>78</v>
      </c>
      <c r="AR8" s="59">
        <v>0.73520929581453698</v>
      </c>
      <c r="AS8" s="59">
        <v>0.75118898337791196</v>
      </c>
      <c r="AT8" s="59">
        <v>8.0861336842206004</v>
      </c>
      <c r="AU8" s="59">
        <v>7.9465833675547897</v>
      </c>
      <c r="AV8" s="59">
        <v>0.51457818082917495</v>
      </c>
      <c r="AW8" s="59">
        <v>0.49880959956890197</v>
      </c>
      <c r="AX8" s="59">
        <v>0.80222190842627705</v>
      </c>
      <c r="AY8" s="59">
        <v>0.81279403757242896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75</v>
      </c>
      <c r="BE8" s="60" t="s">
        <v>77</v>
      </c>
      <c r="BF8" s="60" t="s">
        <v>75</v>
      </c>
      <c r="BG8" s="60" t="s">
        <v>75</v>
      </c>
      <c r="BH8" s="55">
        <f t="shared" ref="BH8:BH17" si="19">IF(BI8=AQ8,1,0)</f>
        <v>1</v>
      </c>
      <c r="BI8" s="55" t="s">
        <v>78</v>
      </c>
      <c r="BJ8" s="59">
        <v>0.73593302929872295</v>
      </c>
      <c r="BK8" s="59">
        <v>0.75000401917089399</v>
      </c>
      <c r="BL8" s="59">
        <v>9.9614971936286505</v>
      </c>
      <c r="BM8" s="59">
        <v>9.4196893225000498</v>
      </c>
      <c r="BN8" s="59">
        <v>0.51387446978934104</v>
      </c>
      <c r="BO8" s="59">
        <v>0.49999598081295199</v>
      </c>
      <c r="BP8" s="59">
        <v>0.80755704914537996</v>
      </c>
      <c r="BQ8" s="59">
        <v>0.81135155731168696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75</v>
      </c>
      <c r="BW8" s="55" t="s">
        <v>77</v>
      </c>
      <c r="BX8" s="55" t="s">
        <v>75</v>
      </c>
      <c r="BY8" s="55" t="s">
        <v>75</v>
      </c>
    </row>
    <row r="9" spans="1:77" x14ac:dyDescent="0.3">
      <c r="A9" s="2" t="s">
        <v>154</v>
      </c>
      <c r="B9" s="47">
        <v>23773359</v>
      </c>
      <c r="C9" s="47" t="s">
        <v>4</v>
      </c>
      <c r="D9" s="47" t="s">
        <v>172</v>
      </c>
      <c r="F9" s="16">
        <v>0.30599999999999999</v>
      </c>
      <c r="G9" s="16" t="str">
        <f t="shared" ref="G9:G22" si="20">IF(F9&gt;0.8,"VG",IF(F9&gt;0.7,"G",IF(F9&gt;0.45,"S","NS")))</f>
        <v>NS</v>
      </c>
      <c r="H9" s="16" t="str">
        <f t="shared" ref="H9:H22" si="21">AI9</f>
        <v>NS</v>
      </c>
      <c r="I9" s="16" t="str">
        <f t="shared" ref="I9:I22" si="22">BA9</f>
        <v>NS</v>
      </c>
      <c r="J9" s="16" t="str">
        <f t="shared" ref="J9:J22" si="23">BS9</f>
        <v>NS</v>
      </c>
      <c r="K9" s="19">
        <v>1E-3</v>
      </c>
      <c r="L9" s="26" t="str">
        <f t="shared" ref="L9:L22" si="24">IF(ABS(K9)&lt;5%,"VG",IF(ABS(K9)&lt;10%,"G",IF(ABS(K9)&lt;15%,"S","NS")))</f>
        <v>VG</v>
      </c>
      <c r="M9" s="26" t="str">
        <f t="shared" ref="M9:M22" si="25">AN9</f>
        <v>S</v>
      </c>
      <c r="N9" s="26" t="str">
        <f t="shared" ref="N9:N22" si="26">BC9</f>
        <v>NS</v>
      </c>
      <c r="O9" s="26" t="str">
        <f t="shared" ref="O9:O22" si="27">BX9</f>
        <v>S</v>
      </c>
      <c r="P9" s="17">
        <v>0.83199999999999996</v>
      </c>
      <c r="Q9" s="17" t="str">
        <f t="shared" ref="Q9:Q22" si="28">IF(P9&lt;=0.5,"VG",IF(P9&lt;=0.6,"G",IF(P9&lt;=0.7,"S","NS")))</f>
        <v>NS</v>
      </c>
      <c r="R9" s="17" t="str">
        <f t="shared" ref="R9:R22" si="29">AM9</f>
        <v>NS</v>
      </c>
      <c r="S9" s="17" t="str">
        <f t="shared" ref="S9:S22" si="30">BE9</f>
        <v>NS</v>
      </c>
      <c r="T9" s="17" t="str">
        <f t="shared" ref="T9:T22" si="31">BW9</f>
        <v>NS</v>
      </c>
      <c r="U9" s="18">
        <v>0.57199999999999995</v>
      </c>
      <c r="V9" s="18" t="str">
        <f t="shared" ref="V9:V22" si="32">IF(U9&gt;0.85,"VG",IF(U9&gt;0.75,"G",IF(U9&gt;0.6,"S","NS")))</f>
        <v>NS</v>
      </c>
      <c r="W9" s="18" t="str">
        <f t="shared" ref="W9:W22" si="33">AO9</f>
        <v>S</v>
      </c>
      <c r="X9" s="18" t="str">
        <f t="shared" ref="X9:X22" si="34">BG9</f>
        <v>S</v>
      </c>
      <c r="Y9" s="18" t="str">
        <f t="shared" ref="Y9:Y22" si="35">BY9</f>
        <v>S</v>
      </c>
      <c r="Z9" s="33">
        <v>-1.6843588853474301</v>
      </c>
      <c r="AA9" s="33">
        <v>-1.38167388656029</v>
      </c>
      <c r="AB9" s="42">
        <v>47.052543454625599</v>
      </c>
      <c r="AC9" s="42">
        <v>45.075806202645801</v>
      </c>
      <c r="AD9" s="43">
        <v>1.6384013199907499</v>
      </c>
      <c r="AE9" s="43">
        <v>1.54326727644964</v>
      </c>
      <c r="AF9" s="35">
        <v>0.69305225977485296</v>
      </c>
      <c r="AG9" s="35">
        <v>0.64770252991781896</v>
      </c>
      <c r="AH9" s="36" t="s">
        <v>73</v>
      </c>
      <c r="AI9" s="36" t="s">
        <v>73</v>
      </c>
      <c r="AJ9" s="40" t="s">
        <v>73</v>
      </c>
      <c r="AK9" s="40" t="s">
        <v>73</v>
      </c>
      <c r="AL9" s="41" t="s">
        <v>73</v>
      </c>
      <c r="AM9" s="41" t="s">
        <v>73</v>
      </c>
      <c r="AN9" s="3" t="s">
        <v>76</v>
      </c>
      <c r="AO9" s="3" t="s">
        <v>76</v>
      </c>
      <c r="AQ9" s="44" t="s">
        <v>79</v>
      </c>
      <c r="AR9" s="33">
        <v>-1.83479107370433</v>
      </c>
      <c r="AS9" s="33">
        <v>-1.6237819867810701</v>
      </c>
      <c r="AT9" s="42">
        <v>48.467621608912999</v>
      </c>
      <c r="AU9" s="42">
        <v>47.068713217609201</v>
      </c>
      <c r="AV9" s="43">
        <v>1.6836837807926801</v>
      </c>
      <c r="AW9" s="43">
        <v>1.6198092439485201</v>
      </c>
      <c r="AX9" s="35">
        <v>0.68246393329774402</v>
      </c>
      <c r="AY9" s="35">
        <v>0.70648446797057196</v>
      </c>
      <c r="AZ9" s="36" t="s">
        <v>73</v>
      </c>
      <c r="BA9" s="36" t="s">
        <v>73</v>
      </c>
      <c r="BB9" s="40" t="s">
        <v>73</v>
      </c>
      <c r="BC9" s="40" t="s">
        <v>73</v>
      </c>
      <c r="BD9" s="41" t="s">
        <v>73</v>
      </c>
      <c r="BE9" s="41" t="s">
        <v>73</v>
      </c>
      <c r="BF9" s="3" t="s">
        <v>76</v>
      </c>
      <c r="BG9" s="3" t="s">
        <v>76</v>
      </c>
      <c r="BH9">
        <f t="shared" si="19"/>
        <v>1</v>
      </c>
      <c r="BI9" t="s">
        <v>79</v>
      </c>
      <c r="BJ9" s="35">
        <v>-1.75261954637585</v>
      </c>
      <c r="BK9" s="35">
        <v>-1.5537418558679299</v>
      </c>
      <c r="BL9" s="35">
        <v>47.711807796612902</v>
      </c>
      <c r="BM9" s="35">
        <v>46.367428032967098</v>
      </c>
      <c r="BN9" s="35">
        <v>1.6591020301282999</v>
      </c>
      <c r="BO9" s="35">
        <v>1.59804313329395</v>
      </c>
      <c r="BP9" s="35">
        <v>0.691906189651458</v>
      </c>
      <c r="BQ9" s="35">
        <v>0.71335534686557001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73</v>
      </c>
      <c r="BX9" t="s">
        <v>76</v>
      </c>
      <c r="BY9" t="s">
        <v>76</v>
      </c>
    </row>
    <row r="10" spans="1:77" s="69" customFormat="1" x14ac:dyDescent="0.3">
      <c r="A10" s="72"/>
      <c r="E10" s="77"/>
      <c r="F10" s="70"/>
      <c r="G10" s="70"/>
      <c r="H10" s="70"/>
      <c r="I10" s="70"/>
      <c r="J10" s="70"/>
      <c r="K10" s="71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3"/>
      <c r="AA10" s="73"/>
      <c r="AB10" s="73"/>
      <c r="AC10" s="73"/>
      <c r="AD10" s="73"/>
      <c r="AE10" s="73"/>
      <c r="AF10" s="73"/>
      <c r="AG10" s="73"/>
      <c r="AH10" s="74"/>
      <c r="AI10" s="74"/>
      <c r="AJ10" s="74"/>
      <c r="AK10" s="74"/>
      <c r="AL10" s="74"/>
      <c r="AM10" s="74"/>
      <c r="AN10" s="74"/>
      <c r="AO10" s="74"/>
      <c r="AQ10" s="75"/>
      <c r="AR10" s="73"/>
      <c r="AS10" s="73"/>
      <c r="AT10" s="73"/>
      <c r="AU10" s="73"/>
      <c r="AV10" s="73"/>
      <c r="AW10" s="73"/>
      <c r="AX10" s="73"/>
      <c r="AY10" s="73"/>
      <c r="AZ10" s="74"/>
      <c r="BA10" s="74"/>
      <c r="BB10" s="74"/>
      <c r="BC10" s="74"/>
      <c r="BD10" s="74"/>
      <c r="BE10" s="74"/>
      <c r="BF10" s="74"/>
      <c r="BG10" s="74"/>
      <c r="BJ10" s="73"/>
      <c r="BK10" s="73"/>
      <c r="BL10" s="73"/>
      <c r="BM10" s="73"/>
      <c r="BN10" s="73"/>
      <c r="BO10" s="73"/>
      <c r="BP10" s="73"/>
      <c r="BQ10" s="73"/>
    </row>
    <row r="11" spans="1:77" s="69" customFormat="1" x14ac:dyDescent="0.3">
      <c r="A11" s="72">
        <v>14159200</v>
      </c>
      <c r="B11" s="69">
        <v>23773037</v>
      </c>
      <c r="C11" s="69" t="s">
        <v>5</v>
      </c>
      <c r="D11" s="69" t="s">
        <v>132</v>
      </c>
      <c r="E11" s="77"/>
      <c r="F11" s="70">
        <v>0.80900000000000005</v>
      </c>
      <c r="G11" s="70" t="str">
        <f t="shared" si="20"/>
        <v>VG</v>
      </c>
      <c r="H11" s="70" t="str">
        <f t="shared" si="21"/>
        <v>G</v>
      </c>
      <c r="I11" s="70" t="str">
        <f t="shared" si="22"/>
        <v>G</v>
      </c>
      <c r="J11" s="70" t="str">
        <f t="shared" si="23"/>
        <v>G</v>
      </c>
      <c r="K11" s="71">
        <v>1E-3</v>
      </c>
      <c r="L11" s="70" t="str">
        <f t="shared" si="24"/>
        <v>VG</v>
      </c>
      <c r="M11" s="70" t="str">
        <f t="shared" si="25"/>
        <v>VG</v>
      </c>
      <c r="N11" s="70" t="str">
        <f t="shared" si="26"/>
        <v>S</v>
      </c>
      <c r="O11" s="70" t="str">
        <f t="shared" si="27"/>
        <v>VG</v>
      </c>
      <c r="P11" s="70">
        <v>0.436</v>
      </c>
      <c r="Q11" s="70" t="str">
        <f t="shared" si="28"/>
        <v>VG</v>
      </c>
      <c r="R11" s="70" t="str">
        <f t="shared" si="29"/>
        <v>VG</v>
      </c>
      <c r="S11" s="70" t="str">
        <f t="shared" si="30"/>
        <v>VG</v>
      </c>
      <c r="T11" s="70" t="str">
        <f t="shared" si="31"/>
        <v>VG</v>
      </c>
      <c r="U11" s="70">
        <v>0.80900000000000005</v>
      </c>
      <c r="V11" s="70" t="str">
        <f t="shared" si="32"/>
        <v>G</v>
      </c>
      <c r="W11" s="70" t="str">
        <f t="shared" si="33"/>
        <v>G</v>
      </c>
      <c r="X11" s="70" t="str">
        <f t="shared" si="34"/>
        <v>G</v>
      </c>
      <c r="Y11" s="70" t="str">
        <f t="shared" si="35"/>
        <v>VG</v>
      </c>
      <c r="Z11" s="73">
        <v>0.75970108906368805</v>
      </c>
      <c r="AA11" s="73">
        <v>0.75063879960706603</v>
      </c>
      <c r="AB11" s="73">
        <v>18.415634885623501</v>
      </c>
      <c r="AC11" s="73">
        <v>15.2545356125226</v>
      </c>
      <c r="AD11" s="73">
        <v>0.49020292832286499</v>
      </c>
      <c r="AE11" s="73">
        <v>0.49936079180581799</v>
      </c>
      <c r="AF11" s="73">
        <v>0.86660761316030299</v>
      </c>
      <c r="AG11" s="73">
        <v>0.81789718318883897</v>
      </c>
      <c r="AH11" s="74" t="s">
        <v>75</v>
      </c>
      <c r="AI11" s="74" t="s">
        <v>75</v>
      </c>
      <c r="AJ11" s="74" t="s">
        <v>73</v>
      </c>
      <c r="AK11" s="74" t="s">
        <v>73</v>
      </c>
      <c r="AL11" s="74" t="s">
        <v>77</v>
      </c>
      <c r="AM11" s="74" t="s">
        <v>77</v>
      </c>
      <c r="AN11" s="74" t="s">
        <v>77</v>
      </c>
      <c r="AO11" s="74" t="s">
        <v>75</v>
      </c>
      <c r="AQ11" s="75" t="s">
        <v>80</v>
      </c>
      <c r="AR11" s="73">
        <v>0.764077031229909</v>
      </c>
      <c r="AS11" s="73">
        <v>0.78185212897951994</v>
      </c>
      <c r="AT11" s="73">
        <v>11.7523691987757</v>
      </c>
      <c r="AU11" s="73">
        <v>11.2784086121226</v>
      </c>
      <c r="AV11" s="73">
        <v>0.48571902245031601</v>
      </c>
      <c r="AW11" s="73">
        <v>0.46706302681809397</v>
      </c>
      <c r="AX11" s="73">
        <v>0.80328492295590603</v>
      </c>
      <c r="AY11" s="73">
        <v>0.81869273756447003</v>
      </c>
      <c r="AZ11" s="74" t="s">
        <v>75</v>
      </c>
      <c r="BA11" s="74" t="s">
        <v>75</v>
      </c>
      <c r="BB11" s="74" t="s">
        <v>76</v>
      </c>
      <c r="BC11" s="74" t="s">
        <v>76</v>
      </c>
      <c r="BD11" s="74" t="s">
        <v>77</v>
      </c>
      <c r="BE11" s="74" t="s">
        <v>77</v>
      </c>
      <c r="BF11" s="74" t="s">
        <v>75</v>
      </c>
      <c r="BG11" s="74" t="s">
        <v>75</v>
      </c>
      <c r="BH11" s="69">
        <f t="shared" si="19"/>
        <v>1</v>
      </c>
      <c r="BI11" s="69" t="s">
        <v>80</v>
      </c>
      <c r="BJ11" s="73">
        <v>0.77280838950758401</v>
      </c>
      <c r="BK11" s="73">
        <v>0.79008821186110201</v>
      </c>
      <c r="BL11" s="73">
        <v>17.311852514792498</v>
      </c>
      <c r="BM11" s="73">
        <v>15.7081291725773</v>
      </c>
      <c r="BN11" s="73">
        <v>0.476646211033316</v>
      </c>
      <c r="BO11" s="73">
        <v>0.45816131235504698</v>
      </c>
      <c r="BP11" s="73">
        <v>0.86857741991317705</v>
      </c>
      <c r="BQ11" s="73">
        <v>0.86727983833181699</v>
      </c>
      <c r="BR11" s="69" t="s">
        <v>75</v>
      </c>
      <c r="BS11" s="69" t="s">
        <v>75</v>
      </c>
      <c r="BT11" s="69" t="s">
        <v>73</v>
      </c>
      <c r="BU11" s="69" t="s">
        <v>73</v>
      </c>
      <c r="BV11" s="69" t="s">
        <v>77</v>
      </c>
      <c r="BW11" s="69" t="s">
        <v>77</v>
      </c>
      <c r="BX11" s="69" t="s">
        <v>77</v>
      </c>
      <c r="BY11" s="69" t="s">
        <v>77</v>
      </c>
    </row>
    <row r="12" spans="1:77" s="63" customFormat="1" x14ac:dyDescent="0.3">
      <c r="A12" s="62">
        <v>14159200</v>
      </c>
      <c r="B12" s="63">
        <v>23773037</v>
      </c>
      <c r="C12" s="63" t="s">
        <v>5</v>
      </c>
      <c r="D12" s="63" t="s">
        <v>172</v>
      </c>
      <c r="E12" s="77"/>
      <c r="F12" s="64">
        <v>0.76700000000000002</v>
      </c>
      <c r="G12" s="64" t="str">
        <f t="shared" ref="G12" si="36">IF(F12&gt;0.8,"VG",IF(F12&gt;0.7,"G",IF(F12&gt;0.45,"S","NS")))</f>
        <v>G</v>
      </c>
      <c r="H12" s="64" t="str">
        <f t="shared" ref="H12" si="37">AI12</f>
        <v>G</v>
      </c>
      <c r="I12" s="64" t="str">
        <f t="shared" ref="I12" si="38">BA12</f>
        <v>G</v>
      </c>
      <c r="J12" s="64" t="str">
        <f t="shared" ref="J12" si="39">BS12</f>
        <v>G</v>
      </c>
      <c r="K12" s="65">
        <v>-0.108</v>
      </c>
      <c r="L12" s="64" t="str">
        <f t="shared" ref="L12" si="40">IF(ABS(K12)&lt;5%,"VG",IF(ABS(K12)&lt;10%,"G",IF(ABS(K12)&lt;15%,"S","NS")))</f>
        <v>S</v>
      </c>
      <c r="M12" s="64" t="str">
        <f t="shared" ref="M12" si="41">AN12</f>
        <v>VG</v>
      </c>
      <c r="N12" s="64" t="str">
        <f t="shared" ref="N12" si="42">BC12</f>
        <v>S</v>
      </c>
      <c r="O12" s="64" t="str">
        <f t="shared" ref="O12" si="43">BX12</f>
        <v>VG</v>
      </c>
      <c r="P12" s="64">
        <v>0.47399999999999998</v>
      </c>
      <c r="Q12" s="64" t="str">
        <f t="shared" ref="Q12" si="44">IF(P12&lt;=0.5,"VG",IF(P12&lt;=0.6,"G",IF(P12&lt;=0.7,"S","NS")))</f>
        <v>VG</v>
      </c>
      <c r="R12" s="64" t="str">
        <f t="shared" ref="R12" si="45">AM12</f>
        <v>VG</v>
      </c>
      <c r="S12" s="64" t="str">
        <f t="shared" ref="S12" si="46">BE12</f>
        <v>VG</v>
      </c>
      <c r="T12" s="64" t="str">
        <f t="shared" ref="T12" si="47">BW12</f>
        <v>VG</v>
      </c>
      <c r="U12" s="64">
        <v>0.82299999999999995</v>
      </c>
      <c r="V12" s="64" t="str">
        <f t="shared" ref="V12" si="48">IF(U12&gt;0.85,"VG",IF(U12&gt;0.75,"G",IF(U12&gt;0.6,"S","NS")))</f>
        <v>G</v>
      </c>
      <c r="W12" s="64" t="str">
        <f t="shared" ref="W12" si="49">AO12</f>
        <v>G</v>
      </c>
      <c r="X12" s="64" t="str">
        <f t="shared" ref="X12" si="50">BG12</f>
        <v>G</v>
      </c>
      <c r="Y12" s="64" t="str">
        <f t="shared" ref="Y12" si="51">BY12</f>
        <v>VG</v>
      </c>
      <c r="Z12" s="66">
        <v>0.75970108906368805</v>
      </c>
      <c r="AA12" s="66">
        <v>0.75063879960706603</v>
      </c>
      <c r="AB12" s="66">
        <v>18.415634885623501</v>
      </c>
      <c r="AC12" s="66">
        <v>15.2545356125226</v>
      </c>
      <c r="AD12" s="66">
        <v>0.49020292832286499</v>
      </c>
      <c r="AE12" s="66">
        <v>0.49936079180581799</v>
      </c>
      <c r="AF12" s="66">
        <v>0.86660761316030299</v>
      </c>
      <c r="AG12" s="66">
        <v>0.81789718318883897</v>
      </c>
      <c r="AH12" s="67" t="s">
        <v>75</v>
      </c>
      <c r="AI12" s="67" t="s">
        <v>75</v>
      </c>
      <c r="AJ12" s="67" t="s">
        <v>73</v>
      </c>
      <c r="AK12" s="67" t="s">
        <v>73</v>
      </c>
      <c r="AL12" s="67" t="s">
        <v>77</v>
      </c>
      <c r="AM12" s="67" t="s">
        <v>77</v>
      </c>
      <c r="AN12" s="67" t="s">
        <v>77</v>
      </c>
      <c r="AO12" s="67" t="s">
        <v>75</v>
      </c>
      <c r="AQ12" s="68" t="s">
        <v>80</v>
      </c>
      <c r="AR12" s="66">
        <v>0.764077031229909</v>
      </c>
      <c r="AS12" s="66">
        <v>0.78185212897951994</v>
      </c>
      <c r="AT12" s="66">
        <v>11.7523691987757</v>
      </c>
      <c r="AU12" s="66">
        <v>11.2784086121226</v>
      </c>
      <c r="AV12" s="66">
        <v>0.48571902245031601</v>
      </c>
      <c r="AW12" s="66">
        <v>0.46706302681809397</v>
      </c>
      <c r="AX12" s="66">
        <v>0.80328492295590603</v>
      </c>
      <c r="AY12" s="66">
        <v>0.81869273756447003</v>
      </c>
      <c r="AZ12" s="67" t="s">
        <v>75</v>
      </c>
      <c r="BA12" s="67" t="s">
        <v>75</v>
      </c>
      <c r="BB12" s="67" t="s">
        <v>76</v>
      </c>
      <c r="BC12" s="67" t="s">
        <v>76</v>
      </c>
      <c r="BD12" s="67" t="s">
        <v>77</v>
      </c>
      <c r="BE12" s="67" t="s">
        <v>77</v>
      </c>
      <c r="BF12" s="67" t="s">
        <v>75</v>
      </c>
      <c r="BG12" s="67" t="s">
        <v>75</v>
      </c>
      <c r="BH12" s="63">
        <f t="shared" ref="BH12" si="52">IF(BI12=AQ12,1,0)</f>
        <v>1</v>
      </c>
      <c r="BI12" s="63" t="s">
        <v>80</v>
      </c>
      <c r="BJ12" s="66">
        <v>0.77280838950758401</v>
      </c>
      <c r="BK12" s="66">
        <v>0.79008821186110201</v>
      </c>
      <c r="BL12" s="66">
        <v>17.311852514792498</v>
      </c>
      <c r="BM12" s="66">
        <v>15.7081291725773</v>
      </c>
      <c r="BN12" s="66">
        <v>0.476646211033316</v>
      </c>
      <c r="BO12" s="66">
        <v>0.45816131235504698</v>
      </c>
      <c r="BP12" s="66">
        <v>0.86857741991317705</v>
      </c>
      <c r="BQ12" s="66">
        <v>0.86727983833181699</v>
      </c>
      <c r="BR12" s="63" t="s">
        <v>75</v>
      </c>
      <c r="BS12" s="63" t="s">
        <v>75</v>
      </c>
      <c r="BT12" s="63" t="s">
        <v>73</v>
      </c>
      <c r="BU12" s="63" t="s">
        <v>73</v>
      </c>
      <c r="BV12" s="63" t="s">
        <v>77</v>
      </c>
      <c r="BW12" s="63" t="s">
        <v>77</v>
      </c>
      <c r="BX12" s="63" t="s">
        <v>77</v>
      </c>
      <c r="BY12" s="63" t="s">
        <v>77</v>
      </c>
    </row>
    <row r="13" spans="1:77" s="69" customFormat="1" x14ac:dyDescent="0.3">
      <c r="A13" s="72"/>
      <c r="E13" s="77"/>
      <c r="F13" s="70"/>
      <c r="G13" s="70"/>
      <c r="H13" s="70"/>
      <c r="I13" s="70"/>
      <c r="J13" s="70"/>
      <c r="K13" s="71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3"/>
      <c r="AA13" s="73"/>
      <c r="AB13" s="73"/>
      <c r="AC13" s="73"/>
      <c r="AD13" s="73"/>
      <c r="AE13" s="73"/>
      <c r="AF13" s="73"/>
      <c r="AG13" s="73"/>
      <c r="AH13" s="74"/>
      <c r="AI13" s="74"/>
      <c r="AJ13" s="74"/>
      <c r="AK13" s="74"/>
      <c r="AL13" s="74"/>
      <c r="AM13" s="74"/>
      <c r="AN13" s="74"/>
      <c r="AO13" s="74"/>
      <c r="AQ13" s="75"/>
      <c r="AR13" s="73"/>
      <c r="AS13" s="73"/>
      <c r="AT13" s="73"/>
      <c r="AU13" s="73"/>
      <c r="AV13" s="73"/>
      <c r="AW13" s="73"/>
      <c r="AX13" s="73"/>
      <c r="AY13" s="73"/>
      <c r="AZ13" s="74"/>
      <c r="BA13" s="74"/>
      <c r="BB13" s="74"/>
      <c r="BC13" s="74"/>
      <c r="BD13" s="74"/>
      <c r="BE13" s="74"/>
      <c r="BF13" s="74"/>
      <c r="BG13" s="74"/>
      <c r="BJ13" s="73"/>
      <c r="BK13" s="73"/>
      <c r="BL13" s="73"/>
      <c r="BM13" s="73"/>
      <c r="BN13" s="73"/>
      <c r="BO13" s="73"/>
      <c r="BP13" s="73"/>
      <c r="BQ13" s="73"/>
    </row>
    <row r="14" spans="1:77" s="47" customFormat="1" x14ac:dyDescent="0.3">
      <c r="A14" s="48">
        <v>14159500</v>
      </c>
      <c r="B14" s="47">
        <v>23773009</v>
      </c>
      <c r="C14" s="47" t="s">
        <v>7</v>
      </c>
      <c r="D14" s="47" t="s">
        <v>172</v>
      </c>
      <c r="E14" s="77"/>
      <c r="F14" s="49">
        <v>0.38400000000000001</v>
      </c>
      <c r="G14" s="49" t="str">
        <f t="shared" si="20"/>
        <v>NS</v>
      </c>
      <c r="H14" s="49" t="str">
        <f t="shared" si="21"/>
        <v>NS</v>
      </c>
      <c r="I14" s="49" t="str">
        <f t="shared" si="22"/>
        <v>NS</v>
      </c>
      <c r="J14" s="49" t="str">
        <f t="shared" si="23"/>
        <v>S</v>
      </c>
      <c r="K14" s="50">
        <v>-9.7000000000000003E-2</v>
      </c>
      <c r="L14" s="49" t="str">
        <f t="shared" si="24"/>
        <v>G</v>
      </c>
      <c r="M14" s="49" t="str">
        <f t="shared" si="25"/>
        <v>NS</v>
      </c>
      <c r="N14" s="49" t="str">
        <f t="shared" si="26"/>
        <v>G</v>
      </c>
      <c r="O14" s="49" t="str">
        <f t="shared" si="27"/>
        <v>NS</v>
      </c>
      <c r="P14" s="49">
        <v>0.77200000000000002</v>
      </c>
      <c r="Q14" s="49" t="str">
        <f t="shared" si="28"/>
        <v>NS</v>
      </c>
      <c r="R14" s="49" t="str">
        <f t="shared" si="29"/>
        <v>NS</v>
      </c>
      <c r="S14" s="49" t="str">
        <f t="shared" si="30"/>
        <v>NS</v>
      </c>
      <c r="T14" s="49" t="str">
        <f t="shared" si="31"/>
        <v>NS</v>
      </c>
      <c r="U14" s="49">
        <v>0.502</v>
      </c>
      <c r="V14" s="49" t="str">
        <f t="shared" si="32"/>
        <v>NS</v>
      </c>
      <c r="W14" s="49" t="str">
        <f t="shared" si="33"/>
        <v>NS</v>
      </c>
      <c r="X14" s="49" t="str">
        <f t="shared" si="34"/>
        <v>NS</v>
      </c>
      <c r="Y14" s="49" t="str">
        <f t="shared" si="35"/>
        <v>NS</v>
      </c>
      <c r="Z14" s="51">
        <v>0.484549486618644</v>
      </c>
      <c r="AA14" s="51">
        <v>0.38027639142194303</v>
      </c>
      <c r="AB14" s="51">
        <v>14.799010010840499</v>
      </c>
      <c r="AC14" s="51">
        <v>11.1423348148207</v>
      </c>
      <c r="AD14" s="51">
        <v>0.71794882365065305</v>
      </c>
      <c r="AE14" s="51">
        <v>0.78722525910825403</v>
      </c>
      <c r="AF14" s="51">
        <v>0.54811663774119601</v>
      </c>
      <c r="AG14" s="51">
        <v>0.44309989892837198</v>
      </c>
      <c r="AH14" s="52" t="s">
        <v>76</v>
      </c>
      <c r="AI14" s="52" t="s">
        <v>73</v>
      </c>
      <c r="AJ14" s="52" t="s">
        <v>76</v>
      </c>
      <c r="AK14" s="52" t="s">
        <v>76</v>
      </c>
      <c r="AL14" s="52" t="s">
        <v>73</v>
      </c>
      <c r="AM14" s="52" t="s">
        <v>73</v>
      </c>
      <c r="AN14" s="52" t="s">
        <v>73</v>
      </c>
      <c r="AO14" s="52" t="s">
        <v>73</v>
      </c>
      <c r="AQ14" s="53" t="s">
        <v>81</v>
      </c>
      <c r="AR14" s="51">
        <v>0.40612566257357802</v>
      </c>
      <c r="AS14" s="51">
        <v>0.40751170973063899</v>
      </c>
      <c r="AT14" s="51">
        <v>5.8691993738379802</v>
      </c>
      <c r="AU14" s="51">
        <v>5.7095765691048497</v>
      </c>
      <c r="AV14" s="51">
        <v>0.77063242692377099</v>
      </c>
      <c r="AW14" s="51">
        <v>0.76973260959203305</v>
      </c>
      <c r="AX14" s="51">
        <v>0.46674426659517299</v>
      </c>
      <c r="AY14" s="51">
        <v>0.46657560903393902</v>
      </c>
      <c r="AZ14" s="52" t="s">
        <v>73</v>
      </c>
      <c r="BA14" s="52" t="s">
        <v>73</v>
      </c>
      <c r="BB14" s="52" t="s">
        <v>75</v>
      </c>
      <c r="BC14" s="52" t="s">
        <v>75</v>
      </c>
      <c r="BD14" s="52" t="s">
        <v>73</v>
      </c>
      <c r="BE14" s="52" t="s">
        <v>73</v>
      </c>
      <c r="BF14" s="52" t="s">
        <v>73</v>
      </c>
      <c r="BG14" s="52" t="s">
        <v>73</v>
      </c>
      <c r="BH14" s="47">
        <f t="shared" si="19"/>
        <v>1</v>
      </c>
      <c r="BI14" s="47" t="s">
        <v>81</v>
      </c>
      <c r="BJ14" s="51">
        <v>0.46674383178235301</v>
      </c>
      <c r="BK14" s="51">
        <v>0.45150298851383103</v>
      </c>
      <c r="BL14" s="51">
        <v>13.472234338990299</v>
      </c>
      <c r="BM14" s="51">
        <v>11.931418951461501</v>
      </c>
      <c r="BN14" s="51">
        <v>0.730243910085971</v>
      </c>
      <c r="BO14" s="51">
        <v>0.740605840839896</v>
      </c>
      <c r="BP14" s="51">
        <v>0.52759629043160605</v>
      </c>
      <c r="BQ14" s="51">
        <v>0.50919525165995205</v>
      </c>
      <c r="BR14" s="47" t="s">
        <v>76</v>
      </c>
      <c r="BS14" s="47" t="s">
        <v>76</v>
      </c>
      <c r="BT14" s="47" t="s">
        <v>76</v>
      </c>
      <c r="BU14" s="47" t="s">
        <v>76</v>
      </c>
      <c r="BV14" s="47" t="s">
        <v>73</v>
      </c>
      <c r="BW14" s="47" t="s">
        <v>73</v>
      </c>
      <c r="BX14" s="47" t="s">
        <v>73</v>
      </c>
      <c r="BY14" s="47" t="s">
        <v>73</v>
      </c>
    </row>
    <row r="15" spans="1:77" s="63" customFormat="1" x14ac:dyDescent="0.3">
      <c r="A15" s="62" t="s">
        <v>82</v>
      </c>
      <c r="B15" s="63">
        <v>23773411</v>
      </c>
      <c r="C15" s="63" t="s">
        <v>9</v>
      </c>
      <c r="D15" s="63" t="s">
        <v>172</v>
      </c>
      <c r="E15" s="77"/>
      <c r="F15" s="64">
        <v>0.84399999999999997</v>
      </c>
      <c r="G15" s="64" t="str">
        <f t="shared" si="20"/>
        <v>VG</v>
      </c>
      <c r="H15" s="64" t="str">
        <f t="shared" si="21"/>
        <v>G</v>
      </c>
      <c r="I15" s="64" t="str">
        <f t="shared" si="22"/>
        <v>G</v>
      </c>
      <c r="J15" s="64" t="str">
        <f t="shared" si="23"/>
        <v>G</v>
      </c>
      <c r="K15" s="65">
        <v>-6.0000000000000001E-3</v>
      </c>
      <c r="L15" s="64" t="str">
        <f t="shared" si="24"/>
        <v>VG</v>
      </c>
      <c r="M15" s="64" t="str">
        <f t="shared" si="25"/>
        <v>VG</v>
      </c>
      <c r="N15" s="64" t="str">
        <f t="shared" si="26"/>
        <v>NS</v>
      </c>
      <c r="O15" s="64" t="str">
        <f t="shared" si="27"/>
        <v>VG</v>
      </c>
      <c r="P15" s="64">
        <v>0.39400000000000002</v>
      </c>
      <c r="Q15" s="64" t="str">
        <f t="shared" si="28"/>
        <v>VG</v>
      </c>
      <c r="R15" s="64" t="str">
        <f t="shared" si="29"/>
        <v>G</v>
      </c>
      <c r="S15" s="64" t="str">
        <f t="shared" si="30"/>
        <v>G</v>
      </c>
      <c r="T15" s="64" t="str">
        <f t="shared" si="31"/>
        <v>G</v>
      </c>
      <c r="U15" s="64">
        <v>0.84399999999999997</v>
      </c>
      <c r="V15" s="64" t="str">
        <f t="shared" si="32"/>
        <v>G</v>
      </c>
      <c r="W15" s="64" t="str">
        <f t="shared" si="33"/>
        <v>G</v>
      </c>
      <c r="X15" s="64" t="str">
        <f t="shared" si="34"/>
        <v>VG</v>
      </c>
      <c r="Y15" s="64" t="str">
        <f t="shared" si="35"/>
        <v>VG</v>
      </c>
      <c r="Z15" s="66">
        <v>0.73647635295409697</v>
      </c>
      <c r="AA15" s="66">
        <v>0.71217887307743999</v>
      </c>
      <c r="AB15" s="66">
        <v>27.2620221999235</v>
      </c>
      <c r="AC15" s="66">
        <v>24.524223809741301</v>
      </c>
      <c r="AD15" s="66">
        <v>0.51334554351421302</v>
      </c>
      <c r="AE15" s="66">
        <v>0.53648963356486201</v>
      </c>
      <c r="AF15" s="66">
        <v>0.86031266235227699</v>
      </c>
      <c r="AG15" s="66">
        <v>0.80604704905596902</v>
      </c>
      <c r="AH15" s="67" t="s">
        <v>75</v>
      </c>
      <c r="AI15" s="67" t="s">
        <v>75</v>
      </c>
      <c r="AJ15" s="67" t="s">
        <v>73</v>
      </c>
      <c r="AK15" s="67" t="s">
        <v>73</v>
      </c>
      <c r="AL15" s="67" t="s">
        <v>75</v>
      </c>
      <c r="AM15" s="67" t="s">
        <v>75</v>
      </c>
      <c r="AN15" s="67" t="s">
        <v>77</v>
      </c>
      <c r="AO15" s="67" t="s">
        <v>75</v>
      </c>
      <c r="AQ15" s="68" t="s">
        <v>83</v>
      </c>
      <c r="AR15" s="66">
        <v>0.73846200721585697</v>
      </c>
      <c r="AS15" s="66">
        <v>0.73940362028250395</v>
      </c>
      <c r="AT15" s="66">
        <v>26.413443273521001</v>
      </c>
      <c r="AU15" s="66">
        <v>26.218954908900098</v>
      </c>
      <c r="AV15" s="66">
        <v>0.51140785365903696</v>
      </c>
      <c r="AW15" s="66">
        <v>0.510486414821683</v>
      </c>
      <c r="AX15" s="66">
        <v>0.85207820283356694</v>
      </c>
      <c r="AY15" s="66">
        <v>0.85461743340531704</v>
      </c>
      <c r="AZ15" s="67" t="s">
        <v>75</v>
      </c>
      <c r="BA15" s="67" t="s">
        <v>75</v>
      </c>
      <c r="BB15" s="67" t="s">
        <v>73</v>
      </c>
      <c r="BC15" s="67" t="s">
        <v>73</v>
      </c>
      <c r="BD15" s="67" t="s">
        <v>75</v>
      </c>
      <c r="BE15" s="67" t="s">
        <v>75</v>
      </c>
      <c r="BF15" s="67" t="s">
        <v>77</v>
      </c>
      <c r="BG15" s="67" t="s">
        <v>77</v>
      </c>
      <c r="BH15" s="63">
        <f t="shared" si="19"/>
        <v>1</v>
      </c>
      <c r="BI15" s="63" t="s">
        <v>83</v>
      </c>
      <c r="BJ15" s="66">
        <v>0.739728356583635</v>
      </c>
      <c r="BK15" s="66">
        <v>0.74088756788968202</v>
      </c>
      <c r="BL15" s="66">
        <v>26.943030662540899</v>
      </c>
      <c r="BM15" s="66">
        <v>26.625025595358</v>
      </c>
      <c r="BN15" s="66">
        <v>0.51016825010614397</v>
      </c>
      <c r="BO15" s="66">
        <v>0.50903087539983105</v>
      </c>
      <c r="BP15" s="66">
        <v>0.85983829217951901</v>
      </c>
      <c r="BQ15" s="66">
        <v>0.86117403136036696</v>
      </c>
      <c r="BR15" s="63" t="s">
        <v>75</v>
      </c>
      <c r="BS15" s="63" t="s">
        <v>75</v>
      </c>
      <c r="BT15" s="63" t="s">
        <v>73</v>
      </c>
      <c r="BU15" s="63" t="s">
        <v>73</v>
      </c>
      <c r="BV15" s="63" t="s">
        <v>75</v>
      </c>
      <c r="BW15" s="63" t="s">
        <v>75</v>
      </c>
      <c r="BX15" s="63" t="s">
        <v>77</v>
      </c>
      <c r="BY15" s="63" t="s">
        <v>77</v>
      </c>
    </row>
    <row r="16" spans="1:77" s="63" customFormat="1" x14ac:dyDescent="0.3">
      <c r="A16" s="62">
        <v>14162200</v>
      </c>
      <c r="B16" s="63">
        <v>23773405</v>
      </c>
      <c r="C16" s="63" t="s">
        <v>10</v>
      </c>
      <c r="D16" s="63" t="s">
        <v>172</v>
      </c>
      <c r="E16" s="77"/>
      <c r="F16" s="64">
        <v>0.52400000000000002</v>
      </c>
      <c r="G16" s="64" t="str">
        <f t="shared" si="20"/>
        <v>S</v>
      </c>
      <c r="H16" s="64" t="str">
        <f t="shared" si="21"/>
        <v>S</v>
      </c>
      <c r="I16" s="64" t="str">
        <f t="shared" si="22"/>
        <v>S</v>
      </c>
      <c r="J16" s="64" t="str">
        <f t="shared" si="23"/>
        <v>S</v>
      </c>
      <c r="K16" s="65">
        <v>-4.2999999999999997E-2</v>
      </c>
      <c r="L16" s="64" t="str">
        <f t="shared" si="24"/>
        <v>VG</v>
      </c>
      <c r="M16" s="64" t="str">
        <f t="shared" si="25"/>
        <v>S</v>
      </c>
      <c r="N16" s="64" t="str">
        <f t="shared" si="26"/>
        <v>NS</v>
      </c>
      <c r="O16" s="64" t="str">
        <f t="shared" si="27"/>
        <v>S</v>
      </c>
      <c r="P16" s="64">
        <v>0.68799999999999994</v>
      </c>
      <c r="Q16" s="64" t="str">
        <f t="shared" si="28"/>
        <v>S</v>
      </c>
      <c r="R16" s="64" t="str">
        <f t="shared" si="29"/>
        <v>NS</v>
      </c>
      <c r="S16" s="64" t="str">
        <f t="shared" si="30"/>
        <v>S</v>
      </c>
      <c r="T16" s="64" t="str">
        <f t="shared" si="31"/>
        <v>S</v>
      </c>
      <c r="U16" s="64">
        <v>0.59899999999999998</v>
      </c>
      <c r="V16" s="64" t="str">
        <f t="shared" si="32"/>
        <v>NS</v>
      </c>
      <c r="W16" s="64" t="str">
        <f t="shared" si="33"/>
        <v>NS</v>
      </c>
      <c r="X16" s="64" t="str">
        <f t="shared" si="34"/>
        <v>S</v>
      </c>
      <c r="Y16" s="64" t="str">
        <f t="shared" si="35"/>
        <v>S</v>
      </c>
      <c r="Z16" s="66">
        <v>0.61474935919165996</v>
      </c>
      <c r="AA16" s="66">
        <v>0.50541865349041004</v>
      </c>
      <c r="AB16" s="66">
        <v>23.505529061268899</v>
      </c>
      <c r="AC16" s="66">
        <v>20.7573483741354</v>
      </c>
      <c r="AD16" s="66">
        <v>0.62068562155759599</v>
      </c>
      <c r="AE16" s="66">
        <v>0.70326477695786105</v>
      </c>
      <c r="AF16" s="66">
        <v>0.70620903477716401</v>
      </c>
      <c r="AG16" s="66">
        <v>0.59088709824975805</v>
      </c>
      <c r="AH16" s="67" t="s">
        <v>76</v>
      </c>
      <c r="AI16" s="67" t="s">
        <v>76</v>
      </c>
      <c r="AJ16" s="67" t="s">
        <v>73</v>
      </c>
      <c r="AK16" s="67" t="s">
        <v>73</v>
      </c>
      <c r="AL16" s="67" t="s">
        <v>76</v>
      </c>
      <c r="AM16" s="67" t="s">
        <v>73</v>
      </c>
      <c r="AN16" s="67" t="s">
        <v>76</v>
      </c>
      <c r="AO16" s="67" t="s">
        <v>73</v>
      </c>
      <c r="AQ16" s="68" t="s">
        <v>84</v>
      </c>
      <c r="AR16" s="66">
        <v>0.65361168481487997</v>
      </c>
      <c r="AS16" s="66">
        <v>0.62891701080685203</v>
      </c>
      <c r="AT16" s="66">
        <v>19.157711222465299</v>
      </c>
      <c r="AU16" s="66">
        <v>19.6352986175783</v>
      </c>
      <c r="AV16" s="66">
        <v>0.58854763204444205</v>
      </c>
      <c r="AW16" s="66">
        <v>0.60916581420262605</v>
      </c>
      <c r="AX16" s="66">
        <v>0.71557078302967803</v>
      </c>
      <c r="AY16" s="66">
        <v>0.69834539597761702</v>
      </c>
      <c r="AZ16" s="67" t="s">
        <v>76</v>
      </c>
      <c r="BA16" s="67" t="s">
        <v>76</v>
      </c>
      <c r="BB16" s="67" t="s">
        <v>73</v>
      </c>
      <c r="BC16" s="67" t="s">
        <v>73</v>
      </c>
      <c r="BD16" s="67" t="s">
        <v>75</v>
      </c>
      <c r="BE16" s="67" t="s">
        <v>76</v>
      </c>
      <c r="BF16" s="67" t="s">
        <v>76</v>
      </c>
      <c r="BG16" s="67" t="s">
        <v>76</v>
      </c>
      <c r="BH16" s="63">
        <f t="shared" si="19"/>
        <v>1</v>
      </c>
      <c r="BI16" s="63" t="s">
        <v>84</v>
      </c>
      <c r="BJ16" s="66">
        <v>0.61216899059697905</v>
      </c>
      <c r="BK16" s="66">
        <v>0.58873650283311596</v>
      </c>
      <c r="BL16" s="66">
        <v>23.1104136912037</v>
      </c>
      <c r="BM16" s="66">
        <v>22.9050585976862</v>
      </c>
      <c r="BN16" s="66">
        <v>0.62276079629583403</v>
      </c>
      <c r="BO16" s="66">
        <v>0.64129829031963304</v>
      </c>
      <c r="BP16" s="66">
        <v>0.702161749198008</v>
      </c>
      <c r="BQ16" s="66">
        <v>0.683585110815213</v>
      </c>
      <c r="BR16" s="63" t="s">
        <v>76</v>
      </c>
      <c r="BS16" s="63" t="s">
        <v>76</v>
      </c>
      <c r="BT16" s="63" t="s">
        <v>73</v>
      </c>
      <c r="BU16" s="63" t="s">
        <v>73</v>
      </c>
      <c r="BV16" s="63" t="s">
        <v>76</v>
      </c>
      <c r="BW16" s="63" t="s">
        <v>76</v>
      </c>
      <c r="BX16" s="63" t="s">
        <v>76</v>
      </c>
      <c r="BY16" s="63" t="s">
        <v>76</v>
      </c>
    </row>
    <row r="17" spans="1:77" s="63" customFormat="1" x14ac:dyDescent="0.3">
      <c r="A17" s="62">
        <v>14162500</v>
      </c>
      <c r="B17" s="63">
        <v>23772909</v>
      </c>
      <c r="C17" s="63" t="s">
        <v>11</v>
      </c>
      <c r="D17" s="63" t="s">
        <v>172</v>
      </c>
      <c r="E17" s="77"/>
      <c r="F17" s="64">
        <v>0.68</v>
      </c>
      <c r="G17" s="64" t="str">
        <f t="shared" si="20"/>
        <v>S</v>
      </c>
      <c r="H17" s="64" t="str">
        <f t="shared" si="21"/>
        <v>S</v>
      </c>
      <c r="I17" s="64" t="str">
        <f t="shared" si="22"/>
        <v>VG</v>
      </c>
      <c r="J17" s="64" t="str">
        <f t="shared" si="23"/>
        <v>G</v>
      </c>
      <c r="K17" s="65">
        <v>6.0000000000000001E-3</v>
      </c>
      <c r="L17" s="65" t="str">
        <f t="shared" si="24"/>
        <v>VG</v>
      </c>
      <c r="M17" s="64" t="str">
        <f t="shared" si="25"/>
        <v>G</v>
      </c>
      <c r="N17" s="64" t="str">
        <f t="shared" si="26"/>
        <v>G</v>
      </c>
      <c r="O17" s="64" t="str">
        <f t="shared" si="27"/>
        <v>G</v>
      </c>
      <c r="P17" s="64">
        <v>0.56999999999999995</v>
      </c>
      <c r="Q17" s="64" t="str">
        <f t="shared" si="28"/>
        <v>G</v>
      </c>
      <c r="R17" s="64" t="str">
        <f t="shared" si="29"/>
        <v>G</v>
      </c>
      <c r="S17" s="64" t="str">
        <f t="shared" si="30"/>
        <v>VG</v>
      </c>
      <c r="T17" s="64" t="str">
        <f t="shared" si="31"/>
        <v>VG</v>
      </c>
      <c r="U17" s="64">
        <v>0.78</v>
      </c>
      <c r="V17" s="64" t="str">
        <f t="shared" si="32"/>
        <v>G</v>
      </c>
      <c r="W17" s="64" t="str">
        <f t="shared" si="33"/>
        <v>S</v>
      </c>
      <c r="X17" s="64" t="str">
        <f t="shared" si="34"/>
        <v>G</v>
      </c>
      <c r="Y17" s="64" t="str">
        <f t="shared" si="35"/>
        <v>G</v>
      </c>
      <c r="Z17" s="66">
        <v>0.76488069174801598</v>
      </c>
      <c r="AA17" s="66">
        <v>0.68991725054118203</v>
      </c>
      <c r="AB17" s="66">
        <v>10.1443382784535</v>
      </c>
      <c r="AC17" s="66">
        <v>7.1222258413468396</v>
      </c>
      <c r="AD17" s="66">
        <v>0.484891027192693</v>
      </c>
      <c r="AE17" s="66">
        <v>0.55685074253234002</v>
      </c>
      <c r="AF17" s="66">
        <v>0.81843746163333897</v>
      </c>
      <c r="AG17" s="66">
        <v>0.72999307079166997</v>
      </c>
      <c r="AH17" s="67" t="s">
        <v>75</v>
      </c>
      <c r="AI17" s="67" t="s">
        <v>76</v>
      </c>
      <c r="AJ17" s="67" t="s">
        <v>76</v>
      </c>
      <c r="AK17" s="67" t="s">
        <v>75</v>
      </c>
      <c r="AL17" s="67" t="s">
        <v>77</v>
      </c>
      <c r="AM17" s="67" t="s">
        <v>75</v>
      </c>
      <c r="AN17" s="67" t="s">
        <v>75</v>
      </c>
      <c r="AO17" s="67" t="s">
        <v>76</v>
      </c>
      <c r="AQ17" s="68" t="s">
        <v>85</v>
      </c>
      <c r="AR17" s="66">
        <v>0.79347932251418196</v>
      </c>
      <c r="AS17" s="66">
        <v>0.80273521066028797</v>
      </c>
      <c r="AT17" s="66">
        <v>6.4806978964083202</v>
      </c>
      <c r="AU17" s="66">
        <v>5.7980864326347703</v>
      </c>
      <c r="AV17" s="66">
        <v>0.454445461508659</v>
      </c>
      <c r="AW17" s="66">
        <v>0.444145009360357</v>
      </c>
      <c r="AX17" s="66">
        <v>0.82084976638971097</v>
      </c>
      <c r="AY17" s="66">
        <v>0.82746101549721796</v>
      </c>
      <c r="AZ17" s="67" t="s">
        <v>75</v>
      </c>
      <c r="BA17" s="67" t="s">
        <v>77</v>
      </c>
      <c r="BB17" s="67" t="s">
        <v>75</v>
      </c>
      <c r="BC17" s="67" t="s">
        <v>75</v>
      </c>
      <c r="BD17" s="67" t="s">
        <v>77</v>
      </c>
      <c r="BE17" s="67" t="s">
        <v>77</v>
      </c>
      <c r="BF17" s="67" t="s">
        <v>75</v>
      </c>
      <c r="BG17" s="67" t="s">
        <v>75</v>
      </c>
      <c r="BH17" s="63">
        <f t="shared" si="19"/>
        <v>1</v>
      </c>
      <c r="BI17" s="63" t="s">
        <v>85</v>
      </c>
      <c r="BJ17" s="66">
        <v>0.77201057728846201</v>
      </c>
      <c r="BK17" s="66">
        <v>0.78145064939357001</v>
      </c>
      <c r="BL17" s="66">
        <v>8.3086932198694807</v>
      </c>
      <c r="BM17" s="66">
        <v>6.9422442839524603</v>
      </c>
      <c r="BN17" s="66">
        <v>0.47748237947754502</v>
      </c>
      <c r="BO17" s="66">
        <v>0.46749262091120802</v>
      </c>
      <c r="BP17" s="66">
        <v>0.81530771590621798</v>
      </c>
      <c r="BQ17" s="66">
        <v>0.81882056470473397</v>
      </c>
      <c r="BR17" s="63" t="s">
        <v>75</v>
      </c>
      <c r="BS17" s="63" t="s">
        <v>75</v>
      </c>
      <c r="BT17" s="63" t="s">
        <v>75</v>
      </c>
      <c r="BU17" s="63" t="s">
        <v>75</v>
      </c>
      <c r="BV17" s="63" t="s">
        <v>77</v>
      </c>
      <c r="BW17" s="63" t="s">
        <v>77</v>
      </c>
      <c r="BX17" s="63" t="s">
        <v>75</v>
      </c>
      <c r="BY17" s="63" t="s">
        <v>75</v>
      </c>
    </row>
    <row r="18" spans="1:77" s="47" customFormat="1" x14ac:dyDescent="0.3">
      <c r="A18" s="48">
        <v>14163150</v>
      </c>
      <c r="B18" s="47">
        <v>23772857</v>
      </c>
      <c r="C18" s="47" t="s">
        <v>25</v>
      </c>
      <c r="D18" s="47" t="s">
        <v>172</v>
      </c>
      <c r="E18" s="77"/>
      <c r="F18" s="49">
        <v>0.14000000000000001</v>
      </c>
      <c r="G18" s="49" t="str">
        <f t="shared" si="20"/>
        <v>NS</v>
      </c>
      <c r="H18" s="49">
        <f t="shared" si="21"/>
        <v>0</v>
      </c>
      <c r="I18" s="49">
        <f t="shared" si="22"/>
        <v>0</v>
      </c>
      <c r="J18" s="49">
        <f t="shared" si="23"/>
        <v>0</v>
      </c>
      <c r="K18" s="50">
        <v>-0.35299999999999998</v>
      </c>
      <c r="L18" s="50" t="str">
        <f t="shared" si="24"/>
        <v>NS</v>
      </c>
      <c r="M18" s="49">
        <f t="shared" si="25"/>
        <v>0</v>
      </c>
      <c r="N18" s="49">
        <f t="shared" si="26"/>
        <v>0</v>
      </c>
      <c r="O18" s="49">
        <f t="shared" si="27"/>
        <v>0</v>
      </c>
      <c r="P18" s="49">
        <v>0.72899999999999998</v>
      </c>
      <c r="Q18" s="49" t="str">
        <f t="shared" si="28"/>
        <v>NS</v>
      </c>
      <c r="R18" s="49">
        <f t="shared" si="29"/>
        <v>0</v>
      </c>
      <c r="S18" s="49">
        <f t="shared" si="30"/>
        <v>0</v>
      </c>
      <c r="T18" s="49">
        <f t="shared" si="31"/>
        <v>0</v>
      </c>
      <c r="U18" s="49">
        <v>0.83699999999999997</v>
      </c>
      <c r="V18" s="49" t="str">
        <f t="shared" si="32"/>
        <v>G</v>
      </c>
      <c r="W18" s="49">
        <f t="shared" si="33"/>
        <v>0</v>
      </c>
      <c r="X18" s="49">
        <f t="shared" si="34"/>
        <v>0</v>
      </c>
      <c r="Y18" s="49">
        <f t="shared" si="35"/>
        <v>0</v>
      </c>
      <c r="Z18" s="49"/>
      <c r="AA18" s="50"/>
      <c r="AB18" s="49"/>
      <c r="AC18" s="49"/>
      <c r="AD18" s="49"/>
      <c r="AE18" s="50"/>
      <c r="AF18" s="49"/>
      <c r="AG18" s="49"/>
      <c r="AH18" s="49"/>
      <c r="AI18" s="50"/>
      <c r="AJ18" s="49"/>
      <c r="AK18" s="49"/>
    </row>
    <row r="19" spans="1:77" s="47" customFormat="1" x14ac:dyDescent="0.3">
      <c r="A19" s="48">
        <v>14163900</v>
      </c>
      <c r="B19" s="47">
        <v>23772801</v>
      </c>
      <c r="C19" s="47" t="s">
        <v>26</v>
      </c>
      <c r="D19" s="47" t="s">
        <v>172</v>
      </c>
      <c r="E19" s="77"/>
      <c r="F19" s="49">
        <v>0.23</v>
      </c>
      <c r="G19" s="49" t="str">
        <f t="shared" si="20"/>
        <v>NS</v>
      </c>
      <c r="H19" s="49">
        <f t="shared" si="21"/>
        <v>0</v>
      </c>
      <c r="I19" s="49">
        <f t="shared" si="22"/>
        <v>0</v>
      </c>
      <c r="J19" s="49">
        <f t="shared" si="23"/>
        <v>0</v>
      </c>
      <c r="K19" s="50">
        <v>-0.33500000000000002</v>
      </c>
      <c r="L19" s="50" t="str">
        <f t="shared" si="24"/>
        <v>NS</v>
      </c>
      <c r="M19" s="49">
        <f t="shared" si="25"/>
        <v>0</v>
      </c>
      <c r="N19" s="49">
        <f t="shared" si="26"/>
        <v>0</v>
      </c>
      <c r="O19" s="49">
        <f t="shared" si="27"/>
        <v>0</v>
      </c>
      <c r="P19" s="49">
        <v>0.71799999999999997</v>
      </c>
      <c r="Q19" s="49" t="str">
        <f t="shared" si="28"/>
        <v>NS</v>
      </c>
      <c r="R19" s="49">
        <f t="shared" si="29"/>
        <v>0</v>
      </c>
      <c r="S19" s="49">
        <f t="shared" si="30"/>
        <v>0</v>
      </c>
      <c r="T19" s="49">
        <f t="shared" si="31"/>
        <v>0</v>
      </c>
      <c r="U19" s="49">
        <v>0.78</v>
      </c>
      <c r="V19" s="49" t="str">
        <f t="shared" si="32"/>
        <v>G</v>
      </c>
      <c r="W19" s="49">
        <f t="shared" si="33"/>
        <v>0</v>
      </c>
      <c r="X19" s="49">
        <f t="shared" si="34"/>
        <v>0</v>
      </c>
      <c r="Y19" s="49">
        <f t="shared" si="35"/>
        <v>0</v>
      </c>
      <c r="Z19" s="49"/>
      <c r="AA19" s="50"/>
      <c r="AB19" s="49"/>
      <c r="AC19" s="49"/>
      <c r="AD19" s="49"/>
      <c r="AE19" s="50"/>
      <c r="AF19" s="49"/>
      <c r="AG19" s="49"/>
      <c r="AH19" s="49"/>
      <c r="AI19" s="50"/>
      <c r="AJ19" s="49"/>
      <c r="AK19" s="49"/>
    </row>
    <row r="20" spans="1:77" s="47" customFormat="1" x14ac:dyDescent="0.3">
      <c r="A20" s="48">
        <v>14164700</v>
      </c>
      <c r="B20" s="47">
        <v>23774369</v>
      </c>
      <c r="C20" s="47" t="s">
        <v>12</v>
      </c>
      <c r="D20" s="47" t="s">
        <v>172</v>
      </c>
      <c r="E20" s="77"/>
      <c r="F20" s="49">
        <v>0.35699999999999998</v>
      </c>
      <c r="G20" s="49" t="str">
        <f t="shared" si="20"/>
        <v>NS</v>
      </c>
      <c r="H20" s="49" t="str">
        <f t="shared" si="21"/>
        <v>NS</v>
      </c>
      <c r="I20" s="49" t="str">
        <f t="shared" si="22"/>
        <v>NS</v>
      </c>
      <c r="J20" s="49" t="str">
        <f t="shared" si="23"/>
        <v>NS</v>
      </c>
      <c r="K20" s="50">
        <v>0.60499999999999998</v>
      </c>
      <c r="L20" s="50" t="str">
        <f t="shared" si="24"/>
        <v>NS</v>
      </c>
      <c r="M20" s="49" t="str">
        <f t="shared" si="25"/>
        <v>S</v>
      </c>
      <c r="N20" s="49" t="str">
        <f t="shared" si="26"/>
        <v>NS</v>
      </c>
      <c r="O20" s="49" t="str">
        <f t="shared" si="27"/>
        <v>NS</v>
      </c>
      <c r="P20" s="49">
        <v>0.747</v>
      </c>
      <c r="Q20" s="49" t="str">
        <f t="shared" si="28"/>
        <v>NS</v>
      </c>
      <c r="R20" s="49" t="str">
        <f t="shared" si="29"/>
        <v>NS</v>
      </c>
      <c r="S20" s="49" t="str">
        <f t="shared" si="30"/>
        <v>NS</v>
      </c>
      <c r="T20" s="49" t="str">
        <f t="shared" si="31"/>
        <v>NS</v>
      </c>
      <c r="U20" s="49">
        <v>0.70399999999999996</v>
      </c>
      <c r="V20" s="49" t="str">
        <f t="shared" si="32"/>
        <v>S</v>
      </c>
      <c r="W20" s="49" t="str">
        <f t="shared" si="33"/>
        <v>S</v>
      </c>
      <c r="X20" s="49" t="str">
        <f t="shared" si="34"/>
        <v>S</v>
      </c>
      <c r="Y20" s="49" t="str">
        <f t="shared" si="35"/>
        <v>S</v>
      </c>
      <c r="Z20" s="51">
        <v>3.0704881282754101E-2</v>
      </c>
      <c r="AA20" s="51">
        <v>8.4524781993650294E-2</v>
      </c>
      <c r="AB20" s="51">
        <v>57.725781118164299</v>
      </c>
      <c r="AC20" s="51">
        <v>55.898433080474298</v>
      </c>
      <c r="AD20" s="51">
        <v>0.98452786589168995</v>
      </c>
      <c r="AE20" s="51">
        <v>0.956804691672417</v>
      </c>
      <c r="AF20" s="51">
        <v>0.60214454482463797</v>
      </c>
      <c r="AG20" s="51">
        <v>0.63132009052717497</v>
      </c>
      <c r="AH20" s="52" t="s">
        <v>73</v>
      </c>
      <c r="AI20" s="52" t="s">
        <v>73</v>
      </c>
      <c r="AJ20" s="52" t="s">
        <v>73</v>
      </c>
      <c r="AK20" s="52" t="s">
        <v>73</v>
      </c>
      <c r="AL20" s="52" t="s">
        <v>73</v>
      </c>
      <c r="AM20" s="52" t="s">
        <v>73</v>
      </c>
      <c r="AN20" s="52" t="s">
        <v>76</v>
      </c>
      <c r="AO20" s="52" t="s">
        <v>76</v>
      </c>
      <c r="AQ20" s="53" t="s">
        <v>86</v>
      </c>
      <c r="AR20" s="51">
        <v>-0.140948274247363</v>
      </c>
      <c r="AS20" s="51">
        <v>-0.122937769553058</v>
      </c>
      <c r="AT20" s="51">
        <v>66.867307385937096</v>
      </c>
      <c r="AU20" s="51">
        <v>66.057230496528703</v>
      </c>
      <c r="AV20" s="51">
        <v>1.0681518029977599</v>
      </c>
      <c r="AW20" s="51">
        <v>1.0596875811073101</v>
      </c>
      <c r="AX20" s="51">
        <v>0.57818284597209202</v>
      </c>
      <c r="AY20" s="51">
        <v>0.60062178678829903</v>
      </c>
      <c r="AZ20" s="52" t="s">
        <v>73</v>
      </c>
      <c r="BA20" s="52" t="s">
        <v>73</v>
      </c>
      <c r="BB20" s="52" t="s">
        <v>73</v>
      </c>
      <c r="BC20" s="52" t="s">
        <v>73</v>
      </c>
      <c r="BD20" s="52" t="s">
        <v>73</v>
      </c>
      <c r="BE20" s="52" t="s">
        <v>73</v>
      </c>
      <c r="BF20" s="52" t="s">
        <v>73</v>
      </c>
      <c r="BG20" s="52" t="s">
        <v>76</v>
      </c>
      <c r="BH20" s="47">
        <f t="shared" ref="BH20:BH22" si="53">IF(BI20=AQ20,1,0)</f>
        <v>1</v>
      </c>
      <c r="BI20" s="47" t="s">
        <v>86</v>
      </c>
      <c r="BJ20" s="51">
        <v>-5.9165543784451997E-2</v>
      </c>
      <c r="BK20" s="51">
        <v>-4.1886943092680901E-2</v>
      </c>
      <c r="BL20" s="51">
        <v>61.764911696754098</v>
      </c>
      <c r="BM20" s="51">
        <v>61.151691742809497</v>
      </c>
      <c r="BN20" s="51">
        <v>1.02915768654976</v>
      </c>
      <c r="BO20" s="51">
        <v>1.02072863342452</v>
      </c>
      <c r="BP20" s="51">
        <v>0.58744030239503198</v>
      </c>
      <c r="BQ20" s="51">
        <v>0.61195296299156199</v>
      </c>
      <c r="BR20" s="47" t="s">
        <v>73</v>
      </c>
      <c r="BS20" s="47" t="s">
        <v>73</v>
      </c>
      <c r="BT20" s="47" t="s">
        <v>73</v>
      </c>
      <c r="BU20" s="47" t="s">
        <v>73</v>
      </c>
      <c r="BV20" s="47" t="s">
        <v>73</v>
      </c>
      <c r="BW20" s="47" t="s">
        <v>73</v>
      </c>
      <c r="BX20" s="47" t="s">
        <v>73</v>
      </c>
      <c r="BY20" s="47" t="s">
        <v>76</v>
      </c>
    </row>
    <row r="21" spans="1:77" s="63" customFormat="1" x14ac:dyDescent="0.3">
      <c r="A21" s="62">
        <v>14164900</v>
      </c>
      <c r="B21" s="63">
        <v>23772751</v>
      </c>
      <c r="C21" s="63" t="s">
        <v>13</v>
      </c>
      <c r="D21" s="63" t="s">
        <v>172</v>
      </c>
      <c r="E21" s="77"/>
      <c r="F21" s="64">
        <v>0.77100000000000002</v>
      </c>
      <c r="G21" s="64" t="str">
        <f t="shared" si="20"/>
        <v>G</v>
      </c>
      <c r="H21" s="64" t="str">
        <f t="shared" si="21"/>
        <v>G</v>
      </c>
      <c r="I21" s="64" t="str">
        <f t="shared" si="22"/>
        <v>VG</v>
      </c>
      <c r="J21" s="64" t="str">
        <f t="shared" si="23"/>
        <v>VG</v>
      </c>
      <c r="K21" s="65">
        <v>-1.7000000000000001E-2</v>
      </c>
      <c r="L21" s="65" t="str">
        <f t="shared" si="24"/>
        <v>VG</v>
      </c>
      <c r="M21" s="64" t="str">
        <f t="shared" si="25"/>
        <v>G</v>
      </c>
      <c r="N21" s="64" t="str">
        <f t="shared" si="26"/>
        <v>VG</v>
      </c>
      <c r="O21" s="64" t="str">
        <f t="shared" si="27"/>
        <v>G</v>
      </c>
      <c r="P21" s="64">
        <v>0.47699999999999998</v>
      </c>
      <c r="Q21" s="64" t="str">
        <f t="shared" si="28"/>
        <v>VG</v>
      </c>
      <c r="R21" s="64" t="str">
        <f t="shared" si="29"/>
        <v>VG</v>
      </c>
      <c r="S21" s="64" t="str">
        <f t="shared" si="30"/>
        <v>VG</v>
      </c>
      <c r="T21" s="64" t="str">
        <f t="shared" si="31"/>
        <v>VG</v>
      </c>
      <c r="U21" s="64">
        <v>0.79300000000000004</v>
      </c>
      <c r="V21" s="64" t="str">
        <f t="shared" si="32"/>
        <v>G</v>
      </c>
      <c r="W21" s="64" t="str">
        <f t="shared" si="33"/>
        <v>G</v>
      </c>
      <c r="X21" s="64" t="str">
        <f t="shared" si="34"/>
        <v>VG</v>
      </c>
      <c r="Y21" s="64" t="str">
        <f t="shared" si="35"/>
        <v>G</v>
      </c>
      <c r="Z21" s="66">
        <v>0.82957537734731002</v>
      </c>
      <c r="AA21" s="66">
        <v>0.770017181523593</v>
      </c>
      <c r="AB21" s="66">
        <v>4.1945904485044201</v>
      </c>
      <c r="AC21" s="66">
        <v>1.60133556975805</v>
      </c>
      <c r="AD21" s="66">
        <v>0.41282517201920899</v>
      </c>
      <c r="AE21" s="66">
        <v>0.47956523902010201</v>
      </c>
      <c r="AF21" s="66">
        <v>0.83981224617125405</v>
      </c>
      <c r="AG21" s="66">
        <v>0.77168278397218004</v>
      </c>
      <c r="AH21" s="67" t="s">
        <v>77</v>
      </c>
      <c r="AI21" s="67" t="s">
        <v>75</v>
      </c>
      <c r="AJ21" s="67" t="s">
        <v>77</v>
      </c>
      <c r="AK21" s="67" t="s">
        <v>77</v>
      </c>
      <c r="AL21" s="67" t="s">
        <v>77</v>
      </c>
      <c r="AM21" s="67" t="s">
        <v>77</v>
      </c>
      <c r="AN21" s="67" t="s">
        <v>75</v>
      </c>
      <c r="AO21" s="67" t="s">
        <v>75</v>
      </c>
      <c r="AQ21" s="68" t="s">
        <v>87</v>
      </c>
      <c r="AR21" s="66">
        <v>0.84535320975234196</v>
      </c>
      <c r="AS21" s="66">
        <v>0.852362033202411</v>
      </c>
      <c r="AT21" s="66">
        <v>0.65503642042571297</v>
      </c>
      <c r="AU21" s="66">
        <v>0.70929549035220396</v>
      </c>
      <c r="AV21" s="66">
        <v>0.39325156102380399</v>
      </c>
      <c r="AW21" s="66">
        <v>0.38423686288224501</v>
      </c>
      <c r="AX21" s="66">
        <v>0.84908178687649805</v>
      </c>
      <c r="AY21" s="66">
        <v>0.85623492331974904</v>
      </c>
      <c r="AZ21" s="67" t="s">
        <v>77</v>
      </c>
      <c r="BA21" s="67" t="s">
        <v>77</v>
      </c>
      <c r="BB21" s="67" t="s">
        <v>77</v>
      </c>
      <c r="BC21" s="67" t="s">
        <v>77</v>
      </c>
      <c r="BD21" s="67" t="s">
        <v>77</v>
      </c>
      <c r="BE21" s="67" t="s">
        <v>77</v>
      </c>
      <c r="BF21" s="67" t="s">
        <v>75</v>
      </c>
      <c r="BG21" s="67" t="s">
        <v>77</v>
      </c>
      <c r="BH21" s="63">
        <f t="shared" si="53"/>
        <v>1</v>
      </c>
      <c r="BI21" s="63" t="s">
        <v>87</v>
      </c>
      <c r="BJ21" s="66">
        <v>0.83149852870428698</v>
      </c>
      <c r="BK21" s="66">
        <v>0.840051780765255</v>
      </c>
      <c r="BL21" s="66">
        <v>2.4536945846266698</v>
      </c>
      <c r="BM21" s="66">
        <v>1.8573873082821999</v>
      </c>
      <c r="BN21" s="66">
        <v>0.41048930716367399</v>
      </c>
      <c r="BO21" s="66">
        <v>0.39993526880577102</v>
      </c>
      <c r="BP21" s="66">
        <v>0.83515826593662201</v>
      </c>
      <c r="BQ21" s="66">
        <v>0.84255161739777595</v>
      </c>
      <c r="BR21" s="63" t="s">
        <v>77</v>
      </c>
      <c r="BS21" s="63" t="s">
        <v>77</v>
      </c>
      <c r="BT21" s="63" t="s">
        <v>77</v>
      </c>
      <c r="BU21" s="63" t="s">
        <v>77</v>
      </c>
      <c r="BV21" s="63" t="s">
        <v>77</v>
      </c>
      <c r="BW21" s="63" t="s">
        <v>77</v>
      </c>
      <c r="BX21" s="63" t="s">
        <v>75</v>
      </c>
      <c r="BY21" s="63" t="s">
        <v>75</v>
      </c>
    </row>
    <row r="22" spans="1:77" s="63" customFormat="1" x14ac:dyDescent="0.3">
      <c r="A22" s="62">
        <v>14165000</v>
      </c>
      <c r="B22" s="63">
        <v>23773513</v>
      </c>
      <c r="C22" s="63" t="s">
        <v>14</v>
      </c>
      <c r="D22" s="63" t="s">
        <v>172</v>
      </c>
      <c r="E22" s="77"/>
      <c r="F22" s="64">
        <v>0.72699999999999998</v>
      </c>
      <c r="G22" s="64" t="str">
        <f t="shared" si="20"/>
        <v>G</v>
      </c>
      <c r="H22" s="64" t="str">
        <f t="shared" si="21"/>
        <v>S</v>
      </c>
      <c r="I22" s="64" t="str">
        <f t="shared" si="22"/>
        <v>S</v>
      </c>
      <c r="J22" s="64" t="str">
        <f t="shared" si="23"/>
        <v>S</v>
      </c>
      <c r="K22" s="65">
        <v>8.9999999999999993E-3</v>
      </c>
      <c r="L22" s="65" t="str">
        <f t="shared" si="24"/>
        <v>VG</v>
      </c>
      <c r="M22" s="64" t="str">
        <f t="shared" si="25"/>
        <v>VG</v>
      </c>
      <c r="N22" s="64" t="str">
        <f t="shared" si="26"/>
        <v>NS</v>
      </c>
      <c r="O22" s="64" t="str">
        <f t="shared" si="27"/>
        <v>VG</v>
      </c>
      <c r="P22" s="64">
        <v>0.51800000000000002</v>
      </c>
      <c r="Q22" s="64" t="str">
        <f t="shared" si="28"/>
        <v>G</v>
      </c>
      <c r="R22" s="64" t="str">
        <f t="shared" si="29"/>
        <v>NS</v>
      </c>
      <c r="S22" s="64" t="str">
        <f t="shared" si="30"/>
        <v>NS</v>
      </c>
      <c r="T22" s="64" t="str">
        <f t="shared" si="31"/>
        <v>NS</v>
      </c>
      <c r="U22" s="64">
        <v>0.81499999999999995</v>
      </c>
      <c r="V22" s="64" t="str">
        <f t="shared" si="32"/>
        <v>G</v>
      </c>
      <c r="W22" s="64" t="str">
        <f t="shared" si="33"/>
        <v>VG</v>
      </c>
      <c r="X22" s="64" t="str">
        <f t="shared" si="34"/>
        <v>VG</v>
      </c>
      <c r="Y22" s="64" t="str">
        <f t="shared" si="35"/>
        <v>VG</v>
      </c>
      <c r="Z22" s="66">
        <v>0.46449135700952998</v>
      </c>
      <c r="AA22" s="66">
        <v>0.48582826247624</v>
      </c>
      <c r="AB22" s="66">
        <v>36.925476905016303</v>
      </c>
      <c r="AC22" s="66">
        <v>35.422135499048998</v>
      </c>
      <c r="AD22" s="66">
        <v>0.73178456050293195</v>
      </c>
      <c r="AE22" s="66">
        <v>0.71705769469670899</v>
      </c>
      <c r="AF22" s="66">
        <v>0.86373220117502103</v>
      </c>
      <c r="AG22" s="66">
        <v>0.86641318681162205</v>
      </c>
      <c r="AH22" s="67" t="s">
        <v>76</v>
      </c>
      <c r="AI22" s="67" t="s">
        <v>76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77</v>
      </c>
      <c r="AO22" s="67" t="s">
        <v>77</v>
      </c>
      <c r="AQ22" s="68" t="s">
        <v>88</v>
      </c>
      <c r="AR22" s="66">
        <v>0.43843094218020001</v>
      </c>
      <c r="AS22" s="66">
        <v>0.45450937038529099</v>
      </c>
      <c r="AT22" s="66">
        <v>40.067811319636199</v>
      </c>
      <c r="AU22" s="66">
        <v>39.605988650487703</v>
      </c>
      <c r="AV22" s="66">
        <v>0.74937911488097997</v>
      </c>
      <c r="AW22" s="66">
        <v>0.73857337456390104</v>
      </c>
      <c r="AX22" s="66">
        <v>0.87051913419226601</v>
      </c>
      <c r="AY22" s="66">
        <v>0.88200065354242896</v>
      </c>
      <c r="AZ22" s="67" t="s">
        <v>73</v>
      </c>
      <c r="BA22" s="67" t="s">
        <v>76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77</v>
      </c>
      <c r="BG22" s="67" t="s">
        <v>77</v>
      </c>
      <c r="BH22" s="63">
        <f t="shared" si="53"/>
        <v>1</v>
      </c>
      <c r="BI22" s="63" t="s">
        <v>88</v>
      </c>
      <c r="BJ22" s="66">
        <v>0.48875926577338902</v>
      </c>
      <c r="BK22" s="66">
        <v>0.49850744282400899</v>
      </c>
      <c r="BL22" s="66">
        <v>34.750583660210602</v>
      </c>
      <c r="BM22" s="66">
        <v>34.841960954976599</v>
      </c>
      <c r="BN22" s="66">
        <v>0.71501100287101205</v>
      </c>
      <c r="BO22" s="66">
        <v>0.70816139203997197</v>
      </c>
      <c r="BP22" s="66">
        <v>0.86944312864988105</v>
      </c>
      <c r="BQ22" s="66">
        <v>0.88290786392832199</v>
      </c>
      <c r="BR22" s="63" t="s">
        <v>76</v>
      </c>
      <c r="BS22" s="63" t="s">
        <v>76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77</v>
      </c>
      <c r="BY22" s="63" t="s">
        <v>77</v>
      </c>
    </row>
    <row r="24" spans="1:77" x14ac:dyDescent="0.3">
      <c r="A24" s="32" t="s">
        <v>57</v>
      </c>
    </row>
    <row r="25" spans="1:77" x14ac:dyDescent="0.3">
      <c r="A25" s="3" t="s">
        <v>16</v>
      </c>
      <c r="B25" s="3" t="s">
        <v>56</v>
      </c>
      <c r="F25" s="16" t="s">
        <v>48</v>
      </c>
      <c r="K25" s="19" t="s">
        <v>49</v>
      </c>
      <c r="P25" s="17" t="s">
        <v>50</v>
      </c>
      <c r="U25" s="18" t="s">
        <v>51</v>
      </c>
      <c r="Z25" s="36" t="s">
        <v>69</v>
      </c>
      <c r="AA25" s="36" t="s">
        <v>70</v>
      </c>
      <c r="AB25" s="37" t="s">
        <v>69</v>
      </c>
      <c r="AC25" s="37" t="s">
        <v>70</v>
      </c>
      <c r="AD25" s="38" t="s">
        <v>69</v>
      </c>
      <c r="AE25" s="38" t="s">
        <v>70</v>
      </c>
      <c r="AF25" s="3" t="s">
        <v>69</v>
      </c>
      <c r="AG25" s="3" t="s">
        <v>70</v>
      </c>
      <c r="AH25" s="39" t="s">
        <v>69</v>
      </c>
      <c r="AI25" s="39" t="s">
        <v>70</v>
      </c>
      <c r="AJ25" s="37" t="s">
        <v>69</v>
      </c>
      <c r="AK25" s="37" t="s">
        <v>70</v>
      </c>
      <c r="AL25" s="38" t="s">
        <v>69</v>
      </c>
      <c r="AM25" s="38" t="s">
        <v>70</v>
      </c>
      <c r="AN25" s="3" t="s">
        <v>69</v>
      </c>
      <c r="AO25" s="3" t="s">
        <v>70</v>
      </c>
      <c r="AR25" s="36" t="s">
        <v>71</v>
      </c>
      <c r="AS25" s="36" t="s">
        <v>72</v>
      </c>
      <c r="AT25" s="40" t="s">
        <v>71</v>
      </c>
      <c r="AU25" s="40" t="s">
        <v>72</v>
      </c>
      <c r="AV25" s="41" t="s">
        <v>71</v>
      </c>
      <c r="AW25" s="41" t="s">
        <v>72</v>
      </c>
      <c r="AX25" s="3" t="s">
        <v>71</v>
      </c>
      <c r="AY25" s="3" t="s">
        <v>72</v>
      </c>
      <c r="AZ25" s="36" t="s">
        <v>71</v>
      </c>
      <c r="BA25" s="36" t="s">
        <v>72</v>
      </c>
      <c r="BB25" s="40" t="s">
        <v>71</v>
      </c>
      <c r="BC25" s="40" t="s">
        <v>72</v>
      </c>
      <c r="BD25" s="41" t="s">
        <v>71</v>
      </c>
      <c r="BE25" s="41" t="s">
        <v>72</v>
      </c>
      <c r="BF25" s="3" t="s">
        <v>71</v>
      </c>
      <c r="BG25" s="3" t="s">
        <v>72</v>
      </c>
      <c r="BJ25" s="35" t="s">
        <v>71</v>
      </c>
      <c r="BK25" s="35" t="s">
        <v>72</v>
      </c>
      <c r="BL25" s="35" t="s">
        <v>71</v>
      </c>
      <c r="BM25" s="35" t="s">
        <v>72</v>
      </c>
      <c r="BN25" s="35" t="s">
        <v>71</v>
      </c>
      <c r="BO25" s="35" t="s">
        <v>72</v>
      </c>
      <c r="BP25" s="35" t="s">
        <v>71</v>
      </c>
      <c r="BQ25" s="35" t="s">
        <v>72</v>
      </c>
      <c r="BR25" t="s">
        <v>71</v>
      </c>
      <c r="BS25" t="s">
        <v>72</v>
      </c>
      <c r="BT25" t="s">
        <v>71</v>
      </c>
      <c r="BU25" t="s">
        <v>72</v>
      </c>
      <c r="BV25" t="s">
        <v>71</v>
      </c>
      <c r="BW25" t="s">
        <v>72</v>
      </c>
      <c r="BX25" t="s">
        <v>71</v>
      </c>
      <c r="BY25" t="s">
        <v>72</v>
      </c>
    </row>
    <row r="26" spans="1:77" x14ac:dyDescent="0.3">
      <c r="A26">
        <v>14159200</v>
      </c>
      <c r="B26">
        <v>23773037</v>
      </c>
      <c r="C26" t="s">
        <v>58</v>
      </c>
      <c r="D26" t="s">
        <v>55</v>
      </c>
      <c r="F26" s="16">
        <v>0.85199999999999998</v>
      </c>
      <c r="G26" s="16" t="str">
        <f t="shared" ref="G26:G32" si="54">IF(F26&gt;0.8,"VG",IF(F26&gt;0.7,"G",IF(F26&gt;0.45,"S","NS")))</f>
        <v>VG</v>
      </c>
      <c r="K26" s="19">
        <v>-2.9000000000000001E-2</v>
      </c>
      <c r="L26" s="26" t="str">
        <f t="shared" ref="L26:L32" si="55">IF(ABS(K26)&lt;5%,"VG",IF(ABS(K26)&lt;10%,"G",IF(ABS(K26)&lt;15%,"S","NS")))</f>
        <v>VG</v>
      </c>
      <c r="P26" s="17">
        <v>0.38200000000000001</v>
      </c>
      <c r="Q26" s="17" t="str">
        <f t="shared" ref="Q26:Q32" si="56">IF(P26&lt;=0.5,"VG",IF(P26&lt;=0.6,"G",IF(P26&lt;=0.7,"S","NS")))</f>
        <v>VG</v>
      </c>
      <c r="U26" s="18">
        <v>0.88</v>
      </c>
      <c r="V26" s="18" t="str">
        <f t="shared" ref="V26:V32" si="57">IF(U26&gt;0.85,"VG",IF(U26&gt;0.75,"G",IF(U26&gt;0.6,"S","NS")))</f>
        <v>VG</v>
      </c>
    </row>
    <row r="27" spans="1:77" s="69" customFormat="1" x14ac:dyDescent="0.3">
      <c r="A27" s="69">
        <v>14159200</v>
      </c>
      <c r="B27" s="69">
        <v>23773037</v>
      </c>
      <c r="C27" s="69" t="s">
        <v>58</v>
      </c>
      <c r="D27" s="69" t="s">
        <v>132</v>
      </c>
      <c r="E27" s="77"/>
      <c r="F27" s="70">
        <v>0.60199999999999998</v>
      </c>
      <c r="G27" s="70" t="str">
        <f t="shared" si="54"/>
        <v>S</v>
      </c>
      <c r="H27" s="70"/>
      <c r="I27" s="70"/>
      <c r="J27" s="70"/>
      <c r="K27" s="71">
        <v>0.13600000000000001</v>
      </c>
      <c r="L27" s="70" t="str">
        <f t="shared" si="55"/>
        <v>S</v>
      </c>
      <c r="M27" s="70"/>
      <c r="N27" s="70"/>
      <c r="O27" s="70"/>
      <c r="P27" s="70">
        <v>0.59299999999999997</v>
      </c>
      <c r="Q27" s="70" t="str">
        <f t="shared" si="56"/>
        <v>G</v>
      </c>
      <c r="R27" s="70"/>
      <c r="S27" s="70"/>
      <c r="T27" s="70"/>
      <c r="U27" s="70">
        <v>0.86599999999999999</v>
      </c>
      <c r="V27" s="70" t="str">
        <f t="shared" si="57"/>
        <v>VG</v>
      </c>
      <c r="W27" s="70"/>
      <c r="X27" s="70"/>
      <c r="Y27" s="70"/>
      <c r="Z27" s="70"/>
      <c r="AA27" s="71"/>
      <c r="AB27" s="70"/>
      <c r="AC27" s="70"/>
      <c r="AD27" s="70"/>
      <c r="AE27" s="71"/>
      <c r="AF27" s="70"/>
      <c r="AG27" s="70"/>
      <c r="AH27" s="70"/>
      <c r="AI27" s="71"/>
      <c r="AJ27" s="70"/>
      <c r="AK27" s="70"/>
    </row>
    <row r="28" spans="1:77" s="69" customFormat="1" x14ac:dyDescent="0.3">
      <c r="A28" s="69">
        <v>14159200</v>
      </c>
      <c r="B28" s="69">
        <v>23773037</v>
      </c>
      <c r="C28" s="69" t="s">
        <v>58</v>
      </c>
      <c r="D28" s="69" t="s">
        <v>158</v>
      </c>
      <c r="E28" s="80"/>
      <c r="F28" s="70">
        <v>0.624</v>
      </c>
      <c r="G28" s="70" t="str">
        <f t="shared" si="54"/>
        <v>S</v>
      </c>
      <c r="H28" s="70"/>
      <c r="I28" s="70"/>
      <c r="J28" s="70"/>
      <c r="K28" s="71">
        <v>0.11600000000000001</v>
      </c>
      <c r="L28" s="70" t="str">
        <f t="shared" si="55"/>
        <v>S</v>
      </c>
      <c r="M28" s="70"/>
      <c r="N28" s="70"/>
      <c r="O28" s="70"/>
      <c r="P28" s="70">
        <v>0.58499999999999996</v>
      </c>
      <c r="Q28" s="70" t="str">
        <f t="shared" si="56"/>
        <v>G</v>
      </c>
      <c r="R28" s="70"/>
      <c r="S28" s="70"/>
      <c r="T28" s="70"/>
      <c r="U28" s="70">
        <v>0.88500000000000001</v>
      </c>
      <c r="V28" s="70" t="str">
        <f t="shared" si="57"/>
        <v>VG</v>
      </c>
      <c r="W28" s="70"/>
      <c r="X28" s="70"/>
      <c r="Y28" s="70"/>
      <c r="Z28" s="70"/>
      <c r="AA28" s="71"/>
      <c r="AB28" s="70"/>
      <c r="AC28" s="70"/>
      <c r="AD28" s="70"/>
      <c r="AE28" s="71"/>
      <c r="AF28" s="70"/>
      <c r="AG28" s="70"/>
      <c r="AH28" s="70"/>
      <c r="AI28" s="71"/>
      <c r="AJ28" s="70"/>
      <c r="AK28" s="70"/>
    </row>
    <row r="29" spans="1:77" s="69" customFormat="1" x14ac:dyDescent="0.3">
      <c r="A29" s="69">
        <v>14159200</v>
      </c>
      <c r="B29" s="69">
        <v>23773037</v>
      </c>
      <c r="C29" s="69" t="s">
        <v>58</v>
      </c>
      <c r="D29" s="69" t="s">
        <v>163</v>
      </c>
      <c r="E29" s="80">
        <v>-1.04</v>
      </c>
      <c r="F29" s="70">
        <v>0.48299999999999998</v>
      </c>
      <c r="G29" s="70" t="str">
        <f t="shared" si="54"/>
        <v>S</v>
      </c>
      <c r="H29" s="70"/>
      <c r="I29" s="70"/>
      <c r="J29" s="70"/>
      <c r="K29" s="71">
        <v>0.16900000000000001</v>
      </c>
      <c r="L29" s="70" t="str">
        <f t="shared" si="55"/>
        <v>NS</v>
      </c>
      <c r="M29" s="70"/>
      <c r="N29" s="70"/>
      <c r="O29" s="70"/>
      <c r="P29" s="70">
        <v>0.66</v>
      </c>
      <c r="Q29" s="70" t="str">
        <f t="shared" si="56"/>
        <v>S</v>
      </c>
      <c r="R29" s="70"/>
      <c r="S29" s="70"/>
      <c r="T29" s="70"/>
      <c r="U29" s="70">
        <v>0.88300000000000001</v>
      </c>
      <c r="V29" s="70" t="str">
        <f t="shared" si="57"/>
        <v>VG</v>
      </c>
      <c r="W29" s="70"/>
      <c r="X29" s="70"/>
      <c r="Y29" s="70"/>
      <c r="Z29" s="70"/>
      <c r="AA29" s="71"/>
      <c r="AB29" s="70"/>
      <c r="AC29" s="70"/>
      <c r="AD29" s="70"/>
      <c r="AE29" s="71"/>
      <c r="AF29" s="70"/>
      <c r="AG29" s="70"/>
      <c r="AH29" s="70"/>
      <c r="AI29" s="71"/>
      <c r="AJ29" s="70"/>
      <c r="AK29" s="70"/>
    </row>
    <row r="30" spans="1:77" s="69" customFormat="1" x14ac:dyDescent="0.3">
      <c r="A30" s="69">
        <v>14159200</v>
      </c>
      <c r="B30" s="69">
        <v>23773037</v>
      </c>
      <c r="C30" s="69" t="s">
        <v>58</v>
      </c>
      <c r="D30" s="69" t="s">
        <v>165</v>
      </c>
      <c r="E30" s="80">
        <v>0.76</v>
      </c>
      <c r="F30" s="70">
        <v>0.63</v>
      </c>
      <c r="G30" s="70" t="str">
        <f t="shared" si="54"/>
        <v>S</v>
      </c>
      <c r="H30" s="70"/>
      <c r="I30" s="70"/>
      <c r="J30" s="70"/>
      <c r="K30" s="71">
        <v>-9.5000000000000001E-2</v>
      </c>
      <c r="L30" s="70" t="str">
        <f t="shared" si="55"/>
        <v>G</v>
      </c>
      <c r="M30" s="70"/>
      <c r="N30" s="70"/>
      <c r="O30" s="70"/>
      <c r="P30" s="70">
        <v>0.57899999999999996</v>
      </c>
      <c r="Q30" s="70" t="str">
        <f t="shared" si="56"/>
        <v>G</v>
      </c>
      <c r="R30" s="70"/>
      <c r="S30" s="70"/>
      <c r="T30" s="70"/>
      <c r="U30" s="70">
        <v>0.90400000000000003</v>
      </c>
      <c r="V30" s="70" t="str">
        <f t="shared" si="57"/>
        <v>VG</v>
      </c>
      <c r="W30" s="70"/>
      <c r="X30" s="70"/>
      <c r="Y30" s="70"/>
      <c r="Z30" s="70"/>
      <c r="AA30" s="71"/>
      <c r="AB30" s="70"/>
      <c r="AC30" s="70"/>
      <c r="AD30" s="70"/>
      <c r="AE30" s="71"/>
      <c r="AF30" s="70"/>
      <c r="AG30" s="70"/>
      <c r="AH30" s="70"/>
      <c r="AI30" s="71"/>
      <c r="AJ30" s="70"/>
      <c r="AK30" s="70"/>
    </row>
    <row r="31" spans="1:77" s="69" customFormat="1" x14ac:dyDescent="0.3">
      <c r="A31" s="69">
        <v>14159200</v>
      </c>
      <c r="B31" s="69">
        <v>23773037</v>
      </c>
      <c r="C31" s="69" t="s">
        <v>58</v>
      </c>
      <c r="D31" s="69" t="s">
        <v>166</v>
      </c>
      <c r="E31" s="80">
        <v>-1.04</v>
      </c>
      <c r="F31" s="70">
        <v>0.48299999999999998</v>
      </c>
      <c r="G31" s="70" t="str">
        <f t="shared" si="54"/>
        <v>S</v>
      </c>
      <c r="H31" s="70"/>
      <c r="I31" s="70"/>
      <c r="J31" s="70"/>
      <c r="K31" s="71">
        <v>0.16900000000000001</v>
      </c>
      <c r="L31" s="70" t="str">
        <f t="shared" si="55"/>
        <v>NS</v>
      </c>
      <c r="M31" s="70"/>
      <c r="N31" s="70"/>
      <c r="O31" s="70"/>
      <c r="P31" s="70">
        <v>0.66</v>
      </c>
      <c r="Q31" s="70" t="str">
        <f t="shared" si="56"/>
        <v>S</v>
      </c>
      <c r="R31" s="70"/>
      <c r="S31" s="70"/>
      <c r="T31" s="70"/>
      <c r="U31" s="70">
        <v>0.88300000000000001</v>
      </c>
      <c r="V31" s="70" t="str">
        <f t="shared" si="57"/>
        <v>VG</v>
      </c>
      <c r="W31" s="70"/>
      <c r="X31" s="70"/>
      <c r="Y31" s="70"/>
      <c r="Z31" s="70"/>
      <c r="AA31" s="71"/>
      <c r="AB31" s="70"/>
      <c r="AC31" s="70"/>
      <c r="AD31" s="70"/>
      <c r="AE31" s="71"/>
      <c r="AF31" s="70"/>
      <c r="AG31" s="70"/>
      <c r="AH31" s="70"/>
      <c r="AI31" s="71"/>
      <c r="AJ31" s="70"/>
      <c r="AK31" s="70"/>
    </row>
    <row r="32" spans="1:77" s="63" customFormat="1" x14ac:dyDescent="0.3">
      <c r="A32" s="63">
        <v>14159200</v>
      </c>
      <c r="B32" s="63">
        <v>23773037</v>
      </c>
      <c r="C32" s="63" t="s">
        <v>58</v>
      </c>
      <c r="D32" s="63" t="s">
        <v>174</v>
      </c>
      <c r="E32" s="79">
        <v>1.1000000000000001</v>
      </c>
      <c r="F32" s="64">
        <v>0.63500000000000001</v>
      </c>
      <c r="G32" s="64" t="str">
        <f t="shared" si="54"/>
        <v>S</v>
      </c>
      <c r="H32" s="64"/>
      <c r="I32" s="64"/>
      <c r="J32" s="64"/>
      <c r="K32" s="65">
        <v>-0.10199999999999999</v>
      </c>
      <c r="L32" s="64" t="str">
        <f t="shared" si="55"/>
        <v>S</v>
      </c>
      <c r="M32" s="64"/>
      <c r="N32" s="64"/>
      <c r="O32" s="64"/>
      <c r="P32" s="64">
        <v>0.57199999999999995</v>
      </c>
      <c r="Q32" s="64" t="str">
        <f t="shared" si="56"/>
        <v>G</v>
      </c>
      <c r="R32" s="64"/>
      <c r="S32" s="64"/>
      <c r="T32" s="64"/>
      <c r="U32" s="64">
        <v>0.91300000000000003</v>
      </c>
      <c r="V32" s="64" t="str">
        <f t="shared" si="57"/>
        <v>VG</v>
      </c>
      <c r="W32" s="64"/>
      <c r="X32" s="64"/>
      <c r="Y32" s="64"/>
      <c r="Z32" s="64"/>
      <c r="AA32" s="65"/>
      <c r="AB32" s="64"/>
      <c r="AC32" s="64"/>
      <c r="AD32" s="64"/>
      <c r="AE32" s="65"/>
      <c r="AF32" s="64"/>
      <c r="AG32" s="64"/>
      <c r="AH32" s="64"/>
      <c r="AI32" s="65"/>
      <c r="AJ32" s="64"/>
      <c r="AK32" s="64"/>
    </row>
    <row r="33" spans="1:37" s="69" customFormat="1" x14ac:dyDescent="0.3">
      <c r="E33" s="77"/>
      <c r="F33" s="70"/>
      <c r="G33" s="70"/>
      <c r="H33" s="70"/>
      <c r="I33" s="70"/>
      <c r="J33" s="70"/>
      <c r="K33" s="71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1"/>
      <c r="AB33" s="70"/>
      <c r="AC33" s="70"/>
      <c r="AD33" s="70"/>
      <c r="AE33" s="71"/>
      <c r="AF33" s="70"/>
      <c r="AG33" s="70"/>
      <c r="AH33" s="70"/>
      <c r="AI33" s="71"/>
      <c r="AJ33" s="70"/>
      <c r="AK33" s="70"/>
    </row>
    <row r="34" spans="1:37" s="63" customFormat="1" x14ac:dyDescent="0.3">
      <c r="A34" s="63">
        <v>14159500</v>
      </c>
      <c r="B34" s="63">
        <v>23773009</v>
      </c>
      <c r="C34" s="63" t="s">
        <v>7</v>
      </c>
      <c r="D34" s="63" t="s">
        <v>168</v>
      </c>
      <c r="E34" s="79">
        <v>0.13</v>
      </c>
      <c r="F34" s="64">
        <v>0.59299999999999997</v>
      </c>
      <c r="G34" s="64" t="str">
        <f t="shared" ref="G34:G36" si="58">IF(F34&gt;0.8,"VG",IF(F34&gt;0.7,"G",IF(F34&gt;0.45,"S","NS")))</f>
        <v>S</v>
      </c>
      <c r="H34" s="64"/>
      <c r="I34" s="64"/>
      <c r="J34" s="64"/>
      <c r="K34" s="65">
        <v>-1.4999999999999999E-2</v>
      </c>
      <c r="L34" s="64" t="str">
        <f t="shared" ref="L34:L36" si="59">IF(ABS(K34)&lt;5%,"VG",IF(ABS(K34)&lt;10%,"G",IF(ABS(K34)&lt;15%,"S","NS")))</f>
        <v>VG</v>
      </c>
      <c r="M34" s="64"/>
      <c r="N34" s="64"/>
      <c r="O34" s="64"/>
      <c r="P34" s="64">
        <v>0.63700000000000001</v>
      </c>
      <c r="Q34" s="64" t="str">
        <f t="shared" ref="Q34:Q36" si="60">IF(P34&lt;=0.5,"VG",IF(P34&lt;=0.6,"G",IF(P34&lt;=0.7,"S","NS")))</f>
        <v>S</v>
      </c>
      <c r="R34" s="64"/>
      <c r="S34" s="64"/>
      <c r="T34" s="64"/>
      <c r="U34" s="64">
        <v>0.65</v>
      </c>
      <c r="V34" s="64" t="str">
        <f t="shared" ref="V34:V36" si="61">IF(U34&gt;0.85,"VG",IF(U34&gt;0.75,"G",IF(U34&gt;0.6,"S","NS")))</f>
        <v>S</v>
      </c>
      <c r="W34" s="64"/>
      <c r="X34" s="64"/>
      <c r="Y34" s="64"/>
      <c r="Z34" s="64"/>
      <c r="AA34" s="65"/>
      <c r="AB34" s="64"/>
      <c r="AC34" s="64"/>
      <c r="AD34" s="64"/>
      <c r="AE34" s="65"/>
      <c r="AF34" s="64"/>
      <c r="AG34" s="64"/>
      <c r="AH34" s="64"/>
      <c r="AI34" s="65"/>
      <c r="AJ34" s="64"/>
      <c r="AK34" s="64"/>
    </row>
    <row r="35" spans="1:37" s="63" customFormat="1" x14ac:dyDescent="0.3">
      <c r="A35" s="63">
        <v>14159500</v>
      </c>
      <c r="B35" s="63">
        <v>23773009</v>
      </c>
      <c r="C35" s="63" t="s">
        <v>7</v>
      </c>
      <c r="D35" s="63" t="s">
        <v>172</v>
      </c>
      <c r="E35" s="79">
        <v>1.6</v>
      </c>
      <c r="F35" s="64">
        <v>0.61</v>
      </c>
      <c r="G35" s="64" t="str">
        <f t="shared" si="58"/>
        <v>S</v>
      </c>
      <c r="H35" s="64"/>
      <c r="I35" s="64"/>
      <c r="J35" s="64"/>
      <c r="K35" s="65">
        <v>-3.5000000000000003E-2</v>
      </c>
      <c r="L35" s="64" t="str">
        <f t="shared" si="59"/>
        <v>VG</v>
      </c>
      <c r="M35" s="64"/>
      <c r="N35" s="64"/>
      <c r="O35" s="64"/>
      <c r="P35" s="64">
        <v>0.62</v>
      </c>
      <c r="Q35" s="64" t="str">
        <f t="shared" si="60"/>
        <v>S</v>
      </c>
      <c r="R35" s="64"/>
      <c r="S35" s="64"/>
      <c r="T35" s="64"/>
      <c r="U35" s="64">
        <v>0.68</v>
      </c>
      <c r="V35" s="64" t="str">
        <f t="shared" si="61"/>
        <v>S</v>
      </c>
      <c r="W35" s="64"/>
      <c r="X35" s="64"/>
      <c r="Y35" s="64"/>
      <c r="Z35" s="64"/>
      <c r="AA35" s="65"/>
      <c r="AB35" s="64"/>
      <c r="AC35" s="64"/>
      <c r="AD35" s="64"/>
      <c r="AE35" s="65"/>
      <c r="AF35" s="64"/>
      <c r="AG35" s="64"/>
      <c r="AH35" s="64"/>
      <c r="AI35" s="65"/>
      <c r="AJ35" s="64"/>
      <c r="AK35" s="64"/>
    </row>
    <row r="36" spans="1:37" s="63" customFormat="1" x14ac:dyDescent="0.3">
      <c r="A36" s="63">
        <v>14159500</v>
      </c>
      <c r="B36" s="63">
        <v>23773009</v>
      </c>
      <c r="C36" s="63" t="s">
        <v>7</v>
      </c>
      <c r="D36" s="63" t="s">
        <v>174</v>
      </c>
      <c r="E36" s="79">
        <v>1.6</v>
      </c>
      <c r="F36" s="64">
        <v>0.61</v>
      </c>
      <c r="G36" s="64" t="str">
        <f t="shared" si="58"/>
        <v>S</v>
      </c>
      <c r="H36" s="64"/>
      <c r="I36" s="64"/>
      <c r="J36" s="64"/>
      <c r="K36" s="65">
        <v>-3.2000000000000001E-2</v>
      </c>
      <c r="L36" s="64" t="str">
        <f t="shared" si="59"/>
        <v>VG</v>
      </c>
      <c r="M36" s="64"/>
      <c r="N36" s="64"/>
      <c r="O36" s="64"/>
      <c r="P36" s="64">
        <v>0.62</v>
      </c>
      <c r="Q36" s="64" t="str">
        <f t="shared" si="60"/>
        <v>S</v>
      </c>
      <c r="R36" s="64"/>
      <c r="S36" s="64"/>
      <c r="T36" s="64"/>
      <c r="U36" s="64">
        <v>0.69</v>
      </c>
      <c r="V36" s="64" t="str">
        <f t="shared" si="61"/>
        <v>S</v>
      </c>
      <c r="W36" s="64"/>
      <c r="X36" s="64"/>
      <c r="Y36" s="64"/>
      <c r="Z36" s="64"/>
      <c r="AA36" s="65"/>
      <c r="AB36" s="64"/>
      <c r="AC36" s="64"/>
      <c r="AD36" s="64"/>
      <c r="AE36" s="65"/>
      <c r="AF36" s="64"/>
      <c r="AG36" s="64"/>
      <c r="AH36" s="64"/>
      <c r="AI36" s="65"/>
      <c r="AJ36" s="64"/>
      <c r="AK36" s="64"/>
    </row>
    <row r="37" spans="1:37" s="69" customFormat="1" x14ac:dyDescent="0.3">
      <c r="E37" s="80"/>
      <c r="F37" s="70"/>
      <c r="G37" s="70"/>
      <c r="H37" s="70"/>
      <c r="I37" s="70"/>
      <c r="J37" s="70"/>
      <c r="K37" s="71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1"/>
      <c r="AB37" s="70"/>
      <c r="AC37" s="70"/>
      <c r="AD37" s="70"/>
      <c r="AE37" s="71"/>
      <c r="AF37" s="70"/>
      <c r="AG37" s="70"/>
      <c r="AH37" s="70"/>
      <c r="AI37" s="71"/>
      <c r="AJ37" s="70"/>
      <c r="AK37" s="70"/>
    </row>
    <row r="38" spans="1:37" s="69" customFormat="1" x14ac:dyDescent="0.3">
      <c r="A38" s="69">
        <v>14161100</v>
      </c>
      <c r="B38" s="69">
        <v>23773429</v>
      </c>
      <c r="C38" s="69" t="s">
        <v>59</v>
      </c>
      <c r="D38" s="69" t="s">
        <v>55</v>
      </c>
      <c r="E38" s="80"/>
      <c r="F38" s="70">
        <v>0.90400000000000003</v>
      </c>
      <c r="G38" s="70" t="str">
        <f t="shared" ref="G38:G59" si="62">IF(F38&gt;0.8,"VG",IF(F38&gt;0.7,"G",IF(F38&gt;0.45,"S","NS")))</f>
        <v>VG</v>
      </c>
      <c r="H38" s="70"/>
      <c r="I38" s="70"/>
      <c r="J38" s="70"/>
      <c r="K38" s="71">
        <v>5.8000000000000003E-2</v>
      </c>
      <c r="L38" s="70" t="str">
        <f t="shared" ref="L38:L60" si="63">IF(ABS(K38)&lt;5%,"VG",IF(ABS(K38)&lt;10%,"G",IF(ABS(K38)&lt;15%,"S","NS")))</f>
        <v>G</v>
      </c>
      <c r="M38" s="70"/>
      <c r="N38" s="70"/>
      <c r="O38" s="70"/>
      <c r="P38" s="70">
        <v>0.307</v>
      </c>
      <c r="Q38" s="70" t="str">
        <f t="shared" ref="Q38:Q60" si="64">IF(P38&lt;=0.5,"VG",IF(P38&lt;=0.6,"G",IF(P38&lt;=0.7,"S","NS")))</f>
        <v>VG</v>
      </c>
      <c r="R38" s="70"/>
      <c r="S38" s="70"/>
      <c r="T38" s="70"/>
      <c r="U38" s="70">
        <v>0.91900000000000004</v>
      </c>
      <c r="V38" s="70" t="str">
        <f t="shared" ref="V38:V60" si="65">IF(U38&gt;0.85,"VG",IF(U38&gt;0.75,"G",IF(U38&gt;0.6,"S","NS")))</f>
        <v>VG</v>
      </c>
      <c r="W38" s="70"/>
      <c r="X38" s="70"/>
      <c r="Y38" s="70"/>
      <c r="Z38" s="70"/>
      <c r="AA38" s="71"/>
      <c r="AB38" s="70"/>
      <c r="AC38" s="70"/>
      <c r="AD38" s="70"/>
      <c r="AE38" s="71"/>
      <c r="AF38" s="70"/>
      <c r="AG38" s="70"/>
      <c r="AH38" s="70"/>
      <c r="AI38" s="71"/>
      <c r="AJ38" s="70"/>
      <c r="AK38" s="70"/>
    </row>
    <row r="39" spans="1:37" s="69" customFormat="1" x14ac:dyDescent="0.3">
      <c r="A39" s="69">
        <v>14161100</v>
      </c>
      <c r="B39" s="69">
        <v>23773429</v>
      </c>
      <c r="C39" s="69" t="s">
        <v>59</v>
      </c>
      <c r="D39" s="69" t="s">
        <v>163</v>
      </c>
      <c r="E39" s="80"/>
      <c r="F39" s="70">
        <v>-2.8000000000000001E-2</v>
      </c>
      <c r="G39" s="70" t="str">
        <f t="shared" ref="G39" si="66">IF(F39&gt;0.8,"VG",IF(F39&gt;0.7,"G",IF(F39&gt;0.45,"S","NS")))</f>
        <v>NS</v>
      </c>
      <c r="H39" s="70"/>
      <c r="I39" s="70"/>
      <c r="J39" s="70"/>
      <c r="K39" s="71">
        <v>0.47</v>
      </c>
      <c r="L39" s="70" t="str">
        <f t="shared" ref="L39" si="67">IF(ABS(K39)&lt;5%,"VG",IF(ABS(K39)&lt;10%,"G",IF(ABS(K39)&lt;15%,"S","NS")))</f>
        <v>NS</v>
      </c>
      <c r="M39" s="70"/>
      <c r="N39" s="70"/>
      <c r="O39" s="70"/>
      <c r="P39" s="70">
        <v>0.83399999999999996</v>
      </c>
      <c r="Q39" s="70" t="str">
        <f t="shared" ref="Q39" si="68">IF(P39&lt;=0.5,"VG",IF(P39&lt;=0.6,"G",IF(P39&lt;=0.7,"S","NS")))</f>
        <v>NS</v>
      </c>
      <c r="R39" s="70"/>
      <c r="S39" s="70"/>
      <c r="T39" s="70"/>
      <c r="U39" s="70">
        <v>0.89200000000000002</v>
      </c>
      <c r="V39" s="70" t="str">
        <f t="shared" ref="V39" si="69">IF(U39&gt;0.85,"VG",IF(U39&gt;0.75,"G",IF(U39&gt;0.6,"S","NS")))</f>
        <v>VG</v>
      </c>
      <c r="W39" s="70"/>
      <c r="X39" s="70"/>
      <c r="Y39" s="70"/>
      <c r="Z39" s="70"/>
      <c r="AA39" s="71"/>
      <c r="AB39" s="70"/>
      <c r="AC39" s="70"/>
      <c r="AD39" s="70"/>
      <c r="AE39" s="71"/>
      <c r="AF39" s="70"/>
      <c r="AG39" s="70"/>
      <c r="AH39" s="70"/>
      <c r="AI39" s="71"/>
      <c r="AJ39" s="70"/>
      <c r="AK39" s="70"/>
    </row>
    <row r="40" spans="1:37" s="69" customFormat="1" x14ac:dyDescent="0.3">
      <c r="A40" s="69">
        <v>14161100</v>
      </c>
      <c r="B40" s="69">
        <v>23773429</v>
      </c>
      <c r="C40" s="69" t="s">
        <v>59</v>
      </c>
      <c r="D40" s="69" t="s">
        <v>165</v>
      </c>
      <c r="E40" s="80"/>
      <c r="F40" s="70">
        <v>0.82499999999999996</v>
      </c>
      <c r="G40" s="70" t="str">
        <f t="shared" ref="G40:G41" si="70">IF(F40&gt;0.8,"VG",IF(F40&gt;0.7,"G",IF(F40&gt;0.45,"S","NS")))</f>
        <v>VG</v>
      </c>
      <c r="H40" s="70"/>
      <c r="I40" s="70"/>
      <c r="J40" s="70"/>
      <c r="K40" s="71">
        <v>-6.7000000000000004E-2</v>
      </c>
      <c r="L40" s="70" t="str">
        <f t="shared" ref="L40:L41" si="71">IF(ABS(K40)&lt;5%,"VG",IF(ABS(K40)&lt;10%,"G",IF(ABS(K40)&lt;15%,"S","NS")))</f>
        <v>G</v>
      </c>
      <c r="M40" s="70"/>
      <c r="N40" s="70"/>
      <c r="O40" s="70"/>
      <c r="P40" s="70">
        <v>0.41299999999999998</v>
      </c>
      <c r="Q40" s="70" t="str">
        <f t="shared" ref="Q40:Q41" si="72">IF(P40&lt;=0.5,"VG",IF(P40&lt;=0.6,"G",IF(P40&lt;=0.7,"S","NS")))</f>
        <v>VG</v>
      </c>
      <c r="R40" s="70"/>
      <c r="S40" s="70"/>
      <c r="T40" s="70"/>
      <c r="U40" s="70">
        <v>0.89500000000000002</v>
      </c>
      <c r="V40" s="70" t="str">
        <f t="shared" ref="V40:V41" si="73">IF(U40&gt;0.85,"VG",IF(U40&gt;0.75,"G",IF(U40&gt;0.6,"S","NS")))</f>
        <v>VG</v>
      </c>
      <c r="W40" s="70"/>
      <c r="X40" s="70"/>
      <c r="Y40" s="70"/>
      <c r="Z40" s="70"/>
      <c r="AA40" s="71"/>
      <c r="AB40" s="70"/>
      <c r="AC40" s="70"/>
      <c r="AD40" s="70"/>
      <c r="AE40" s="71"/>
      <c r="AF40" s="70"/>
      <c r="AG40" s="70"/>
      <c r="AH40" s="70"/>
      <c r="AI40" s="71"/>
      <c r="AJ40" s="70"/>
      <c r="AK40" s="70"/>
    </row>
    <row r="41" spans="1:37" s="63" customFormat="1" x14ac:dyDescent="0.3">
      <c r="A41" s="63">
        <v>14161100</v>
      </c>
      <c r="B41" s="63">
        <v>23773429</v>
      </c>
      <c r="C41" s="63" t="s">
        <v>59</v>
      </c>
      <c r="D41" s="63" t="s">
        <v>174</v>
      </c>
      <c r="E41" s="79">
        <v>1.3</v>
      </c>
      <c r="F41" s="64">
        <v>0.85599999999999998</v>
      </c>
      <c r="G41" s="64" t="str">
        <f t="shared" si="70"/>
        <v>VG</v>
      </c>
      <c r="H41" s="64"/>
      <c r="I41" s="64"/>
      <c r="J41" s="64"/>
      <c r="K41" s="65">
        <v>-7.4999999999999997E-2</v>
      </c>
      <c r="L41" s="64" t="str">
        <f t="shared" si="71"/>
        <v>G</v>
      </c>
      <c r="M41" s="64"/>
      <c r="N41" s="64"/>
      <c r="O41" s="64"/>
      <c r="P41" s="64">
        <v>0.373</v>
      </c>
      <c r="Q41" s="64" t="str">
        <f t="shared" si="72"/>
        <v>VG</v>
      </c>
      <c r="R41" s="64"/>
      <c r="S41" s="64"/>
      <c r="T41" s="64"/>
      <c r="U41" s="64">
        <v>0.92500000000000004</v>
      </c>
      <c r="V41" s="64" t="str">
        <f t="shared" si="73"/>
        <v>VG</v>
      </c>
      <c r="W41" s="64"/>
      <c r="X41" s="64"/>
      <c r="Y41" s="64"/>
      <c r="Z41" s="64"/>
      <c r="AA41" s="65"/>
      <c r="AB41" s="64"/>
      <c r="AC41" s="64"/>
      <c r="AD41" s="64"/>
      <c r="AE41" s="65"/>
      <c r="AF41" s="64"/>
      <c r="AG41" s="64"/>
      <c r="AH41" s="64"/>
      <c r="AI41" s="65"/>
      <c r="AJ41" s="64"/>
      <c r="AK41" s="64"/>
    </row>
    <row r="42" spans="1:37" s="69" customFormat="1" x14ac:dyDescent="0.3">
      <c r="E42" s="80"/>
      <c r="F42" s="70"/>
      <c r="G42" s="70"/>
      <c r="H42" s="70"/>
      <c r="I42" s="70"/>
      <c r="J42" s="70"/>
      <c r="K42" s="71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1"/>
      <c r="AB42" s="70"/>
      <c r="AC42" s="70"/>
      <c r="AD42" s="70"/>
      <c r="AE42" s="71"/>
      <c r="AF42" s="70"/>
      <c r="AG42" s="70"/>
      <c r="AH42" s="70"/>
      <c r="AI42" s="71"/>
      <c r="AJ42" s="70"/>
      <c r="AK42" s="70"/>
    </row>
    <row r="43" spans="1:37" s="69" customFormat="1" x14ac:dyDescent="0.3">
      <c r="A43" s="69">
        <v>14162200</v>
      </c>
      <c r="B43" s="69">
        <v>23773405</v>
      </c>
      <c r="C43" s="69" t="s">
        <v>10</v>
      </c>
      <c r="D43" s="69" t="s">
        <v>160</v>
      </c>
      <c r="E43" s="77"/>
      <c r="F43" s="70">
        <v>0.23400000000000001</v>
      </c>
      <c r="G43" s="70" t="str">
        <f t="shared" si="62"/>
        <v>NS</v>
      </c>
      <c r="H43" s="70"/>
      <c r="I43" s="70"/>
      <c r="J43" s="70"/>
      <c r="K43" s="71">
        <v>0.21199999999999999</v>
      </c>
      <c r="L43" s="70" t="str">
        <f t="shared" si="63"/>
        <v>NS</v>
      </c>
      <c r="M43" s="70"/>
      <c r="N43" s="70"/>
      <c r="O43" s="70"/>
      <c r="P43" s="70">
        <v>0.80800000000000005</v>
      </c>
      <c r="Q43" s="70" t="str">
        <f t="shared" si="64"/>
        <v>NS</v>
      </c>
      <c r="R43" s="70"/>
      <c r="S43" s="70"/>
      <c r="T43" s="70"/>
      <c r="U43" s="70">
        <v>0.47</v>
      </c>
      <c r="V43" s="70" t="str">
        <f t="shared" si="65"/>
        <v>NS</v>
      </c>
      <c r="W43" s="70"/>
      <c r="X43" s="70"/>
      <c r="Y43" s="70"/>
      <c r="Z43" s="70"/>
      <c r="AA43" s="71"/>
      <c r="AB43" s="70"/>
      <c r="AC43" s="70"/>
      <c r="AD43" s="70"/>
      <c r="AE43" s="71"/>
      <c r="AF43" s="70"/>
      <c r="AG43" s="70"/>
      <c r="AH43" s="70"/>
      <c r="AI43" s="71"/>
      <c r="AJ43" s="70"/>
      <c r="AK43" s="70"/>
    </row>
    <row r="44" spans="1:37" s="69" customFormat="1" x14ac:dyDescent="0.3">
      <c r="A44" s="69">
        <v>14162200</v>
      </c>
      <c r="B44" s="69">
        <v>23773405</v>
      </c>
      <c r="C44" s="69" t="s">
        <v>10</v>
      </c>
      <c r="D44" s="69" t="s">
        <v>162</v>
      </c>
      <c r="E44" s="77"/>
      <c r="F44" s="70">
        <v>-5.95</v>
      </c>
      <c r="G44" s="70" t="str">
        <f t="shared" ref="G44" si="74">IF(F44&gt;0.8,"VG",IF(F44&gt;0.7,"G",IF(F44&gt;0.45,"S","NS")))</f>
        <v>NS</v>
      </c>
      <c r="H44" s="70"/>
      <c r="I44" s="70"/>
      <c r="J44" s="70"/>
      <c r="K44" s="71">
        <v>-0.44</v>
      </c>
      <c r="L44" s="70" t="str">
        <f t="shared" ref="L44" si="75">IF(ABS(K44)&lt;5%,"VG",IF(ABS(K44)&lt;10%,"G",IF(ABS(K44)&lt;15%,"S","NS")))</f>
        <v>NS</v>
      </c>
      <c r="M44" s="70"/>
      <c r="N44" s="70"/>
      <c r="O44" s="70"/>
      <c r="P44" s="70">
        <v>1.246</v>
      </c>
      <c r="Q44" s="70" t="str">
        <f t="shared" ref="Q44" si="76">IF(P44&lt;=0.5,"VG",IF(P44&lt;=0.6,"G",IF(P44&lt;=0.7,"S","NS")))</f>
        <v>NS</v>
      </c>
      <c r="R44" s="70"/>
      <c r="S44" s="70"/>
      <c r="T44" s="70"/>
      <c r="U44" s="70">
        <v>0.64600000000000002</v>
      </c>
      <c r="V44" s="70" t="str">
        <f t="shared" ref="V44" si="77">IF(U44&gt;0.85,"VG",IF(U44&gt;0.75,"G",IF(U44&gt;0.6,"S","NS")))</f>
        <v>S</v>
      </c>
      <c r="W44" s="70"/>
      <c r="X44" s="70"/>
      <c r="Y44" s="70"/>
      <c r="Z44" s="70"/>
      <c r="AA44" s="71"/>
      <c r="AB44" s="70"/>
      <c r="AC44" s="70"/>
      <c r="AD44" s="70"/>
      <c r="AE44" s="71"/>
      <c r="AF44" s="70"/>
      <c r="AG44" s="70"/>
      <c r="AH44" s="70"/>
      <c r="AI44" s="71"/>
      <c r="AJ44" s="70"/>
      <c r="AK44" s="70"/>
    </row>
    <row r="45" spans="1:37" s="63" customFormat="1" x14ac:dyDescent="0.3">
      <c r="A45" s="63">
        <v>14162200</v>
      </c>
      <c r="B45" s="63">
        <v>23773405</v>
      </c>
      <c r="C45" s="63" t="s">
        <v>10</v>
      </c>
      <c r="D45" s="63" t="s">
        <v>163</v>
      </c>
      <c r="E45" s="79">
        <v>0.09</v>
      </c>
      <c r="F45" s="64">
        <v>0.51700000000000002</v>
      </c>
      <c r="G45" s="64" t="str">
        <f t="shared" ref="G45" si="78">IF(F45&gt;0.8,"VG",IF(F45&gt;0.7,"G",IF(F45&gt;0.45,"S","NS")))</f>
        <v>S</v>
      </c>
      <c r="H45" s="64"/>
      <c r="I45" s="64"/>
      <c r="J45" s="64"/>
      <c r="K45" s="65">
        <v>-1.0999999999999999E-2</v>
      </c>
      <c r="L45" s="64" t="str">
        <f t="shared" ref="L45" si="79">IF(ABS(K45)&lt;5%,"VG",IF(ABS(K45)&lt;10%,"G",IF(ABS(K45)&lt;15%,"S","NS")))</f>
        <v>VG</v>
      </c>
      <c r="M45" s="64"/>
      <c r="N45" s="64"/>
      <c r="O45" s="64"/>
      <c r="P45" s="64">
        <v>0.69399999999999995</v>
      </c>
      <c r="Q45" s="64" t="str">
        <f t="shared" ref="Q45" si="80">IF(P45&lt;=0.5,"VG",IF(P45&lt;=0.6,"G",IF(P45&lt;=0.7,"S","NS")))</f>
        <v>S</v>
      </c>
      <c r="R45" s="64"/>
      <c r="S45" s="64"/>
      <c r="T45" s="64"/>
      <c r="U45" s="64">
        <v>0.61699999999999999</v>
      </c>
      <c r="V45" s="64" t="str">
        <f t="shared" ref="V45" si="81">IF(U45&gt;0.85,"VG",IF(U45&gt;0.75,"G",IF(U45&gt;0.6,"S","NS")))</f>
        <v>S</v>
      </c>
      <c r="W45" s="64"/>
      <c r="X45" s="64"/>
      <c r="Y45" s="64"/>
      <c r="Z45" s="64"/>
      <c r="AA45" s="65"/>
      <c r="AB45" s="64"/>
      <c r="AC45" s="64"/>
      <c r="AD45" s="64"/>
      <c r="AE45" s="65"/>
      <c r="AF45" s="64"/>
      <c r="AG45" s="64"/>
      <c r="AH45" s="64"/>
      <c r="AI45" s="65"/>
      <c r="AJ45" s="64"/>
      <c r="AK45" s="64"/>
    </row>
    <row r="46" spans="1:37" s="63" customFormat="1" x14ac:dyDescent="0.3">
      <c r="A46" s="63">
        <v>14162200</v>
      </c>
      <c r="B46" s="63">
        <v>23773405</v>
      </c>
      <c r="C46" s="63" t="s">
        <v>10</v>
      </c>
      <c r="D46" s="63" t="s">
        <v>166</v>
      </c>
      <c r="E46" s="79">
        <v>0.09</v>
      </c>
      <c r="F46" s="64">
        <v>0.51700000000000002</v>
      </c>
      <c r="G46" s="64" t="str">
        <f t="shared" ref="G46" si="82">IF(F46&gt;0.8,"VG",IF(F46&gt;0.7,"G",IF(F46&gt;0.45,"S","NS")))</f>
        <v>S</v>
      </c>
      <c r="H46" s="64"/>
      <c r="I46" s="64"/>
      <c r="J46" s="64"/>
      <c r="K46" s="65">
        <v>-1.0999999999999999E-2</v>
      </c>
      <c r="L46" s="64" t="str">
        <f t="shared" ref="L46" si="83">IF(ABS(K46)&lt;5%,"VG",IF(ABS(K46)&lt;10%,"G",IF(ABS(K46)&lt;15%,"S","NS")))</f>
        <v>VG</v>
      </c>
      <c r="M46" s="64"/>
      <c r="N46" s="64"/>
      <c r="O46" s="64"/>
      <c r="P46" s="64">
        <v>0.69399999999999995</v>
      </c>
      <c r="Q46" s="64" t="str">
        <f t="shared" ref="Q46" si="84">IF(P46&lt;=0.5,"VG",IF(P46&lt;=0.6,"G",IF(P46&lt;=0.7,"S","NS")))</f>
        <v>S</v>
      </c>
      <c r="R46" s="64"/>
      <c r="S46" s="64"/>
      <c r="T46" s="64"/>
      <c r="U46" s="64">
        <v>0.61599999999999999</v>
      </c>
      <c r="V46" s="64" t="str">
        <f t="shared" ref="V46" si="85">IF(U46&gt;0.85,"VG",IF(U46&gt;0.75,"G",IF(U46&gt;0.6,"S","NS")))</f>
        <v>S</v>
      </c>
      <c r="W46" s="64"/>
      <c r="X46" s="64"/>
      <c r="Y46" s="64"/>
      <c r="Z46" s="64"/>
      <c r="AA46" s="65"/>
      <c r="AB46" s="64"/>
      <c r="AC46" s="64"/>
      <c r="AD46" s="64"/>
      <c r="AE46" s="65"/>
      <c r="AF46" s="64"/>
      <c r="AG46" s="64"/>
      <c r="AH46" s="64"/>
      <c r="AI46" s="65"/>
      <c r="AJ46" s="64"/>
      <c r="AK46" s="64"/>
    </row>
    <row r="47" spans="1:37" s="76" customFormat="1" x14ac:dyDescent="0.3">
      <c r="A47" s="76">
        <v>14162200</v>
      </c>
      <c r="B47" s="76">
        <v>23773405</v>
      </c>
      <c r="C47" s="76" t="s">
        <v>10</v>
      </c>
      <c r="D47" s="76" t="s">
        <v>167</v>
      </c>
      <c r="E47" s="77">
        <v>1.25</v>
      </c>
      <c r="F47" s="16">
        <v>0.17799999999999999</v>
      </c>
      <c r="G47" s="16" t="str">
        <f t="shared" ref="G47" si="86">IF(F47&gt;0.8,"VG",IF(F47&gt;0.7,"G",IF(F47&gt;0.45,"S","NS")))</f>
        <v>NS</v>
      </c>
      <c r="H47" s="16"/>
      <c r="I47" s="16"/>
      <c r="J47" s="16"/>
      <c r="K47" s="28">
        <v>-0.13</v>
      </c>
      <c r="L47" s="16" t="str">
        <f t="shared" ref="L47" si="87">IF(ABS(K47)&lt;5%,"VG",IF(ABS(K47)&lt;10%,"G",IF(ABS(K47)&lt;15%,"S","NS")))</f>
        <v>S</v>
      </c>
      <c r="M47" s="16"/>
      <c r="N47" s="16"/>
      <c r="O47" s="16"/>
      <c r="P47" s="16">
        <v>0.85399999999999998</v>
      </c>
      <c r="Q47" s="16" t="str">
        <f t="shared" ref="Q47" si="88">IF(P47&lt;=0.5,"VG",IF(P47&lt;=0.6,"G",IF(P47&lt;=0.7,"S","NS")))</f>
        <v>NS</v>
      </c>
      <c r="R47" s="16"/>
      <c r="S47" s="16"/>
      <c r="T47" s="16"/>
      <c r="U47" s="16">
        <v>0.61599999999999999</v>
      </c>
      <c r="V47" s="16" t="str">
        <f t="shared" ref="V47" si="89">IF(U47&gt;0.85,"VG",IF(U47&gt;0.75,"G",IF(U47&gt;0.6,"S","NS")))</f>
        <v>S</v>
      </c>
      <c r="W47" s="16"/>
      <c r="X47" s="16"/>
      <c r="Y47" s="16"/>
      <c r="Z47" s="16"/>
      <c r="AA47" s="28"/>
      <c r="AB47" s="16"/>
      <c r="AC47" s="16"/>
      <c r="AD47" s="16"/>
      <c r="AE47" s="28"/>
      <c r="AF47" s="16"/>
      <c r="AG47" s="16"/>
      <c r="AH47" s="16"/>
      <c r="AI47" s="28"/>
      <c r="AJ47" s="16"/>
      <c r="AK47" s="16"/>
    </row>
    <row r="48" spans="1:37" s="63" customFormat="1" x14ac:dyDescent="0.3">
      <c r="A48" s="63">
        <v>14162200</v>
      </c>
      <c r="B48" s="63">
        <v>23773405</v>
      </c>
      <c r="C48" s="63" t="s">
        <v>10</v>
      </c>
      <c r="D48" s="63" t="s">
        <v>174</v>
      </c>
      <c r="E48" s="79">
        <v>2</v>
      </c>
      <c r="F48" s="64">
        <v>0.51200000000000001</v>
      </c>
      <c r="G48" s="64" t="str">
        <f t="shared" ref="G48" si="90">IF(F48&gt;0.8,"VG",IF(F48&gt;0.7,"G",IF(F48&gt;0.45,"S","NS")))</f>
        <v>S</v>
      </c>
      <c r="H48" s="64"/>
      <c r="I48" s="64"/>
      <c r="J48" s="64"/>
      <c r="K48" s="65">
        <v>-6.0000000000000001E-3</v>
      </c>
      <c r="L48" s="64" t="str">
        <f t="shared" ref="L48" si="91">IF(ABS(K48)&lt;5%,"VG",IF(ABS(K48)&lt;10%,"G",IF(ABS(K48)&lt;15%,"S","NS")))</f>
        <v>VG</v>
      </c>
      <c r="M48" s="64"/>
      <c r="N48" s="64"/>
      <c r="O48" s="64"/>
      <c r="P48" s="89">
        <v>0.70199999999999996</v>
      </c>
      <c r="Q48" s="64" t="str">
        <f t="shared" ref="Q48" si="92">IF(P48&lt;=0.5,"VG",IF(P48&lt;=0.6,"G",IF(P48&lt;=0.7,"S","NS")))</f>
        <v>NS</v>
      </c>
      <c r="R48" s="64"/>
      <c r="S48" s="64"/>
      <c r="T48" s="64"/>
      <c r="U48" s="64">
        <v>0.58899999999999997</v>
      </c>
      <c r="V48" s="64" t="str">
        <f t="shared" ref="V48" si="93">IF(U48&gt;0.85,"VG",IF(U48&gt;0.75,"G",IF(U48&gt;0.6,"S","NS")))</f>
        <v>NS</v>
      </c>
      <c r="W48" s="64"/>
      <c r="X48" s="64"/>
      <c r="Y48" s="64"/>
      <c r="Z48" s="64"/>
      <c r="AA48" s="65"/>
      <c r="AB48" s="64"/>
      <c r="AC48" s="64"/>
      <c r="AD48" s="64"/>
      <c r="AE48" s="65"/>
      <c r="AF48" s="64"/>
      <c r="AG48" s="64"/>
      <c r="AH48" s="64"/>
      <c r="AI48" s="65"/>
      <c r="AJ48" s="64"/>
      <c r="AK48" s="64"/>
    </row>
    <row r="49" spans="1:37" x14ac:dyDescent="0.3">
      <c r="L49" s="26"/>
    </row>
    <row r="50" spans="1:37" x14ac:dyDescent="0.3">
      <c r="A50">
        <v>14162500</v>
      </c>
      <c r="B50">
        <v>23772909</v>
      </c>
      <c r="C50" t="s">
        <v>11</v>
      </c>
      <c r="D50" t="s">
        <v>55</v>
      </c>
      <c r="F50" s="16">
        <v>0.88500000000000001</v>
      </c>
      <c r="G50" s="16" t="str">
        <f t="shared" si="62"/>
        <v>VG</v>
      </c>
      <c r="K50" s="19">
        <v>-1.6E-2</v>
      </c>
      <c r="L50" s="19" t="str">
        <f t="shared" si="63"/>
        <v>VG</v>
      </c>
      <c r="P50" s="17">
        <v>0.33700000000000002</v>
      </c>
      <c r="Q50" s="17" t="str">
        <f t="shared" si="64"/>
        <v>VG</v>
      </c>
      <c r="U50" s="18">
        <v>0.92100000000000004</v>
      </c>
      <c r="V50" s="18" t="str">
        <f t="shared" si="65"/>
        <v>VG</v>
      </c>
    </row>
    <row r="51" spans="1:37" s="69" customFormat="1" x14ac:dyDescent="0.3">
      <c r="A51" s="69">
        <v>14162500</v>
      </c>
      <c r="B51" s="69">
        <v>23772909</v>
      </c>
      <c r="C51" s="69" t="s">
        <v>11</v>
      </c>
      <c r="D51" s="69" t="s">
        <v>163</v>
      </c>
      <c r="E51" s="80"/>
      <c r="F51" s="70">
        <v>0.877</v>
      </c>
      <c r="G51" s="70" t="str">
        <f t="shared" si="62"/>
        <v>VG</v>
      </c>
      <c r="H51" s="70"/>
      <c r="I51" s="70"/>
      <c r="J51" s="70"/>
      <c r="K51" s="71">
        <v>-6.0000000000000001E-3</v>
      </c>
      <c r="L51" s="71" t="str">
        <f t="shared" si="63"/>
        <v>VG</v>
      </c>
      <c r="M51" s="70"/>
      <c r="N51" s="70"/>
      <c r="O51" s="70"/>
      <c r="P51" s="70">
        <v>0.34899999999999998</v>
      </c>
      <c r="Q51" s="70" t="str">
        <f t="shared" si="64"/>
        <v>VG</v>
      </c>
      <c r="R51" s="70"/>
      <c r="S51" s="70"/>
      <c r="T51" s="70"/>
      <c r="U51" s="70">
        <v>0.90100000000000002</v>
      </c>
      <c r="V51" s="70" t="str">
        <f t="shared" si="65"/>
        <v>VG</v>
      </c>
      <c r="W51" s="70"/>
      <c r="X51" s="70"/>
      <c r="Y51" s="70"/>
      <c r="Z51" s="70"/>
      <c r="AA51" s="71"/>
      <c r="AB51" s="70"/>
      <c r="AC51" s="70"/>
      <c r="AD51" s="70"/>
      <c r="AE51" s="71"/>
      <c r="AF51" s="70"/>
      <c r="AG51" s="70"/>
      <c r="AH51" s="70"/>
      <c r="AI51" s="71"/>
      <c r="AJ51" s="70"/>
      <c r="AK51" s="70"/>
    </row>
    <row r="52" spans="1:37" s="69" customFormat="1" x14ac:dyDescent="0.3">
      <c r="A52" s="69">
        <v>14162500</v>
      </c>
      <c r="B52" s="69">
        <v>23772909</v>
      </c>
      <c r="C52" s="69" t="s">
        <v>11</v>
      </c>
      <c r="D52" s="69" t="s">
        <v>165</v>
      </c>
      <c r="E52" s="80"/>
      <c r="F52" s="70">
        <v>0.78400000000000003</v>
      </c>
      <c r="G52" s="70" t="str">
        <f t="shared" si="62"/>
        <v>G</v>
      </c>
      <c r="H52" s="70"/>
      <c r="I52" s="70"/>
      <c r="J52" s="70"/>
      <c r="K52" s="71">
        <v>-4.4999999999999998E-2</v>
      </c>
      <c r="L52" s="71" t="str">
        <f t="shared" si="63"/>
        <v>VG</v>
      </c>
      <c r="M52" s="70"/>
      <c r="N52" s="70"/>
      <c r="O52" s="70"/>
      <c r="P52" s="70">
        <v>0.45800000000000002</v>
      </c>
      <c r="Q52" s="70" t="str">
        <f t="shared" si="64"/>
        <v>VG</v>
      </c>
      <c r="R52" s="70"/>
      <c r="S52" s="70"/>
      <c r="T52" s="70"/>
      <c r="U52" s="70">
        <v>0.876</v>
      </c>
      <c r="V52" s="70" t="str">
        <f t="shared" si="65"/>
        <v>VG</v>
      </c>
      <c r="W52" s="70"/>
      <c r="X52" s="70"/>
      <c r="Y52" s="70"/>
      <c r="Z52" s="70"/>
      <c r="AA52" s="71"/>
      <c r="AB52" s="70"/>
      <c r="AC52" s="70"/>
      <c r="AD52" s="70"/>
      <c r="AE52" s="71"/>
      <c r="AF52" s="70"/>
      <c r="AG52" s="70"/>
      <c r="AH52" s="70"/>
      <c r="AI52" s="71"/>
      <c r="AJ52" s="70"/>
      <c r="AK52" s="70"/>
    </row>
    <row r="53" spans="1:37" s="69" customFormat="1" x14ac:dyDescent="0.3">
      <c r="A53" s="69">
        <v>14162500</v>
      </c>
      <c r="B53" s="69">
        <v>23772909</v>
      </c>
      <c r="C53" s="69" t="s">
        <v>11</v>
      </c>
      <c r="D53" s="69" t="s">
        <v>168</v>
      </c>
      <c r="E53" s="80"/>
      <c r="F53" s="70">
        <v>0.9</v>
      </c>
      <c r="G53" s="70" t="str">
        <f t="shared" ref="G53" si="94">IF(F53&gt;0.8,"VG",IF(F53&gt;0.7,"G",IF(F53&gt;0.45,"S","NS")))</f>
        <v>VG</v>
      </c>
      <c r="H53" s="70"/>
      <c r="I53" s="70"/>
      <c r="J53" s="70"/>
      <c r="K53" s="71">
        <v>8.9999999999999993E-3</v>
      </c>
      <c r="L53" s="71" t="str">
        <f t="shared" ref="L53" si="95">IF(ABS(K53)&lt;5%,"VG",IF(ABS(K53)&lt;10%,"G",IF(ABS(K53)&lt;15%,"S","NS")))</f>
        <v>VG</v>
      </c>
      <c r="M53" s="70"/>
      <c r="N53" s="70"/>
      <c r="O53" s="70"/>
      <c r="P53" s="70">
        <v>0.315</v>
      </c>
      <c r="Q53" s="70" t="str">
        <f t="shared" ref="Q53" si="96">IF(P53&lt;=0.5,"VG",IF(P53&lt;=0.6,"G",IF(P53&lt;=0.7,"S","NS")))</f>
        <v>VG</v>
      </c>
      <c r="R53" s="70"/>
      <c r="S53" s="70"/>
      <c r="T53" s="70"/>
      <c r="U53" s="70">
        <v>0.91500000000000004</v>
      </c>
      <c r="V53" s="70" t="str">
        <f t="shared" ref="V53" si="97">IF(U53&gt;0.85,"VG",IF(U53&gt;0.75,"G",IF(U53&gt;0.6,"S","NS")))</f>
        <v>VG</v>
      </c>
      <c r="W53" s="70"/>
      <c r="X53" s="70"/>
      <c r="Y53" s="70"/>
      <c r="Z53" s="70"/>
      <c r="AA53" s="71"/>
      <c r="AB53" s="70"/>
      <c r="AC53" s="70"/>
      <c r="AD53" s="70"/>
      <c r="AE53" s="71"/>
      <c r="AF53" s="70"/>
      <c r="AG53" s="70"/>
      <c r="AH53" s="70"/>
      <c r="AI53" s="71"/>
      <c r="AJ53" s="70"/>
      <c r="AK53" s="70"/>
    </row>
    <row r="54" spans="1:37" s="63" customFormat="1" x14ac:dyDescent="0.3">
      <c r="A54" s="63">
        <v>14162500</v>
      </c>
      <c r="B54" s="63">
        <v>23772909</v>
      </c>
      <c r="C54" s="63" t="s">
        <v>11</v>
      </c>
      <c r="D54" s="63" t="s">
        <v>169</v>
      </c>
      <c r="E54" s="79"/>
      <c r="F54" s="64">
        <v>0.877</v>
      </c>
      <c r="G54" s="64" t="str">
        <f t="shared" ref="G54" si="98">IF(F54&gt;0.8,"VG",IF(F54&gt;0.7,"G",IF(F54&gt;0.45,"S","NS")))</f>
        <v>VG</v>
      </c>
      <c r="H54" s="64"/>
      <c r="I54" s="64"/>
      <c r="J54" s="64"/>
      <c r="K54" s="65">
        <v>-1.7999999999999999E-2</v>
      </c>
      <c r="L54" s="65" t="str">
        <f t="shared" ref="L54" si="99">IF(ABS(K54)&lt;5%,"VG",IF(ABS(K54)&lt;10%,"G",IF(ABS(K54)&lt;15%,"S","NS")))</f>
        <v>VG</v>
      </c>
      <c r="M54" s="64"/>
      <c r="N54" s="64"/>
      <c r="O54" s="64"/>
      <c r="P54" s="64">
        <v>0.34899999999999998</v>
      </c>
      <c r="Q54" s="64" t="str">
        <f t="shared" ref="Q54" si="100">IF(P54&lt;=0.5,"VG",IF(P54&lt;=0.6,"G",IF(P54&lt;=0.7,"S","NS")))</f>
        <v>VG</v>
      </c>
      <c r="R54" s="64"/>
      <c r="S54" s="64"/>
      <c r="T54" s="64"/>
      <c r="U54" s="64">
        <v>0.92900000000000005</v>
      </c>
      <c r="V54" s="64" t="str">
        <f t="shared" ref="V54" si="101">IF(U54&gt;0.85,"VG",IF(U54&gt;0.75,"G",IF(U54&gt;0.6,"S","NS")))</f>
        <v>VG</v>
      </c>
      <c r="W54" s="64"/>
      <c r="X54" s="64"/>
      <c r="Y54" s="64"/>
      <c r="Z54" s="64"/>
      <c r="AA54" s="65"/>
      <c r="AB54" s="64"/>
      <c r="AC54" s="64"/>
      <c r="AD54" s="64"/>
      <c r="AE54" s="65"/>
      <c r="AF54" s="64"/>
      <c r="AG54" s="64"/>
      <c r="AH54" s="64"/>
      <c r="AI54" s="65"/>
      <c r="AJ54" s="64"/>
      <c r="AK54" s="64"/>
    </row>
    <row r="55" spans="1:37" s="76" customFormat="1" x14ac:dyDescent="0.3">
      <c r="A55" s="76">
        <v>14162500</v>
      </c>
      <c r="B55" s="76">
        <v>23772909</v>
      </c>
      <c r="C55" s="76" t="s">
        <v>11</v>
      </c>
      <c r="D55" s="76" t="s">
        <v>170</v>
      </c>
      <c r="E55" s="77"/>
      <c r="F55" s="16">
        <v>-0.108</v>
      </c>
      <c r="G55" s="16" t="str">
        <f t="shared" ref="G55" si="102">IF(F55&gt;0.8,"VG",IF(F55&gt;0.7,"G",IF(F55&gt;0.45,"S","NS")))</f>
        <v>NS</v>
      </c>
      <c r="H55" s="16"/>
      <c r="I55" s="16"/>
      <c r="J55" s="16"/>
      <c r="K55" s="28">
        <v>-0.16300000000000001</v>
      </c>
      <c r="L55" s="28" t="str">
        <f t="shared" ref="L55" si="103">IF(ABS(K55)&lt;5%,"VG",IF(ABS(K55)&lt;10%,"G",IF(ABS(K55)&lt;15%,"S","NS")))</f>
        <v>NS</v>
      </c>
      <c r="M55" s="16"/>
      <c r="N55" s="16"/>
      <c r="O55" s="16"/>
      <c r="P55" s="16">
        <v>0.89500000000000002</v>
      </c>
      <c r="Q55" s="16" t="str">
        <f t="shared" ref="Q55" si="104">IF(P55&lt;=0.5,"VG",IF(P55&lt;=0.6,"G",IF(P55&lt;=0.7,"S","NS")))</f>
        <v>NS</v>
      </c>
      <c r="R55" s="16"/>
      <c r="S55" s="16"/>
      <c r="T55" s="16"/>
      <c r="U55" s="16">
        <v>0.94799999999999995</v>
      </c>
      <c r="V55" s="16" t="str">
        <f t="shared" ref="V55" si="105">IF(U55&gt;0.85,"VG",IF(U55&gt;0.75,"G",IF(U55&gt;0.6,"S","NS")))</f>
        <v>VG</v>
      </c>
      <c r="W55" s="16"/>
      <c r="X55" s="16"/>
      <c r="Y55" s="16"/>
      <c r="Z55" s="16"/>
      <c r="AA55" s="28"/>
      <c r="AB55" s="16"/>
      <c r="AC55" s="16"/>
      <c r="AD55" s="16"/>
      <c r="AE55" s="28"/>
      <c r="AF55" s="16"/>
      <c r="AG55" s="16"/>
      <c r="AH55" s="16"/>
      <c r="AI55" s="28"/>
      <c r="AJ55" s="16"/>
      <c r="AK55" s="16"/>
    </row>
    <row r="56" spans="1:37" s="63" customFormat="1" x14ac:dyDescent="0.3">
      <c r="A56" s="63">
        <v>14162500</v>
      </c>
      <c r="B56" s="63">
        <v>23772909</v>
      </c>
      <c r="C56" s="63" t="s">
        <v>11</v>
      </c>
      <c r="D56" s="63" t="s">
        <v>172</v>
      </c>
      <c r="E56" s="79">
        <v>1.6</v>
      </c>
      <c r="F56" s="64">
        <v>0.47299999999999998</v>
      </c>
      <c r="G56" s="64" t="str">
        <f t="shared" ref="G56" si="106">IF(F56&gt;0.8,"VG",IF(F56&gt;0.7,"G",IF(F56&gt;0.45,"S","NS")))</f>
        <v>S</v>
      </c>
      <c r="H56" s="64"/>
      <c r="I56" s="64"/>
      <c r="J56" s="64"/>
      <c r="K56" s="65">
        <v>-0.109</v>
      </c>
      <c r="L56" s="65" t="str">
        <f t="shared" ref="L56" si="107">IF(ABS(K56)&lt;5%,"VG",IF(ABS(K56)&lt;10%,"G",IF(ABS(K56)&lt;15%,"S","NS")))</f>
        <v>S</v>
      </c>
      <c r="M56" s="64"/>
      <c r="N56" s="64"/>
      <c r="O56" s="64"/>
      <c r="P56" s="64">
        <v>0.67700000000000005</v>
      </c>
      <c r="Q56" s="64" t="str">
        <f t="shared" ref="Q56" si="108">IF(P56&lt;=0.5,"VG",IF(P56&lt;=0.6,"G",IF(P56&lt;=0.7,"S","NS")))</f>
        <v>S</v>
      </c>
      <c r="R56" s="64"/>
      <c r="S56" s="64"/>
      <c r="T56" s="64"/>
      <c r="U56" s="64">
        <v>0.94799999999999995</v>
      </c>
      <c r="V56" s="64" t="str">
        <f t="shared" ref="V56" si="109">IF(U56&gt;0.85,"VG",IF(U56&gt;0.75,"G",IF(U56&gt;0.6,"S","NS")))</f>
        <v>VG</v>
      </c>
      <c r="W56" s="64"/>
      <c r="X56" s="64"/>
      <c r="Y56" s="64"/>
      <c r="Z56" s="64"/>
      <c r="AA56" s="65"/>
      <c r="AB56" s="64"/>
      <c r="AC56" s="64"/>
      <c r="AD56" s="64"/>
      <c r="AE56" s="65"/>
      <c r="AF56" s="64"/>
      <c r="AG56" s="64"/>
      <c r="AH56" s="64"/>
      <c r="AI56" s="65"/>
      <c r="AJ56" s="64"/>
      <c r="AK56" s="64"/>
    </row>
    <row r="57" spans="1:37" s="63" customFormat="1" x14ac:dyDescent="0.3">
      <c r="A57" s="63">
        <v>14162500</v>
      </c>
      <c r="B57" s="63">
        <v>23772909</v>
      </c>
      <c r="C57" s="63" t="s">
        <v>11</v>
      </c>
      <c r="D57" s="63" t="s">
        <v>174</v>
      </c>
      <c r="E57" s="79">
        <v>1.6</v>
      </c>
      <c r="F57" s="64">
        <v>0.48</v>
      </c>
      <c r="G57" s="64" t="str">
        <f t="shared" ref="G57" si="110">IF(F57&gt;0.8,"VG",IF(F57&gt;0.7,"G",IF(F57&gt;0.45,"S","NS")))</f>
        <v>S</v>
      </c>
      <c r="H57" s="64"/>
      <c r="I57" s="64"/>
      <c r="J57" s="64"/>
      <c r="K57" s="65">
        <v>-0.108</v>
      </c>
      <c r="L57" s="65" t="str">
        <f t="shared" ref="L57" si="111">IF(ABS(K57)&lt;5%,"VG",IF(ABS(K57)&lt;10%,"G",IF(ABS(K57)&lt;15%,"S","NS")))</f>
        <v>S</v>
      </c>
      <c r="M57" s="64"/>
      <c r="N57" s="64"/>
      <c r="O57" s="64"/>
      <c r="P57" s="64">
        <v>0.67700000000000005</v>
      </c>
      <c r="Q57" s="64" t="str">
        <f t="shared" ref="Q57" si="112">IF(P57&lt;=0.5,"VG",IF(P57&lt;=0.6,"G",IF(P57&lt;=0.7,"S","NS")))</f>
        <v>S</v>
      </c>
      <c r="R57" s="64"/>
      <c r="S57" s="64"/>
      <c r="T57" s="64"/>
      <c r="U57" s="64">
        <v>0.94799999999999995</v>
      </c>
      <c r="V57" s="64" t="str">
        <f t="shared" ref="V57" si="113">IF(U57&gt;0.85,"VG",IF(U57&gt;0.75,"G",IF(U57&gt;0.6,"S","NS")))</f>
        <v>VG</v>
      </c>
      <c r="W57" s="64"/>
      <c r="X57" s="64"/>
      <c r="Y57" s="64"/>
      <c r="Z57" s="64"/>
      <c r="AA57" s="65"/>
      <c r="AB57" s="64"/>
      <c r="AC57" s="64"/>
      <c r="AD57" s="64"/>
      <c r="AE57" s="65"/>
      <c r="AF57" s="64"/>
      <c r="AG57" s="64"/>
      <c r="AH57" s="64"/>
      <c r="AI57" s="65"/>
      <c r="AJ57" s="64"/>
      <c r="AK57" s="64"/>
    </row>
    <row r="58" spans="1:37" s="69" customFormat="1" x14ac:dyDescent="0.3">
      <c r="E58" s="80"/>
      <c r="F58" s="70"/>
      <c r="G58" s="70"/>
      <c r="H58" s="70"/>
      <c r="I58" s="70"/>
      <c r="J58" s="70"/>
      <c r="K58" s="71"/>
      <c r="L58" s="71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1"/>
      <c r="AB58" s="70"/>
      <c r="AC58" s="70"/>
      <c r="AD58" s="70"/>
      <c r="AE58" s="71"/>
      <c r="AF58" s="70"/>
      <c r="AG58" s="70"/>
      <c r="AH58" s="70"/>
      <c r="AI58" s="71"/>
      <c r="AJ58" s="70"/>
      <c r="AK58" s="70"/>
    </row>
    <row r="59" spans="1:37" s="69" customFormat="1" x14ac:dyDescent="0.3">
      <c r="A59" s="69">
        <v>14164900</v>
      </c>
      <c r="B59" s="69">
        <v>23772751</v>
      </c>
      <c r="C59" s="69" t="s">
        <v>60</v>
      </c>
      <c r="D59" s="69" t="s">
        <v>55</v>
      </c>
      <c r="E59" s="80"/>
      <c r="F59" s="70">
        <v>0.88600000000000001</v>
      </c>
      <c r="G59" s="70" t="str">
        <f t="shared" si="62"/>
        <v>VG</v>
      </c>
      <c r="H59" s="70"/>
      <c r="I59" s="70"/>
      <c r="J59" s="70"/>
      <c r="K59" s="71">
        <v>5.7000000000000002E-2</v>
      </c>
      <c r="L59" s="71" t="str">
        <f t="shared" si="63"/>
        <v>G</v>
      </c>
      <c r="M59" s="70"/>
      <c r="N59" s="70"/>
      <c r="O59" s="70"/>
      <c r="P59" s="70">
        <v>0.33300000000000002</v>
      </c>
      <c r="Q59" s="70" t="str">
        <f t="shared" si="64"/>
        <v>VG</v>
      </c>
      <c r="R59" s="70"/>
      <c r="S59" s="70"/>
      <c r="T59" s="70"/>
      <c r="U59" s="70">
        <v>0.93</v>
      </c>
      <c r="V59" s="70" t="str">
        <f t="shared" si="65"/>
        <v>VG</v>
      </c>
      <c r="W59" s="70"/>
      <c r="X59" s="70"/>
      <c r="Y59" s="70"/>
      <c r="Z59" s="70"/>
      <c r="AA59" s="71"/>
      <c r="AB59" s="70"/>
      <c r="AC59" s="70"/>
      <c r="AD59" s="70"/>
      <c r="AE59" s="71"/>
      <c r="AF59" s="70"/>
      <c r="AG59" s="70"/>
      <c r="AH59" s="70"/>
      <c r="AI59" s="71"/>
      <c r="AJ59" s="70"/>
      <c r="AK59" s="70"/>
    </row>
    <row r="60" spans="1:37" s="69" customFormat="1" x14ac:dyDescent="0.3">
      <c r="A60" s="69">
        <v>14164900</v>
      </c>
      <c r="B60" s="69">
        <v>23772751</v>
      </c>
      <c r="C60" s="69" t="s">
        <v>60</v>
      </c>
      <c r="D60" s="69" t="s">
        <v>93</v>
      </c>
      <c r="E60" s="80"/>
      <c r="F60" s="70">
        <v>0.91300000000000003</v>
      </c>
      <c r="G60" s="70" t="str">
        <f t="shared" ref="G60" si="114">IF(F60&gt;0.8,"VG",IF(F60&gt;0.7,"G",IF(F60&gt;0.45,"S","NS")))</f>
        <v>VG</v>
      </c>
      <c r="H60" s="70"/>
      <c r="I60" s="70"/>
      <c r="J60" s="70"/>
      <c r="K60" s="71">
        <v>3.2000000000000001E-2</v>
      </c>
      <c r="L60" s="71" t="str">
        <f t="shared" si="63"/>
        <v>VG</v>
      </c>
      <c r="M60" s="70"/>
      <c r="N60" s="70"/>
      <c r="O60" s="70"/>
      <c r="P60" s="70">
        <v>0.29199999999999998</v>
      </c>
      <c r="Q60" s="70" t="str">
        <f t="shared" si="64"/>
        <v>VG</v>
      </c>
      <c r="R60" s="70"/>
      <c r="S60" s="70"/>
      <c r="T60" s="70"/>
      <c r="U60" s="70">
        <v>0.93799999999999994</v>
      </c>
      <c r="V60" s="70" t="str">
        <f t="shared" si="65"/>
        <v>VG</v>
      </c>
      <c r="W60" s="70"/>
      <c r="X60" s="70"/>
      <c r="Y60" s="70"/>
      <c r="Z60" s="70"/>
      <c r="AA60" s="71"/>
      <c r="AB60" s="70"/>
      <c r="AC60" s="70"/>
      <c r="AD60" s="70"/>
      <c r="AE60" s="71"/>
      <c r="AF60" s="70"/>
      <c r="AG60" s="70"/>
      <c r="AH60" s="70"/>
      <c r="AI60" s="71"/>
      <c r="AJ60" s="70"/>
      <c r="AK60" s="70"/>
    </row>
    <row r="61" spans="1:37" s="69" customFormat="1" x14ac:dyDescent="0.3">
      <c r="A61" s="69">
        <v>14164900</v>
      </c>
      <c r="B61" s="69">
        <v>23772751</v>
      </c>
      <c r="C61" s="69" t="s">
        <v>60</v>
      </c>
      <c r="D61" s="69" t="s">
        <v>159</v>
      </c>
      <c r="E61" s="80"/>
      <c r="F61" s="70">
        <v>0.876</v>
      </c>
      <c r="G61" s="70" t="str">
        <f t="shared" ref="G61" si="115">IF(F61&gt;0.8,"VG",IF(F61&gt;0.7,"G",IF(F61&gt;0.45,"S","NS")))</f>
        <v>VG</v>
      </c>
      <c r="H61" s="70"/>
      <c r="I61" s="70"/>
      <c r="J61" s="70"/>
      <c r="K61" s="71">
        <v>0.08</v>
      </c>
      <c r="L61" s="71" t="str">
        <f t="shared" ref="L61" si="116">IF(ABS(K61)&lt;5%,"VG",IF(ABS(K61)&lt;10%,"G",IF(ABS(K61)&lt;15%,"S","NS")))</f>
        <v>G</v>
      </c>
      <c r="M61" s="70"/>
      <c r="N61" s="70"/>
      <c r="O61" s="70"/>
      <c r="P61" s="70">
        <v>0.34300000000000003</v>
      </c>
      <c r="Q61" s="70" t="str">
        <f t="shared" ref="Q61" si="117">IF(P61&lt;=0.5,"VG",IF(P61&lt;=0.6,"G",IF(P61&lt;=0.7,"S","NS")))</f>
        <v>VG</v>
      </c>
      <c r="R61" s="70"/>
      <c r="S61" s="70"/>
      <c r="T61" s="70"/>
      <c r="U61" s="70">
        <v>0.92900000000000005</v>
      </c>
      <c r="V61" s="70" t="str">
        <f t="shared" ref="V61" si="118">IF(U61&gt;0.85,"VG",IF(U61&gt;0.75,"G",IF(U61&gt;0.6,"S","NS")))</f>
        <v>VG</v>
      </c>
      <c r="W61" s="70"/>
      <c r="X61" s="70"/>
      <c r="Y61" s="70"/>
      <c r="Z61" s="70"/>
      <c r="AA61" s="71"/>
      <c r="AB61" s="70"/>
      <c r="AC61" s="70"/>
      <c r="AD61" s="70"/>
      <c r="AE61" s="71"/>
      <c r="AF61" s="70"/>
      <c r="AG61" s="70"/>
      <c r="AH61" s="70"/>
      <c r="AI61" s="71"/>
      <c r="AJ61" s="70"/>
      <c r="AK61" s="70"/>
    </row>
    <row r="62" spans="1:37" s="69" customFormat="1" x14ac:dyDescent="0.3">
      <c r="A62" s="69">
        <v>14164900</v>
      </c>
      <c r="B62" s="69">
        <v>23772751</v>
      </c>
      <c r="C62" s="69" t="s">
        <v>60</v>
      </c>
      <c r="D62" s="69" t="s">
        <v>161</v>
      </c>
      <c r="E62" s="80"/>
      <c r="F62" s="70">
        <v>0.84099999999999997</v>
      </c>
      <c r="G62" s="70" t="str">
        <f t="shared" ref="G62" si="119">IF(F62&gt;0.8,"VG",IF(F62&gt;0.7,"G",IF(F62&gt;0.45,"S","NS")))</f>
        <v>VG</v>
      </c>
      <c r="H62" s="70"/>
      <c r="I62" s="70"/>
      <c r="J62" s="70"/>
      <c r="K62" s="71">
        <v>0.123</v>
      </c>
      <c r="L62" s="71" t="str">
        <f t="shared" ref="L62" si="120">IF(ABS(K62)&lt;5%,"VG",IF(ABS(K62)&lt;10%,"G",IF(ABS(K62)&lt;15%,"S","NS")))</f>
        <v>S</v>
      </c>
      <c r="M62" s="70"/>
      <c r="N62" s="70"/>
      <c r="O62" s="70"/>
      <c r="P62" s="70">
        <v>0.38100000000000001</v>
      </c>
      <c r="Q62" s="70" t="str">
        <f t="shared" ref="Q62" si="121">IF(P62&lt;=0.5,"VG",IF(P62&lt;=0.6,"G",IF(P62&lt;=0.7,"S","NS")))</f>
        <v>VG</v>
      </c>
      <c r="R62" s="70"/>
      <c r="S62" s="70"/>
      <c r="T62" s="70"/>
      <c r="U62" s="70">
        <v>0.93500000000000005</v>
      </c>
      <c r="V62" s="70" t="str">
        <f t="shared" ref="V62" si="122">IF(U62&gt;0.85,"VG",IF(U62&gt;0.75,"G",IF(U62&gt;0.6,"S","NS")))</f>
        <v>VG</v>
      </c>
      <c r="W62" s="70"/>
      <c r="X62" s="70"/>
      <c r="Y62" s="70"/>
      <c r="Z62" s="70"/>
      <c r="AA62" s="71"/>
      <c r="AB62" s="70"/>
      <c r="AC62" s="70"/>
      <c r="AD62" s="70"/>
      <c r="AE62" s="71"/>
      <c r="AF62" s="70"/>
      <c r="AG62" s="70"/>
      <c r="AH62" s="70"/>
      <c r="AI62" s="71"/>
      <c r="AJ62" s="70"/>
      <c r="AK62" s="70"/>
    </row>
    <row r="63" spans="1:37" s="69" customFormat="1" x14ac:dyDescent="0.3">
      <c r="A63" s="69">
        <v>14164900</v>
      </c>
      <c r="B63" s="69">
        <v>23772751</v>
      </c>
      <c r="C63" s="69" t="s">
        <v>60</v>
      </c>
      <c r="D63" s="69" t="s">
        <v>162</v>
      </c>
      <c r="E63" s="80"/>
      <c r="F63" s="70">
        <v>0.66</v>
      </c>
      <c r="G63" s="70" t="str">
        <f t="shared" ref="G63" si="123">IF(F63&gt;0.8,"VG",IF(F63&gt;0.7,"G",IF(F63&gt;0.45,"S","NS")))</f>
        <v>S</v>
      </c>
      <c r="H63" s="70"/>
      <c r="I63" s="70"/>
      <c r="J63" s="70"/>
      <c r="K63" s="71">
        <v>-8.1000000000000003E-2</v>
      </c>
      <c r="L63" s="71" t="str">
        <f t="shared" ref="L63" si="124">IF(ABS(K63)&lt;5%,"VG",IF(ABS(K63)&lt;10%,"G",IF(ABS(K63)&lt;15%,"S","NS")))</f>
        <v>G</v>
      </c>
      <c r="M63" s="70"/>
      <c r="N63" s="70"/>
      <c r="O63" s="70"/>
      <c r="P63" s="70">
        <v>0.56599999999999995</v>
      </c>
      <c r="Q63" s="70" t="str">
        <f t="shared" ref="Q63" si="125">IF(P63&lt;=0.5,"VG",IF(P63&lt;=0.6,"G",IF(P63&lt;=0.7,"S","NS")))</f>
        <v>G</v>
      </c>
      <c r="R63" s="70"/>
      <c r="S63" s="70"/>
      <c r="T63" s="70"/>
      <c r="U63" s="70">
        <v>0.85499999999999998</v>
      </c>
      <c r="V63" s="70" t="str">
        <f t="shared" ref="V63" si="126">IF(U63&gt;0.85,"VG",IF(U63&gt;0.75,"G",IF(U63&gt;0.6,"S","NS")))</f>
        <v>VG</v>
      </c>
      <c r="W63" s="70"/>
      <c r="X63" s="70"/>
      <c r="Y63" s="70"/>
      <c r="Z63" s="70"/>
      <c r="AA63" s="71"/>
      <c r="AB63" s="70"/>
      <c r="AC63" s="70"/>
      <c r="AD63" s="70"/>
      <c r="AE63" s="71"/>
      <c r="AF63" s="70"/>
      <c r="AG63" s="70"/>
      <c r="AH63" s="70"/>
      <c r="AI63" s="71"/>
      <c r="AJ63" s="70"/>
      <c r="AK63" s="70"/>
    </row>
    <row r="64" spans="1:37" s="69" customFormat="1" x14ac:dyDescent="0.3">
      <c r="A64" s="69">
        <v>14164900</v>
      </c>
      <c r="B64" s="69">
        <v>23772751</v>
      </c>
      <c r="C64" s="69" t="s">
        <v>60</v>
      </c>
      <c r="D64" s="69" t="s">
        <v>163</v>
      </c>
      <c r="E64" s="80"/>
      <c r="F64" s="70">
        <v>0.92500000000000004</v>
      </c>
      <c r="G64" s="70" t="str">
        <f t="shared" ref="G64" si="127">IF(F64&gt;0.8,"VG",IF(F64&gt;0.7,"G",IF(F64&gt;0.45,"S","NS")))</f>
        <v>VG</v>
      </c>
      <c r="H64" s="70"/>
      <c r="I64" s="70"/>
      <c r="J64" s="70"/>
      <c r="K64" s="71">
        <v>2.3E-2</v>
      </c>
      <c r="L64" s="71" t="str">
        <f t="shared" ref="L64" si="128">IF(ABS(K64)&lt;5%,"VG",IF(ABS(K64)&lt;10%,"G",IF(ABS(K64)&lt;15%,"S","NS")))</f>
        <v>VG</v>
      </c>
      <c r="M64" s="70"/>
      <c r="N64" s="70"/>
      <c r="O64" s="70"/>
      <c r="P64" s="70">
        <v>0.27100000000000002</v>
      </c>
      <c r="Q64" s="70" t="str">
        <f t="shared" ref="Q64" si="129">IF(P64&lt;=0.5,"VG",IF(P64&lt;=0.6,"G",IF(P64&lt;=0.7,"S","NS")))</f>
        <v>VG</v>
      </c>
      <c r="R64" s="70"/>
      <c r="S64" s="70"/>
      <c r="T64" s="70"/>
      <c r="U64" s="70">
        <v>0.94199999999999995</v>
      </c>
      <c r="V64" s="70" t="str">
        <f t="shared" ref="V64" si="130">IF(U64&gt;0.85,"VG",IF(U64&gt;0.75,"G",IF(U64&gt;0.6,"S","NS")))</f>
        <v>VG</v>
      </c>
      <c r="W64" s="70"/>
      <c r="X64" s="70"/>
      <c r="Y64" s="70"/>
      <c r="Z64" s="70"/>
      <c r="AA64" s="71"/>
      <c r="AB64" s="70"/>
      <c r="AC64" s="70"/>
      <c r="AD64" s="70"/>
      <c r="AE64" s="71"/>
      <c r="AF64" s="70"/>
      <c r="AG64" s="70"/>
      <c r="AH64" s="70"/>
      <c r="AI64" s="71"/>
      <c r="AJ64" s="70"/>
      <c r="AK64" s="70"/>
    </row>
    <row r="65" spans="1:37" s="69" customFormat="1" x14ac:dyDescent="0.3">
      <c r="A65" s="69">
        <v>14164900</v>
      </c>
      <c r="B65" s="69">
        <v>23772751</v>
      </c>
      <c r="C65" s="69" t="s">
        <v>60</v>
      </c>
      <c r="D65" s="69" t="s">
        <v>165</v>
      </c>
      <c r="E65" s="80"/>
      <c r="F65" s="70">
        <v>0.90300000000000002</v>
      </c>
      <c r="G65" s="70" t="str">
        <f t="shared" ref="G65" si="131">IF(F65&gt;0.8,"VG",IF(F65&gt;0.7,"G",IF(F65&gt;0.45,"S","NS")))</f>
        <v>VG</v>
      </c>
      <c r="H65" s="70"/>
      <c r="I65" s="70"/>
      <c r="J65" s="70"/>
      <c r="K65" s="71">
        <v>-7.0000000000000001E-3</v>
      </c>
      <c r="L65" s="71" t="str">
        <f t="shared" ref="L65" si="132">IF(ABS(K65)&lt;5%,"VG",IF(ABS(K65)&lt;10%,"G",IF(ABS(K65)&lt;15%,"S","NS")))</f>
        <v>VG</v>
      </c>
      <c r="M65" s="70"/>
      <c r="N65" s="70"/>
      <c r="O65" s="70"/>
      <c r="P65" s="70">
        <v>0.31</v>
      </c>
      <c r="Q65" s="70" t="str">
        <f t="shared" ref="Q65" si="133">IF(P65&lt;=0.5,"VG",IF(P65&lt;=0.6,"G",IF(P65&lt;=0.7,"S","NS")))</f>
        <v>VG</v>
      </c>
      <c r="R65" s="70"/>
      <c r="S65" s="70"/>
      <c r="T65" s="70"/>
      <c r="U65" s="70">
        <v>0.93100000000000005</v>
      </c>
      <c r="V65" s="70" t="str">
        <f t="shared" ref="V65" si="134">IF(U65&gt;0.85,"VG",IF(U65&gt;0.75,"G",IF(U65&gt;0.6,"S","NS")))</f>
        <v>VG</v>
      </c>
      <c r="W65" s="70"/>
      <c r="X65" s="70"/>
      <c r="Y65" s="70"/>
      <c r="Z65" s="70"/>
      <c r="AA65" s="71"/>
      <c r="AB65" s="70"/>
      <c r="AC65" s="70"/>
      <c r="AD65" s="70"/>
      <c r="AE65" s="71"/>
      <c r="AF65" s="70"/>
      <c r="AG65" s="70"/>
      <c r="AH65" s="70"/>
      <c r="AI65" s="71"/>
      <c r="AJ65" s="70"/>
      <c r="AK65" s="70"/>
    </row>
    <row r="66" spans="1:37" s="69" customFormat="1" x14ac:dyDescent="0.3">
      <c r="A66" s="69">
        <v>14164900</v>
      </c>
      <c r="B66" s="69">
        <v>23772751</v>
      </c>
      <c r="C66" s="69" t="s">
        <v>60</v>
      </c>
      <c r="D66" s="69" t="s">
        <v>168</v>
      </c>
      <c r="E66" s="80"/>
      <c r="F66" s="70">
        <v>0.93100000000000005</v>
      </c>
      <c r="G66" s="70" t="str">
        <f t="shared" ref="G66" si="135">IF(F66&gt;0.8,"VG",IF(F66&gt;0.7,"G",IF(F66&gt;0.45,"S","NS")))</f>
        <v>VG</v>
      </c>
      <c r="H66" s="70"/>
      <c r="I66" s="70"/>
      <c r="J66" s="70"/>
      <c r="K66" s="71">
        <v>3.4000000000000002E-2</v>
      </c>
      <c r="L66" s="71" t="str">
        <f t="shared" ref="L66" si="136">IF(ABS(K66)&lt;5%,"VG",IF(ABS(K66)&lt;10%,"G",IF(ABS(K66)&lt;15%,"S","NS")))</f>
        <v>VG</v>
      </c>
      <c r="M66" s="70"/>
      <c r="N66" s="70"/>
      <c r="O66" s="70"/>
      <c r="P66" s="70">
        <v>0.26100000000000001</v>
      </c>
      <c r="Q66" s="70" t="str">
        <f t="shared" ref="Q66" si="137">IF(P66&lt;=0.5,"VG",IF(P66&lt;=0.6,"G",IF(P66&lt;=0.7,"S","NS")))</f>
        <v>VG</v>
      </c>
      <c r="R66" s="70"/>
      <c r="S66" s="70"/>
      <c r="T66" s="70"/>
      <c r="U66" s="70">
        <v>0.94799999999999995</v>
      </c>
      <c r="V66" s="70" t="str">
        <f t="shared" ref="V66" si="138">IF(U66&gt;0.85,"VG",IF(U66&gt;0.75,"G",IF(U66&gt;0.6,"S","NS")))</f>
        <v>VG</v>
      </c>
      <c r="W66" s="70"/>
      <c r="X66" s="70"/>
      <c r="Y66" s="70"/>
      <c r="Z66" s="70"/>
      <c r="AA66" s="71"/>
      <c r="AB66" s="70"/>
      <c r="AC66" s="70"/>
      <c r="AD66" s="70"/>
      <c r="AE66" s="71"/>
      <c r="AF66" s="70"/>
      <c r="AG66" s="70"/>
      <c r="AH66" s="70"/>
      <c r="AI66" s="71"/>
      <c r="AJ66" s="70"/>
      <c r="AK66" s="70"/>
    </row>
    <row r="67" spans="1:37" s="63" customFormat="1" x14ac:dyDescent="0.3">
      <c r="A67" s="63">
        <v>14164900</v>
      </c>
      <c r="B67" s="63">
        <v>23772751</v>
      </c>
      <c r="C67" s="63" t="s">
        <v>60</v>
      </c>
      <c r="D67" s="63" t="s">
        <v>169</v>
      </c>
      <c r="E67" s="79"/>
      <c r="F67" s="64">
        <v>0.92600000000000005</v>
      </c>
      <c r="G67" s="64" t="str">
        <f t="shared" ref="G67" si="139">IF(F67&gt;0.8,"VG",IF(F67&gt;0.7,"G",IF(F67&gt;0.45,"S","NS")))</f>
        <v>VG</v>
      </c>
      <c r="H67" s="64"/>
      <c r="I67" s="64"/>
      <c r="J67" s="64"/>
      <c r="K67" s="65">
        <v>1.4E-2</v>
      </c>
      <c r="L67" s="65" t="str">
        <f t="shared" ref="L67" si="140">IF(ABS(K67)&lt;5%,"VG",IF(ABS(K67)&lt;10%,"G",IF(ABS(K67)&lt;15%,"S","NS")))</f>
        <v>VG</v>
      </c>
      <c r="M67" s="64"/>
      <c r="N67" s="64"/>
      <c r="O67" s="64"/>
      <c r="P67" s="64">
        <v>0.27</v>
      </c>
      <c r="Q67" s="64" t="str">
        <f t="shared" ref="Q67" si="141">IF(P67&lt;=0.5,"VG",IF(P67&lt;=0.6,"G",IF(P67&lt;=0.7,"S","NS")))</f>
        <v>VG</v>
      </c>
      <c r="R67" s="64"/>
      <c r="S67" s="64"/>
      <c r="T67" s="64"/>
      <c r="U67" s="64">
        <v>0.95299999999999996</v>
      </c>
      <c r="V67" s="64" t="str">
        <f t="shared" ref="V67" si="142">IF(U67&gt;0.85,"VG",IF(U67&gt;0.75,"G",IF(U67&gt;0.6,"S","NS")))</f>
        <v>VG</v>
      </c>
      <c r="W67" s="64"/>
      <c r="X67" s="64"/>
      <c r="Y67" s="64"/>
      <c r="Z67" s="64"/>
      <c r="AA67" s="65"/>
      <c r="AB67" s="64"/>
      <c r="AC67" s="64"/>
      <c r="AD67" s="64"/>
      <c r="AE67" s="65"/>
      <c r="AF67" s="64"/>
      <c r="AG67" s="64"/>
      <c r="AH67" s="64"/>
      <c r="AI67" s="65"/>
      <c r="AJ67" s="64"/>
      <c r="AK67" s="64"/>
    </row>
    <row r="68" spans="1:37" s="63" customFormat="1" x14ac:dyDescent="0.3">
      <c r="A68" s="63">
        <v>14164900</v>
      </c>
      <c r="B68" s="63">
        <v>23772751</v>
      </c>
      <c r="C68" s="63" t="s">
        <v>60</v>
      </c>
      <c r="D68" s="63" t="s">
        <v>171</v>
      </c>
      <c r="E68" s="79"/>
      <c r="F68" s="64">
        <v>0.73699999999999999</v>
      </c>
      <c r="G68" s="64" t="str">
        <f t="shared" ref="G68" si="143">IF(F68&gt;0.8,"VG",IF(F68&gt;0.7,"G",IF(F68&gt;0.45,"S","NS")))</f>
        <v>G</v>
      </c>
      <c r="H68" s="64"/>
      <c r="I68" s="64"/>
      <c r="J68" s="64"/>
      <c r="K68" s="65">
        <v>-7.3999999999999996E-2</v>
      </c>
      <c r="L68" s="65" t="str">
        <f t="shared" ref="L68" si="144">IF(ABS(K68)&lt;5%,"VG",IF(ABS(K68)&lt;10%,"G",IF(ABS(K68)&lt;15%,"S","NS")))</f>
        <v>G</v>
      </c>
      <c r="M68" s="64"/>
      <c r="N68" s="64"/>
      <c r="O68" s="64"/>
      <c r="P68" s="64">
        <v>0.5</v>
      </c>
      <c r="Q68" s="64" t="str">
        <f t="shared" ref="Q68" si="145">IF(P68&lt;=0.5,"VG",IF(P68&lt;=0.6,"G",IF(P68&lt;=0.7,"S","NS")))</f>
        <v>VG</v>
      </c>
      <c r="R68" s="64"/>
      <c r="S68" s="64"/>
      <c r="T68" s="64"/>
      <c r="U68" s="64">
        <v>0.96099999999999997</v>
      </c>
      <c r="V68" s="64" t="str">
        <f t="shared" ref="V68" si="146">IF(U68&gt;0.85,"VG",IF(U68&gt;0.75,"G",IF(U68&gt;0.6,"S","NS")))</f>
        <v>VG</v>
      </c>
      <c r="W68" s="64"/>
      <c r="X68" s="64"/>
      <c r="Y68" s="64"/>
      <c r="Z68" s="64"/>
      <c r="AA68" s="65"/>
      <c r="AB68" s="64"/>
      <c r="AC68" s="64"/>
      <c r="AD68" s="64"/>
      <c r="AE68" s="65"/>
      <c r="AF68" s="64"/>
      <c r="AG68" s="64"/>
      <c r="AH68" s="64"/>
      <c r="AI68" s="65"/>
      <c r="AJ68" s="64"/>
      <c r="AK68" s="64"/>
    </row>
    <row r="69" spans="1:37" s="63" customFormat="1" x14ac:dyDescent="0.3">
      <c r="A69" s="63">
        <v>14164900</v>
      </c>
      <c r="B69" s="63">
        <v>23772751</v>
      </c>
      <c r="C69" s="63" t="s">
        <v>60</v>
      </c>
      <c r="D69" s="63" t="s">
        <v>172</v>
      </c>
      <c r="E69" s="79">
        <v>1.7</v>
      </c>
      <c r="F69" s="64">
        <v>0.7</v>
      </c>
      <c r="G69" s="64" t="str">
        <f t="shared" ref="G69" si="147">IF(F69&gt;0.8,"VG",IF(F69&gt;0.7,"G",IF(F69&gt;0.45,"S","NS")))</f>
        <v>S</v>
      </c>
      <c r="H69" s="64"/>
      <c r="I69" s="64"/>
      <c r="J69" s="64"/>
      <c r="K69" s="65">
        <v>-8.5999999999999993E-2</v>
      </c>
      <c r="L69" s="65" t="str">
        <f t="shared" ref="L69" si="148">IF(ABS(K69)&lt;5%,"VG",IF(ABS(K69)&lt;10%,"G",IF(ABS(K69)&lt;15%,"S","NS")))</f>
        <v>G</v>
      </c>
      <c r="M69" s="64"/>
      <c r="N69" s="64"/>
      <c r="O69" s="64"/>
      <c r="P69" s="64">
        <v>0.53</v>
      </c>
      <c r="Q69" s="64" t="str">
        <f t="shared" ref="Q69" si="149">IF(P69&lt;=0.5,"VG",IF(P69&lt;=0.6,"G",IF(P69&lt;=0.7,"S","NS")))</f>
        <v>G</v>
      </c>
      <c r="R69" s="64"/>
      <c r="S69" s="64"/>
      <c r="T69" s="64"/>
      <c r="U69" s="64">
        <v>0.96</v>
      </c>
      <c r="V69" s="64" t="str">
        <f t="shared" ref="V69" si="150">IF(U69&gt;0.85,"VG",IF(U69&gt;0.75,"G",IF(U69&gt;0.6,"S","NS")))</f>
        <v>VG</v>
      </c>
      <c r="W69" s="64"/>
      <c r="X69" s="64"/>
      <c r="Y69" s="64"/>
      <c r="Z69" s="64"/>
      <c r="AA69" s="65"/>
      <c r="AB69" s="64"/>
      <c r="AC69" s="64"/>
      <c r="AD69" s="64"/>
      <c r="AE69" s="65"/>
      <c r="AF69" s="64"/>
      <c r="AG69" s="64"/>
      <c r="AH69" s="64"/>
      <c r="AI69" s="65"/>
      <c r="AJ69" s="64"/>
      <c r="AK69" s="64"/>
    </row>
    <row r="70" spans="1:37" s="63" customFormat="1" x14ac:dyDescent="0.3">
      <c r="A70" s="63">
        <v>14164900</v>
      </c>
      <c r="B70" s="63">
        <v>23772751</v>
      </c>
      <c r="C70" s="63" t="s">
        <v>60</v>
      </c>
      <c r="D70" s="63" t="s">
        <v>174</v>
      </c>
      <c r="E70" s="79">
        <v>1.7</v>
      </c>
      <c r="F70" s="64">
        <v>0.7</v>
      </c>
      <c r="G70" s="64" t="str">
        <f t="shared" ref="G70" si="151">IF(F70&gt;0.8,"VG",IF(F70&gt;0.7,"G",IF(F70&gt;0.45,"S","NS")))</f>
        <v>S</v>
      </c>
      <c r="H70" s="64"/>
      <c r="I70" s="64"/>
      <c r="J70" s="64"/>
      <c r="K70" s="65">
        <v>-8.5000000000000006E-2</v>
      </c>
      <c r="L70" s="65" t="str">
        <f t="shared" ref="L70" si="152">IF(ABS(K70)&lt;5%,"VG",IF(ABS(K70)&lt;10%,"G",IF(ABS(K70)&lt;15%,"S","NS")))</f>
        <v>G</v>
      </c>
      <c r="M70" s="64"/>
      <c r="N70" s="64"/>
      <c r="O70" s="64"/>
      <c r="P70" s="64">
        <v>0.53</v>
      </c>
      <c r="Q70" s="64" t="str">
        <f t="shared" ref="Q70" si="153">IF(P70&lt;=0.5,"VG",IF(P70&lt;=0.6,"G",IF(P70&lt;=0.7,"S","NS")))</f>
        <v>G</v>
      </c>
      <c r="R70" s="64"/>
      <c r="S70" s="64"/>
      <c r="T70" s="64"/>
      <c r="U70" s="64">
        <v>0.96</v>
      </c>
      <c r="V70" s="64" t="str">
        <f t="shared" ref="V70" si="154">IF(U70&gt;0.85,"VG",IF(U70&gt;0.75,"G",IF(U70&gt;0.6,"S","NS")))</f>
        <v>VG</v>
      </c>
      <c r="W70" s="64"/>
      <c r="X70" s="64"/>
      <c r="Y70" s="64"/>
      <c r="Z70" s="64"/>
      <c r="AA70" s="65"/>
      <c r="AB70" s="64"/>
      <c r="AC70" s="64"/>
      <c r="AD70" s="64"/>
      <c r="AE70" s="65"/>
      <c r="AF70" s="64"/>
      <c r="AG70" s="64"/>
      <c r="AH70" s="64"/>
      <c r="AI70" s="65"/>
      <c r="AJ70" s="64"/>
      <c r="AK70" s="64"/>
    </row>
  </sheetData>
  <mergeCells count="16">
    <mergeCell ref="AZ3:BA3"/>
    <mergeCell ref="BB3:BC3"/>
    <mergeCell ref="BD3:BE3"/>
    <mergeCell ref="BF3:BG3"/>
    <mergeCell ref="AL3:AM3"/>
    <mergeCell ref="AN3:AO3"/>
    <mergeCell ref="AR3:AS3"/>
    <mergeCell ref="AT3:AU3"/>
    <mergeCell ref="AV3:AW3"/>
    <mergeCell ref="AX3:AY3"/>
    <mergeCell ref="AJ3:AK3"/>
    <mergeCell ref="Z3:AA3"/>
    <mergeCell ref="AB3:AC3"/>
    <mergeCell ref="AD3:AE3"/>
    <mergeCell ref="AF3:AG3"/>
    <mergeCell ref="AH3:AI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2020-12-08T17:43:26Z</dcterms:modified>
</cp:coreProperties>
</file>