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63ABA6A-B823-4597-BCA3-58CB5A6CCE83}" xr6:coauthVersionLast="45" xr6:coauthVersionMax="45" xr10:uidLastSave="{00000000-0000-0000-0000-000000000000}"/>
  <bookViews>
    <workbookView xWindow="816" yWindow="1296" windowWidth="21732" windowHeight="10248" xr2:uid="{C67948E6-1C73-4AAC-90D2-A2C4D420F2BD}"/>
  </bookViews>
  <sheets>
    <sheet name="Flow skil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3" l="1"/>
  <c r="P13" i="3"/>
  <c r="K13" i="3"/>
  <c r="F13" i="3"/>
  <c r="X10" i="3" l="1"/>
  <c r="W10" i="3"/>
  <c r="V10" i="3"/>
  <c r="X9" i="3"/>
  <c r="W9" i="3"/>
  <c r="V9" i="3"/>
  <c r="X8" i="3"/>
  <c r="W8" i="3"/>
  <c r="V8" i="3"/>
  <c r="X7" i="3"/>
  <c r="W7" i="3"/>
  <c r="V7" i="3"/>
  <c r="X6" i="3"/>
  <c r="W6" i="3"/>
  <c r="V6" i="3"/>
  <c r="X5" i="3"/>
  <c r="W5" i="3"/>
  <c r="V5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N10" i="3"/>
  <c r="M10" i="3"/>
  <c r="L10" i="3"/>
  <c r="N9" i="3"/>
  <c r="M9" i="3"/>
  <c r="L9" i="3"/>
  <c r="N8" i="3"/>
  <c r="M8" i="3"/>
  <c r="L8" i="3"/>
  <c r="N7" i="3"/>
  <c r="M7" i="3"/>
  <c r="L7" i="3"/>
  <c r="N5" i="3"/>
  <c r="M5" i="3"/>
  <c r="L5" i="3"/>
  <c r="M6" i="3"/>
  <c r="N6" i="3"/>
  <c r="L6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U17" i="3"/>
  <c r="U16" i="3"/>
  <c r="U10" i="3"/>
  <c r="U9" i="3"/>
  <c r="U8" i="3"/>
  <c r="U7" i="3"/>
  <c r="U6" i="3"/>
  <c r="P17" i="3"/>
  <c r="P16" i="3"/>
  <c r="P10" i="3"/>
  <c r="P9" i="3"/>
  <c r="P8" i="3"/>
  <c r="P7" i="3"/>
  <c r="P6" i="3"/>
  <c r="K17" i="3"/>
  <c r="K16" i="3"/>
  <c r="K10" i="3"/>
  <c r="K9" i="3"/>
  <c r="K8" i="3"/>
  <c r="K7" i="3"/>
  <c r="K6" i="3"/>
  <c r="F17" i="3"/>
  <c r="F16" i="3"/>
  <c r="F10" i="3"/>
  <c r="F9" i="3"/>
  <c r="F8" i="3"/>
  <c r="F7" i="3"/>
  <c r="F6" i="3"/>
  <c r="U5" i="3"/>
  <c r="P5" i="3"/>
  <c r="K5" i="3"/>
  <c r="F5" i="3"/>
  <c r="BG10" i="3" l="1"/>
  <c r="BG9" i="3"/>
  <c r="BG7" i="3"/>
  <c r="BG6" i="3"/>
  <c r="BG5" i="3" l="1"/>
  <c r="BG3" i="3" s="1"/>
</calcChain>
</file>

<file path=xl/sharedStrings.xml><?xml version="1.0" encoding="utf-8"?>
<sst xmlns="http://schemas.openxmlformats.org/spreadsheetml/2006/main" count="246" uniqueCount="44">
  <si>
    <t>USGS gage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</si>
  <si>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</si>
  <si>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</si>
  <si>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</si>
  <si>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</si>
  <si>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</si>
  <si>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</si>
  <si>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</si>
  <si>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VG</t>
  </si>
  <si>
    <t>G</t>
  </si>
  <si>
    <t>CLACKAMASRIVERNEAROREGONCITY23809000</t>
  </si>
  <si>
    <t>PBIAS</t>
  </si>
  <si>
    <t>Rsquared</t>
  </si>
  <si>
    <t>7-year</t>
  </si>
  <si>
    <t>8-year</t>
  </si>
  <si>
    <t>7year</t>
  </si>
  <si>
    <t>8year</t>
  </si>
  <si>
    <t>WW2100 4.0 NSE</t>
  </si>
  <si>
    <t>COMID</t>
  </si>
  <si>
    <t>OAK GROVE FORK NEAR GOVERNMENT CAMP  OR</t>
  </si>
  <si>
    <t>NS</t>
  </si>
  <si>
    <t>OAKGROVEFORKNEARGOVERNMENTCAMP23810706</t>
  </si>
  <si>
    <t>OAK GROVE FORK ABOVE POWERPLAND INTAKE  OR</t>
  </si>
  <si>
    <t>S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</si>
  <si>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</si>
  <si>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</si>
  <si>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</si>
  <si>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</si>
  <si>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</si>
  <si>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</si>
  <si>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Temperature skill statistics, monthly basis</t>
  </si>
  <si>
    <t>CLACKAMAS RIVER NEAR OREGON CITY  OR</t>
  </si>
  <si>
    <t>CLACKAMAS RIVER AT CARTER BRIDGE  NEAR ESTACADA  OR</t>
  </si>
  <si>
    <t>CLACKAMAS RIVER AT ESTACADA  OR</t>
  </si>
  <si>
    <t>C85+</t>
  </si>
  <si>
    <t>observations are only for 2019 (partial) and 2020 to September</t>
  </si>
  <si>
    <t>C86</t>
  </si>
  <si>
    <t>Skill statistics for Clackamas basin, monthly basis, 2010-18 unless noted otherwise</t>
  </si>
  <si>
    <t>CW3M</t>
  </si>
  <si>
    <t>WW2100</t>
  </si>
  <si>
    <t>OUWIN</t>
  </si>
  <si>
    <t>INFEWS</t>
  </si>
  <si>
    <t>C112</t>
  </si>
  <si>
    <t>C112 2012-18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</si>
</sst>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0" fillId="0" borderId="0" xfId="0" applyNumberFormat="1" applyFill="1"/>
    <xf numFmtId="164" fontId="0" fillId="3" borderId="0" xfId="1" applyNumberFormat="1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2" fontId="0" fillId="6" borderId="0" xfId="0" applyNumberFormat="1" applyFill="1"/>
    <xf numFmtId="164" fontId="0" fillId="6" borderId="0" xfId="1" applyNumberFormat="1" applyFont="1" applyFill="1"/>
    <xf numFmtId="0" fontId="0" fillId="6" borderId="0" xfId="0" applyFill="1"/>
    <xf numFmtId="2" fontId="0" fillId="8" borderId="0" xfId="0" applyNumberFormat="1" applyFill="1"/>
    <xf numFmtId="165" fontId="0" fillId="8" borderId="0" xfId="0" applyNumberFormat="1" applyFill="1"/>
    <xf numFmtId="0" fontId="0" fillId="8" borderId="0" xfId="0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4" borderId="0" xfId="0" applyNumberFormat="1" applyFill="1"/>
    <xf numFmtId="2" fontId="0" fillId="3" borderId="0" xfId="0" applyNumberForma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Fill="1" applyAlignment="1">
      <alignment vertical="top" textRotation="180" wrapText="1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10" borderId="0" xfId="0" applyFill="1" applyAlignment="1"/>
    <xf numFmtId="2" fontId="0" fillId="10" borderId="0" xfId="0" applyNumberFormat="1" applyFill="1" applyAlignment="1"/>
    <xf numFmtId="164" fontId="0" fillId="10" borderId="0" xfId="1" applyNumberFormat="1" applyFont="1" applyFill="1" applyAlignment="1"/>
    <xf numFmtId="165" fontId="0" fillId="10" borderId="0" xfId="0" applyNumberFormat="1" applyFill="1" applyAlignment="1"/>
    <xf numFmtId="0" fontId="0" fillId="10" borderId="0" xfId="0" applyFill="1" applyAlignment="1">
      <alignment horizontal="center"/>
    </xf>
    <xf numFmtId="0" fontId="0" fillId="10" borderId="0" xfId="0" quotePrefix="1" applyFill="1" applyAlignment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quotePrefix="1" applyFill="1"/>
    <xf numFmtId="0" fontId="0" fillId="0" borderId="0" xfId="0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4AF3-0CD3-442B-BCD5-558D5E21E098}">
  <dimension ref="A1:BX17"/>
  <sheetViews>
    <sheetView tabSelected="1"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9.109375" style="2"/>
    <col min="6" max="6" width="3.5546875" style="2" customWidth="1"/>
    <col min="7" max="7" width="3.44140625" style="2" customWidth="1"/>
    <col min="8" max="9" width="3.5546875" style="2" customWidth="1"/>
    <col min="10" max="10" width="9.109375" style="6"/>
    <col min="11" max="11" width="3.77734375" style="6" customWidth="1"/>
    <col min="12" max="12" width="3.44140625" style="24" customWidth="1"/>
    <col min="13" max="14" width="3.5546875" style="24" customWidth="1"/>
    <col min="15" max="15" width="9.109375" style="3"/>
    <col min="16" max="16" width="3.5546875" style="3" customWidth="1"/>
    <col min="17" max="17" width="3.44140625" style="3" customWidth="1"/>
    <col min="18" max="19" width="3.5546875" style="3" customWidth="1"/>
    <col min="20" max="20" width="9.109375" style="4"/>
    <col min="21" max="21" width="3.33203125" style="5" customWidth="1"/>
    <col min="22" max="22" width="3.44140625" style="5" customWidth="1"/>
    <col min="23" max="24" width="3.5546875" style="5" customWidth="1"/>
    <col min="25" max="25" width="9.109375" style="15"/>
    <col min="26" max="26" width="9.109375" style="16"/>
    <col min="27" max="28" width="9.109375" style="18"/>
    <col min="29" max="29" width="9.109375" style="21"/>
    <col min="30" max="30" width="9.109375" style="22"/>
    <col min="31" max="31" width="9.109375" style="3"/>
    <col min="32" max="32" width="9.109375" style="5"/>
    <col min="33" max="33" width="9.109375" style="2"/>
    <col min="34" max="34" width="9.109375" style="6"/>
    <col min="35" max="35" width="9.109375" style="3"/>
    <col min="36" max="36" width="9.109375" style="4"/>
    <col min="43" max="44" width="8.88671875" style="17"/>
    <col min="45" max="46" width="8.88671875" style="20"/>
    <col min="61" max="62" width="8.88671875" style="17"/>
    <col min="63" max="64" width="8.88671875" style="20"/>
  </cols>
  <sheetData>
    <row r="1" spans="1:76" ht="45.6" x14ac:dyDescent="0.3">
      <c r="A1" t="s">
        <v>37</v>
      </c>
      <c r="G1" s="25" t="s">
        <v>39</v>
      </c>
      <c r="H1" s="25" t="s">
        <v>40</v>
      </c>
      <c r="I1" s="25" t="s">
        <v>41</v>
      </c>
      <c r="L1" s="26" t="s">
        <v>39</v>
      </c>
      <c r="M1" s="26" t="s">
        <v>40</v>
      </c>
      <c r="N1" s="26" t="s">
        <v>41</v>
      </c>
      <c r="Q1" s="27" t="s">
        <v>39</v>
      </c>
      <c r="R1" s="27" t="s">
        <v>40</v>
      </c>
      <c r="S1" s="27" t="s">
        <v>41</v>
      </c>
      <c r="V1" s="28" t="s">
        <v>39</v>
      </c>
      <c r="W1" s="28" t="s">
        <v>40</v>
      </c>
      <c r="X1" s="28" t="s">
        <v>41</v>
      </c>
    </row>
    <row r="3" spans="1:76" x14ac:dyDescent="0.3">
      <c r="A3" t="s">
        <v>7</v>
      </c>
      <c r="E3" s="2" t="s">
        <v>38</v>
      </c>
      <c r="Y3" s="29" t="s">
        <v>17</v>
      </c>
      <c r="Z3" s="29"/>
      <c r="AA3" s="33" t="s">
        <v>11</v>
      </c>
      <c r="AB3" s="33"/>
      <c r="AC3" s="34" t="s">
        <v>3</v>
      </c>
      <c r="AD3" s="34"/>
      <c r="AE3" s="32" t="s">
        <v>12</v>
      </c>
      <c r="AF3" s="32"/>
      <c r="AG3" s="29" t="s">
        <v>1</v>
      </c>
      <c r="AH3" s="29"/>
      <c r="AI3" s="30" t="s">
        <v>11</v>
      </c>
      <c r="AJ3" s="30"/>
      <c r="AK3" s="31" t="s">
        <v>3</v>
      </c>
      <c r="AL3" s="31"/>
      <c r="AM3" s="32" t="s">
        <v>12</v>
      </c>
      <c r="AN3" s="32"/>
      <c r="AP3" s="14" t="s">
        <v>6</v>
      </c>
      <c r="AQ3" s="29" t="s">
        <v>1</v>
      </c>
      <c r="AR3" s="29"/>
      <c r="AS3" s="33" t="s">
        <v>11</v>
      </c>
      <c r="AT3" s="33"/>
      <c r="AU3" s="31" t="s">
        <v>3</v>
      </c>
      <c r="AV3" s="31"/>
      <c r="AW3" s="32" t="s">
        <v>12</v>
      </c>
      <c r="AX3" s="32"/>
      <c r="AY3" s="29" t="s">
        <v>1</v>
      </c>
      <c r="AZ3" s="29"/>
      <c r="BA3" s="30" t="s">
        <v>11</v>
      </c>
      <c r="BB3" s="30"/>
      <c r="BC3" s="31" t="s">
        <v>3</v>
      </c>
      <c r="BD3" s="31"/>
      <c r="BE3" s="32" t="s">
        <v>12</v>
      </c>
      <c r="BF3" s="32"/>
      <c r="BG3">
        <f>MIN(BG5:BG72)</f>
        <v>1</v>
      </c>
      <c r="BH3" t="s">
        <v>5</v>
      </c>
      <c r="BI3" s="7" t="s">
        <v>1</v>
      </c>
      <c r="BJ3" s="7"/>
      <c r="BK3" s="19" t="s">
        <v>11</v>
      </c>
      <c r="BL3" s="19"/>
      <c r="BM3" s="9" t="s">
        <v>3</v>
      </c>
      <c r="BN3" s="9"/>
      <c r="BO3" s="9" t="s">
        <v>12</v>
      </c>
      <c r="BP3" s="9"/>
      <c r="BQ3" t="s">
        <v>1</v>
      </c>
      <c r="BS3" t="s">
        <v>11</v>
      </c>
      <c r="BU3" t="s">
        <v>3</v>
      </c>
      <c r="BW3" t="s">
        <v>12</v>
      </c>
    </row>
    <row r="4" spans="1:76" x14ac:dyDescent="0.3">
      <c r="A4" s="1" t="s">
        <v>0</v>
      </c>
      <c r="B4" s="1" t="s">
        <v>18</v>
      </c>
      <c r="E4" s="2" t="s">
        <v>1</v>
      </c>
      <c r="J4" s="6" t="s">
        <v>2</v>
      </c>
      <c r="O4" s="3" t="s">
        <v>3</v>
      </c>
      <c r="T4" s="4" t="s">
        <v>4</v>
      </c>
      <c r="Y4" s="10" t="s">
        <v>13</v>
      </c>
      <c r="Z4" s="10" t="s">
        <v>14</v>
      </c>
      <c r="AA4" s="11" t="s">
        <v>13</v>
      </c>
      <c r="AB4" s="11" t="s">
        <v>14</v>
      </c>
      <c r="AC4" s="12" t="s">
        <v>13</v>
      </c>
      <c r="AD4" s="12" t="s">
        <v>14</v>
      </c>
      <c r="AE4" s="1" t="s">
        <v>13</v>
      </c>
      <c r="AF4" s="1" t="s">
        <v>14</v>
      </c>
      <c r="AG4" s="10" t="s">
        <v>13</v>
      </c>
      <c r="AH4" s="10" t="s">
        <v>14</v>
      </c>
      <c r="AI4" s="11" t="s">
        <v>13</v>
      </c>
      <c r="AJ4" s="11" t="s">
        <v>14</v>
      </c>
      <c r="AK4" s="12" t="s">
        <v>13</v>
      </c>
      <c r="AL4" s="12" t="s">
        <v>14</v>
      </c>
      <c r="AM4" s="1" t="s">
        <v>13</v>
      </c>
      <c r="AN4" s="1" t="s">
        <v>14</v>
      </c>
      <c r="AQ4" s="10" t="s">
        <v>15</v>
      </c>
      <c r="AR4" s="10" t="s">
        <v>16</v>
      </c>
      <c r="AS4" s="11" t="s">
        <v>15</v>
      </c>
      <c r="AT4" s="11" t="s">
        <v>16</v>
      </c>
      <c r="AU4" s="12" t="s">
        <v>15</v>
      </c>
      <c r="AV4" s="12" t="s">
        <v>16</v>
      </c>
      <c r="AW4" s="1" t="s">
        <v>15</v>
      </c>
      <c r="AX4" s="1" t="s">
        <v>16</v>
      </c>
      <c r="AY4" s="10" t="s">
        <v>15</v>
      </c>
      <c r="AZ4" s="10" t="s">
        <v>16</v>
      </c>
      <c r="BA4" s="11" t="s">
        <v>15</v>
      </c>
      <c r="BB4" s="11" t="s">
        <v>16</v>
      </c>
      <c r="BC4" s="12" t="s">
        <v>15</v>
      </c>
      <c r="BD4" s="12" t="s">
        <v>16</v>
      </c>
      <c r="BE4" s="1" t="s">
        <v>15</v>
      </c>
      <c r="BF4" s="1" t="s">
        <v>16</v>
      </c>
      <c r="BI4" s="9" t="s">
        <v>15</v>
      </c>
      <c r="BJ4" s="9" t="s">
        <v>16</v>
      </c>
      <c r="BK4" s="9" t="s">
        <v>15</v>
      </c>
      <c r="BL4" s="9" t="s">
        <v>16</v>
      </c>
      <c r="BM4" s="9" t="s">
        <v>15</v>
      </c>
      <c r="BN4" s="9" t="s">
        <v>16</v>
      </c>
      <c r="BO4" s="9" t="s">
        <v>15</v>
      </c>
      <c r="BP4" s="9" t="s">
        <v>16</v>
      </c>
      <c r="BQ4" t="s">
        <v>15</v>
      </c>
      <c r="BR4" t="s">
        <v>16</v>
      </c>
      <c r="BS4" t="s">
        <v>15</v>
      </c>
      <c r="BT4" t="s">
        <v>16</v>
      </c>
      <c r="BU4" t="s">
        <v>15</v>
      </c>
      <c r="BV4" t="s">
        <v>16</v>
      </c>
      <c r="BW4" t="s">
        <v>15</v>
      </c>
      <c r="BX4" t="s">
        <v>16</v>
      </c>
    </row>
    <row r="5" spans="1:76" s="35" customFormat="1" x14ac:dyDescent="0.3">
      <c r="A5" s="35">
        <v>14211010</v>
      </c>
      <c r="B5" s="35">
        <v>23809000</v>
      </c>
      <c r="C5" s="35" t="s">
        <v>31</v>
      </c>
      <c r="D5" s="35" t="s">
        <v>42</v>
      </c>
      <c r="E5" s="36">
        <v>0.85</v>
      </c>
      <c r="F5" s="36" t="str">
        <f>IF(E5&gt;0.8,"VG",IF(E5&gt;0.7,"G",IF(E5&gt;0.45,"S","NS")))</f>
        <v>VG</v>
      </c>
      <c r="G5" s="36" t="str">
        <f>AH5</f>
        <v>VG</v>
      </c>
      <c r="H5" s="36" t="str">
        <f>AZ5</f>
        <v>VG</v>
      </c>
      <c r="I5" s="36" t="str">
        <f>BR5</f>
        <v>VG</v>
      </c>
      <c r="J5" s="37">
        <v>-2.8000000000000001E-2</v>
      </c>
      <c r="K5" s="36" t="str">
        <f>IF(ABS(J5)&lt;5%,"VG",IF(ABS(J5)&lt;10%,"G",IF(ABS(J5)&lt;15%,"S","NS")))</f>
        <v>VG</v>
      </c>
      <c r="L5" s="36" t="str">
        <f t="shared" ref="L5" si="0">AM5</f>
        <v>VG</v>
      </c>
      <c r="M5" s="36" t="str">
        <f>BB5</f>
        <v>VG</v>
      </c>
      <c r="N5" s="36" t="str">
        <f t="shared" ref="N5" si="1">BW5</f>
        <v>VG</v>
      </c>
      <c r="O5" s="36">
        <v>0.39</v>
      </c>
      <c r="P5" s="36" t="str">
        <f>IF(O5&lt;=0.5,"VG",IF(O5&lt;=0.6,"G",IF(O5&lt;=0.7,"S","NS")))</f>
        <v>VG</v>
      </c>
      <c r="Q5" s="36" t="str">
        <f>AL5</f>
        <v>VG</v>
      </c>
      <c r="R5" s="36" t="str">
        <f>BD5</f>
        <v>VG</v>
      </c>
      <c r="S5" s="36" t="str">
        <f>BV5</f>
        <v>VG</v>
      </c>
      <c r="T5" s="36">
        <v>0.84899999999999998</v>
      </c>
      <c r="U5" s="36" t="str">
        <f>IF(T5&gt;0.85,"VG",IF(T5&gt;0.75,"G",IF(T5&gt;0.6,"S","NS")))</f>
        <v>G</v>
      </c>
      <c r="V5" s="36" t="str">
        <f>AN5</f>
        <v>G</v>
      </c>
      <c r="W5" s="36" t="str">
        <f>BF5</f>
        <v>VG</v>
      </c>
      <c r="X5" s="36" t="str">
        <f>BX5</f>
        <v>VG</v>
      </c>
      <c r="Y5" s="38">
        <v>0.87517406588218205</v>
      </c>
      <c r="Z5" s="38">
        <v>0.84589496474846504</v>
      </c>
      <c r="AA5" s="38">
        <v>1.5274014586835201</v>
      </c>
      <c r="AB5" s="38">
        <v>-0.21721838795452</v>
      </c>
      <c r="AC5" s="38">
        <v>0.35330713850390599</v>
      </c>
      <c r="AD5" s="38">
        <v>0.39256214189798699</v>
      </c>
      <c r="AE5" s="38">
        <v>0.87816760879297495</v>
      </c>
      <c r="AF5" s="38">
        <v>0.84894707604507402</v>
      </c>
      <c r="AG5" s="39" t="s">
        <v>8</v>
      </c>
      <c r="AH5" s="39" t="s">
        <v>8</v>
      </c>
      <c r="AI5" s="39" t="s">
        <v>8</v>
      </c>
      <c r="AJ5" s="39" t="s">
        <v>8</v>
      </c>
      <c r="AK5" s="39" t="s">
        <v>8</v>
      </c>
      <c r="AL5" s="39" t="s">
        <v>8</v>
      </c>
      <c r="AM5" s="39" t="s">
        <v>8</v>
      </c>
      <c r="AN5" s="39" t="s">
        <v>9</v>
      </c>
      <c r="AP5" s="40" t="s">
        <v>10</v>
      </c>
      <c r="AQ5" s="38">
        <v>0.87789216603635001</v>
      </c>
      <c r="AR5" s="38">
        <v>0.88716456582591796</v>
      </c>
      <c r="AS5" s="38">
        <v>-0.79462902030932703</v>
      </c>
      <c r="AT5" s="38">
        <v>0.66295113525143501</v>
      </c>
      <c r="AU5" s="38">
        <v>0.34943931370647202</v>
      </c>
      <c r="AV5" s="38">
        <v>0.33590986019181102</v>
      </c>
      <c r="AW5" s="38">
        <v>0.88032527802462501</v>
      </c>
      <c r="AX5" s="38">
        <v>0.89193146586953798</v>
      </c>
      <c r="AY5" s="39" t="s">
        <v>8</v>
      </c>
      <c r="AZ5" s="39" t="s">
        <v>8</v>
      </c>
      <c r="BA5" s="39" t="s">
        <v>8</v>
      </c>
      <c r="BB5" s="39" t="s">
        <v>8</v>
      </c>
      <c r="BC5" s="39" t="s">
        <v>8</v>
      </c>
      <c r="BD5" s="39" t="s">
        <v>8</v>
      </c>
      <c r="BE5" s="39" t="s">
        <v>8</v>
      </c>
      <c r="BF5" s="39" t="s">
        <v>8</v>
      </c>
      <c r="BG5" s="35">
        <f t="shared" ref="BG5:BG7" si="2">IF(BH5=AP5,1,0)</f>
        <v>1</v>
      </c>
      <c r="BH5" s="35" t="s">
        <v>10</v>
      </c>
      <c r="BI5" s="38">
        <v>0.88024286592676004</v>
      </c>
      <c r="BJ5" s="38">
        <v>0.89351946759898604</v>
      </c>
      <c r="BK5" s="38">
        <v>-1.7899437098911299</v>
      </c>
      <c r="BL5" s="38">
        <v>-1.04176886231318</v>
      </c>
      <c r="BM5" s="38">
        <v>0.34605943719719701</v>
      </c>
      <c r="BN5" s="38">
        <v>0.326313549214576</v>
      </c>
      <c r="BO5" s="38">
        <v>0.88221098254277297</v>
      </c>
      <c r="BP5" s="38">
        <v>0.89640123079157796</v>
      </c>
      <c r="BQ5" s="35" t="s">
        <v>8</v>
      </c>
      <c r="BR5" s="35" t="s">
        <v>8</v>
      </c>
      <c r="BS5" s="35" t="s">
        <v>8</v>
      </c>
      <c r="BT5" s="35" t="s">
        <v>8</v>
      </c>
      <c r="BU5" s="35" t="s">
        <v>8</v>
      </c>
      <c r="BV5" s="35" t="s">
        <v>8</v>
      </c>
      <c r="BW5" s="35" t="s">
        <v>8</v>
      </c>
      <c r="BX5" s="35" t="s">
        <v>8</v>
      </c>
    </row>
    <row r="6" spans="1:76" x14ac:dyDescent="0.3">
      <c r="A6">
        <v>14208700</v>
      </c>
      <c r="B6">
        <v>23810706</v>
      </c>
      <c r="C6" t="s">
        <v>19</v>
      </c>
      <c r="D6" t="s">
        <v>34</v>
      </c>
      <c r="E6" s="2">
        <v>-5.96</v>
      </c>
      <c r="F6" s="2" t="str">
        <f t="shared" ref="F6:F10" si="3">IF(E6&gt;0.8,"VG",IF(E6&gt;0.7,"G",IF(E6&gt;0.45,"S","NS")))</f>
        <v>NS</v>
      </c>
      <c r="G6" s="2" t="str">
        <f t="shared" ref="G6:G10" si="4">AH6</f>
        <v>NS</v>
      </c>
      <c r="H6" s="2" t="str">
        <f t="shared" ref="H6:H10" si="5">AZ6</f>
        <v>NS</v>
      </c>
      <c r="I6" s="2" t="str">
        <f t="shared" ref="I6:I10" si="6">BR6</f>
        <v>NS</v>
      </c>
      <c r="J6" s="6">
        <v>8.4209999999999994</v>
      </c>
      <c r="K6" s="24" t="str">
        <f t="shared" ref="K6:K10" si="7">IF(ABS(J6)&lt;5%,"VG",IF(ABS(J6)&lt;10%,"G",IF(ABS(J6)&lt;15%,"S","NS")))</f>
        <v>NS</v>
      </c>
      <c r="L6" s="24" t="str">
        <f>AM6</f>
        <v>NS</v>
      </c>
      <c r="M6" s="24" t="str">
        <f>BB6</f>
        <v>NS</v>
      </c>
      <c r="N6" s="24" t="str">
        <f>BW6</f>
        <v>NS</v>
      </c>
      <c r="O6" s="3">
        <v>0.98699999999999999</v>
      </c>
      <c r="P6" s="3" t="str">
        <f t="shared" ref="P6:P10" si="8">IF(O6&lt;=0.5,"VG",IF(O6&lt;=0.6,"G",IF(O6&lt;=0.7,"S","NS")))</f>
        <v>NS</v>
      </c>
      <c r="Q6" s="3" t="str">
        <f t="shared" ref="Q6:Q10" si="9">AL6</f>
        <v>NS</v>
      </c>
      <c r="R6" s="3" t="str">
        <f t="shared" ref="R6:R10" si="10">BD6</f>
        <v>NS</v>
      </c>
      <c r="S6" s="3" t="str">
        <f t="shared" ref="S6:S10" si="11">BV6</f>
        <v>NS</v>
      </c>
      <c r="T6" s="4">
        <v>0.27400000000000002</v>
      </c>
      <c r="U6" s="5" t="str">
        <f t="shared" ref="U6:U10" si="12">IF(T6&gt;0.85,"VG",IF(T6&gt;0.75,"G",IF(T6&gt;0.6,"S","NS")))</f>
        <v>NS</v>
      </c>
      <c r="V6" s="5" t="str">
        <f t="shared" ref="V6:V10" si="13">AN6</f>
        <v>NS</v>
      </c>
      <c r="W6" s="5" t="str">
        <f t="shared" ref="W6:W10" si="14">BF6</f>
        <v>NS</v>
      </c>
      <c r="X6" s="5" t="str">
        <f t="shared" ref="X6:X10" si="15">BX6</f>
        <v>NS</v>
      </c>
      <c r="Y6" s="7">
        <v>-6.1650493608395598</v>
      </c>
      <c r="Z6" s="7">
        <v>-6.2054640769481804</v>
      </c>
      <c r="AA6" s="23">
        <v>90.817287947932698</v>
      </c>
      <c r="AB6" s="23">
        <v>90.677144158421896</v>
      </c>
      <c r="AC6" s="8">
        <v>2.6767609831360701</v>
      </c>
      <c r="AD6" s="8">
        <v>2.6842995505249001</v>
      </c>
      <c r="AE6" s="9">
        <v>0.21956606183347899</v>
      </c>
      <c r="AF6" s="9">
        <v>0.26035970371142803</v>
      </c>
      <c r="AG6" s="10" t="s">
        <v>20</v>
      </c>
      <c r="AH6" s="10" t="s">
        <v>20</v>
      </c>
      <c r="AI6" s="11" t="s">
        <v>20</v>
      </c>
      <c r="AJ6" s="11" t="s">
        <v>20</v>
      </c>
      <c r="AK6" s="12" t="s">
        <v>20</v>
      </c>
      <c r="AL6" s="12" t="s">
        <v>20</v>
      </c>
      <c r="AM6" s="1" t="s">
        <v>20</v>
      </c>
      <c r="AN6" s="1" t="s">
        <v>20</v>
      </c>
      <c r="AP6" s="13" t="s">
        <v>21</v>
      </c>
      <c r="AQ6" s="7">
        <v>-6.1941660924808204</v>
      </c>
      <c r="AR6" s="7">
        <v>-6.0444303011356197</v>
      </c>
      <c r="AS6" s="23">
        <v>90.992890159462206</v>
      </c>
      <c r="AT6" s="23">
        <v>90.807583521074704</v>
      </c>
      <c r="AU6" s="8">
        <v>2.6821942682216</v>
      </c>
      <c r="AV6" s="8">
        <v>2.6541345672621102</v>
      </c>
      <c r="AW6" s="9">
        <v>0.22712317784789501</v>
      </c>
      <c r="AX6" s="9">
        <v>0.26386691378730598</v>
      </c>
      <c r="AY6" s="10" t="s">
        <v>20</v>
      </c>
      <c r="AZ6" s="10" t="s">
        <v>20</v>
      </c>
      <c r="BA6" s="11" t="s">
        <v>20</v>
      </c>
      <c r="BB6" s="11" t="s">
        <v>20</v>
      </c>
      <c r="BC6" s="12" t="s">
        <v>20</v>
      </c>
      <c r="BD6" s="12" t="s">
        <v>20</v>
      </c>
      <c r="BE6" s="1" t="s">
        <v>20</v>
      </c>
      <c r="BF6" s="1" t="s">
        <v>20</v>
      </c>
      <c r="BG6">
        <f t="shared" si="2"/>
        <v>1</v>
      </c>
      <c r="BH6" t="s">
        <v>21</v>
      </c>
      <c r="BI6" s="9">
        <v>-6.1580369780810598</v>
      </c>
      <c r="BJ6" s="9">
        <v>-6.0047999054110699</v>
      </c>
      <c r="BK6" s="9">
        <v>90.722443518098501</v>
      </c>
      <c r="BL6" s="9">
        <v>90.516604752538797</v>
      </c>
      <c r="BM6" s="9">
        <v>2.6754507990394898</v>
      </c>
      <c r="BN6" s="9">
        <v>2.6466582524782201</v>
      </c>
      <c r="BO6" s="9">
        <v>0.21752089982755099</v>
      </c>
      <c r="BP6" s="9">
        <v>0.25348842989813802</v>
      </c>
      <c r="BQ6" t="s">
        <v>20</v>
      </c>
      <c r="BR6" t="s">
        <v>20</v>
      </c>
      <c r="BS6" t="s">
        <v>20</v>
      </c>
      <c r="BT6" t="s">
        <v>20</v>
      </c>
      <c r="BU6" t="s">
        <v>20</v>
      </c>
      <c r="BV6" t="s">
        <v>20</v>
      </c>
      <c r="BW6" t="s">
        <v>20</v>
      </c>
      <c r="BX6" t="s">
        <v>20</v>
      </c>
    </row>
    <row r="7" spans="1:76" x14ac:dyDescent="0.3">
      <c r="A7">
        <v>14209000</v>
      </c>
      <c r="B7">
        <v>23809432</v>
      </c>
      <c r="C7" t="s">
        <v>22</v>
      </c>
      <c r="D7" t="s">
        <v>36</v>
      </c>
      <c r="E7" s="2">
        <v>-0.33</v>
      </c>
      <c r="F7" s="2" t="str">
        <f t="shared" si="3"/>
        <v>NS</v>
      </c>
      <c r="G7" s="2" t="str">
        <f t="shared" si="4"/>
        <v>NS</v>
      </c>
      <c r="H7" s="2" t="str">
        <f t="shared" si="5"/>
        <v>NS</v>
      </c>
      <c r="I7" s="2" t="str">
        <f t="shared" si="6"/>
        <v>NS</v>
      </c>
      <c r="J7" s="6">
        <v>-0.10299999999999999</v>
      </c>
      <c r="K7" s="24" t="str">
        <f t="shared" si="7"/>
        <v>S</v>
      </c>
      <c r="L7" s="24" t="str">
        <f t="shared" ref="L7:L10" si="16">AM7</f>
        <v>S</v>
      </c>
      <c r="M7" s="24" t="str">
        <f t="shared" ref="M7:M10" si="17">BB7</f>
        <v>S</v>
      </c>
      <c r="N7" s="24" t="str">
        <f t="shared" ref="N7:N10" si="18">BW7</f>
        <v>S</v>
      </c>
      <c r="O7" s="3">
        <v>1.0920000000000001</v>
      </c>
      <c r="P7" s="3" t="str">
        <f t="shared" si="8"/>
        <v>NS</v>
      </c>
      <c r="Q7" s="3" t="str">
        <f t="shared" si="9"/>
        <v>NS</v>
      </c>
      <c r="R7" s="3" t="str">
        <f t="shared" si="10"/>
        <v>NS</v>
      </c>
      <c r="S7" s="3" t="str">
        <f t="shared" si="11"/>
        <v>NS</v>
      </c>
      <c r="T7" s="4">
        <v>0.59</v>
      </c>
      <c r="U7" s="5" t="str">
        <f t="shared" si="12"/>
        <v>NS</v>
      </c>
      <c r="V7" s="5" t="str">
        <f t="shared" si="13"/>
        <v>S</v>
      </c>
      <c r="W7" s="5" t="str">
        <f t="shared" si="14"/>
        <v>S</v>
      </c>
      <c r="X7" s="5" t="str">
        <f t="shared" si="15"/>
        <v>S</v>
      </c>
      <c r="Y7" s="7">
        <v>-0.12579102405015699</v>
      </c>
      <c r="Z7" s="7">
        <v>-0.15731268790108199</v>
      </c>
      <c r="AA7" s="23">
        <v>-12.016822324999</v>
      </c>
      <c r="AB7" s="23">
        <v>-12.967679592282</v>
      </c>
      <c r="AC7" s="8">
        <v>1.0610329985679801</v>
      </c>
      <c r="AD7" s="8">
        <v>1.07578468473068</v>
      </c>
      <c r="AE7" s="9">
        <v>0.644855223399601</v>
      </c>
      <c r="AF7" s="9">
        <v>0.63468173686646001</v>
      </c>
      <c r="AG7" s="10" t="s">
        <v>20</v>
      </c>
      <c r="AH7" s="10" t="s">
        <v>20</v>
      </c>
      <c r="AI7" s="11" t="s">
        <v>23</v>
      </c>
      <c r="AJ7" s="11" t="s">
        <v>23</v>
      </c>
      <c r="AK7" s="12" t="s">
        <v>20</v>
      </c>
      <c r="AL7" s="12" t="s">
        <v>20</v>
      </c>
      <c r="AM7" s="1" t="s">
        <v>23</v>
      </c>
      <c r="AN7" s="1" t="s">
        <v>23</v>
      </c>
      <c r="AP7" s="13" t="s">
        <v>24</v>
      </c>
      <c r="AQ7" s="7">
        <v>-0.14968272982594799</v>
      </c>
      <c r="AR7" s="7">
        <v>-0.112730353061711</v>
      </c>
      <c r="AS7" s="23">
        <v>-14.713896120325201</v>
      </c>
      <c r="AT7" s="23">
        <v>-14.186631350404101</v>
      </c>
      <c r="AU7" s="8">
        <v>1.07223259129069</v>
      </c>
      <c r="AV7" s="8">
        <v>1.0548603476582601</v>
      </c>
      <c r="AW7" s="9">
        <v>0.66064478508299795</v>
      </c>
      <c r="AX7" s="9">
        <v>0.66789227756178704</v>
      </c>
      <c r="AY7" s="10" t="s">
        <v>20</v>
      </c>
      <c r="AZ7" s="10" t="s">
        <v>20</v>
      </c>
      <c r="BA7" s="11" t="s">
        <v>23</v>
      </c>
      <c r="BB7" s="11" t="s">
        <v>23</v>
      </c>
      <c r="BC7" s="12" t="s">
        <v>20</v>
      </c>
      <c r="BD7" s="12" t="s">
        <v>20</v>
      </c>
      <c r="BE7" s="1" t="s">
        <v>23</v>
      </c>
      <c r="BF7" s="1" t="s">
        <v>23</v>
      </c>
      <c r="BG7">
        <f t="shared" si="2"/>
        <v>1</v>
      </c>
      <c r="BH7" t="s">
        <v>24</v>
      </c>
      <c r="BI7" s="9">
        <v>-0.103948377971453</v>
      </c>
      <c r="BJ7" s="9">
        <v>-8.0764684555042002E-2</v>
      </c>
      <c r="BK7" s="9">
        <v>-11.186358706316801</v>
      </c>
      <c r="BL7" s="9">
        <v>-11.2239295581257</v>
      </c>
      <c r="BM7" s="9">
        <v>1.05068947742492</v>
      </c>
      <c r="BN7" s="9">
        <v>1.03959832846876</v>
      </c>
      <c r="BO7" s="9">
        <v>0.64590936786643305</v>
      </c>
      <c r="BP7" s="9">
        <v>0.65694807829837698</v>
      </c>
      <c r="BQ7" t="s">
        <v>20</v>
      </c>
      <c r="BR7" t="s">
        <v>20</v>
      </c>
      <c r="BS7" t="s">
        <v>23</v>
      </c>
      <c r="BT7" t="s">
        <v>23</v>
      </c>
      <c r="BU7" t="s">
        <v>20</v>
      </c>
      <c r="BV7" t="s">
        <v>20</v>
      </c>
      <c r="BW7" t="s">
        <v>23</v>
      </c>
      <c r="BX7" t="s">
        <v>23</v>
      </c>
    </row>
    <row r="8" spans="1:76" x14ac:dyDescent="0.3">
      <c r="A8">
        <v>14209250</v>
      </c>
      <c r="B8">
        <v>23809416</v>
      </c>
      <c r="C8" t="s">
        <v>25</v>
      </c>
      <c r="D8" t="s">
        <v>36</v>
      </c>
      <c r="E8" s="2">
        <v>-54.96</v>
      </c>
      <c r="F8" s="2" t="str">
        <f t="shared" si="3"/>
        <v>NS</v>
      </c>
      <c r="G8" s="2">
        <f t="shared" si="4"/>
        <v>0</v>
      </c>
      <c r="H8" s="2">
        <f t="shared" si="5"/>
        <v>0</v>
      </c>
      <c r="I8" s="2">
        <f t="shared" si="6"/>
        <v>0</v>
      </c>
      <c r="J8" s="6">
        <v>-0.81799999999999995</v>
      </c>
      <c r="K8" s="24" t="str">
        <f t="shared" si="7"/>
        <v>NS</v>
      </c>
      <c r="L8" s="24">
        <f t="shared" si="16"/>
        <v>0</v>
      </c>
      <c r="M8" s="24">
        <f t="shared" si="17"/>
        <v>0</v>
      </c>
      <c r="N8" s="24">
        <f t="shared" si="18"/>
        <v>0</v>
      </c>
      <c r="O8" s="3">
        <v>0.41899999999999998</v>
      </c>
      <c r="P8" s="3" t="str">
        <f t="shared" si="8"/>
        <v>VG</v>
      </c>
      <c r="Q8" s="3">
        <f t="shared" si="9"/>
        <v>0</v>
      </c>
      <c r="R8" s="3">
        <f t="shared" si="10"/>
        <v>0</v>
      </c>
      <c r="S8" s="3">
        <f t="shared" si="11"/>
        <v>0</v>
      </c>
      <c r="T8" s="4">
        <v>0.41899999999999998</v>
      </c>
      <c r="U8" s="5" t="str">
        <f t="shared" si="12"/>
        <v>NS</v>
      </c>
      <c r="V8" s="5">
        <f t="shared" si="13"/>
        <v>0</v>
      </c>
      <c r="W8" s="5">
        <f t="shared" si="14"/>
        <v>0</v>
      </c>
      <c r="X8" s="5">
        <f t="shared" si="15"/>
        <v>0</v>
      </c>
    </row>
    <row r="9" spans="1:76" s="41" customFormat="1" x14ac:dyDescent="0.3">
      <c r="A9" s="41">
        <v>14209500</v>
      </c>
      <c r="B9" s="41">
        <v>23809158</v>
      </c>
      <c r="C9" s="41" t="s">
        <v>26</v>
      </c>
      <c r="D9" s="41" t="s">
        <v>42</v>
      </c>
      <c r="E9" s="42">
        <v>0.75</v>
      </c>
      <c r="F9" s="42" t="str">
        <f t="shared" si="3"/>
        <v>G</v>
      </c>
      <c r="G9" s="42" t="str">
        <f t="shared" si="4"/>
        <v>G</v>
      </c>
      <c r="H9" s="42" t="str">
        <f t="shared" si="5"/>
        <v>VG</v>
      </c>
      <c r="I9" s="42" t="str">
        <f t="shared" si="6"/>
        <v>VG</v>
      </c>
      <c r="J9" s="43">
        <v>-4.3999999999999997E-2</v>
      </c>
      <c r="K9" s="42" t="str">
        <f t="shared" si="7"/>
        <v>VG</v>
      </c>
      <c r="L9" s="42" t="str">
        <f t="shared" si="16"/>
        <v>G</v>
      </c>
      <c r="M9" s="42" t="str">
        <f t="shared" si="17"/>
        <v>G</v>
      </c>
      <c r="N9" s="42" t="str">
        <f t="shared" si="18"/>
        <v>G</v>
      </c>
      <c r="O9" s="42">
        <v>0.497</v>
      </c>
      <c r="P9" s="42" t="str">
        <f t="shared" si="8"/>
        <v>VG</v>
      </c>
      <c r="Q9" s="42" t="str">
        <f t="shared" si="9"/>
        <v>VG</v>
      </c>
      <c r="R9" s="42" t="str">
        <f t="shared" si="10"/>
        <v>VG</v>
      </c>
      <c r="S9" s="42" t="str">
        <f t="shared" si="11"/>
        <v>VG</v>
      </c>
      <c r="T9" s="42">
        <v>0.78800000000000003</v>
      </c>
      <c r="U9" s="42" t="str">
        <f t="shared" si="12"/>
        <v>G</v>
      </c>
      <c r="V9" s="42" t="str">
        <f t="shared" si="13"/>
        <v>G</v>
      </c>
      <c r="W9" s="42" t="str">
        <f t="shared" si="14"/>
        <v>G</v>
      </c>
      <c r="X9" s="42" t="str">
        <f t="shared" si="15"/>
        <v>VG</v>
      </c>
      <c r="Y9" s="44">
        <v>0.80940687816865498</v>
      </c>
      <c r="Z9" s="44">
        <v>0.769334859050122</v>
      </c>
      <c r="AA9" s="44">
        <v>-4.3526231551944896</v>
      </c>
      <c r="AB9" s="44">
        <v>-6.5097568990758301</v>
      </c>
      <c r="AC9" s="44">
        <v>0.43656972161539598</v>
      </c>
      <c r="AD9" s="44">
        <v>0.48027610907672402</v>
      </c>
      <c r="AE9" s="44">
        <v>0.83145489859022303</v>
      </c>
      <c r="AF9" s="44">
        <v>0.79814604973609105</v>
      </c>
      <c r="AG9" s="39" t="s">
        <v>8</v>
      </c>
      <c r="AH9" s="39" t="s">
        <v>9</v>
      </c>
      <c r="AI9" s="39" t="s">
        <v>8</v>
      </c>
      <c r="AJ9" s="39" t="s">
        <v>9</v>
      </c>
      <c r="AK9" s="39" t="s">
        <v>8</v>
      </c>
      <c r="AL9" s="39" t="s">
        <v>8</v>
      </c>
      <c r="AM9" s="39" t="s">
        <v>9</v>
      </c>
      <c r="AN9" s="39" t="s">
        <v>9</v>
      </c>
      <c r="AP9" s="45" t="s">
        <v>27</v>
      </c>
      <c r="AQ9" s="44">
        <v>0.78705294296718697</v>
      </c>
      <c r="AR9" s="44">
        <v>0.81487431108080899</v>
      </c>
      <c r="AS9" s="44">
        <v>-8.70200089752535</v>
      </c>
      <c r="AT9" s="44">
        <v>-7.4905471371135004</v>
      </c>
      <c r="AU9" s="44">
        <v>0.46146186953291501</v>
      </c>
      <c r="AV9" s="44">
        <v>0.43026234894444498</v>
      </c>
      <c r="AW9" s="44">
        <v>0.82823635392241002</v>
      </c>
      <c r="AX9" s="44">
        <v>0.84493418252930597</v>
      </c>
      <c r="AY9" s="39" t="s">
        <v>9</v>
      </c>
      <c r="AZ9" s="39" t="s">
        <v>8</v>
      </c>
      <c r="BA9" s="39" t="s">
        <v>9</v>
      </c>
      <c r="BB9" s="39" t="s">
        <v>9</v>
      </c>
      <c r="BC9" s="39" t="s">
        <v>8</v>
      </c>
      <c r="BD9" s="39" t="s">
        <v>8</v>
      </c>
      <c r="BE9" s="39" t="s">
        <v>9</v>
      </c>
      <c r="BF9" s="39" t="s">
        <v>9</v>
      </c>
      <c r="BG9" s="41">
        <f t="shared" ref="BG9:BG10" si="19">IF(BH9=AP9,1,0)</f>
        <v>1</v>
      </c>
      <c r="BH9" s="41" t="s">
        <v>27</v>
      </c>
      <c r="BI9" s="44">
        <v>0.80192741104821896</v>
      </c>
      <c r="BJ9" s="44">
        <v>0.82203120458059797</v>
      </c>
      <c r="BK9" s="44">
        <v>-7.8534506751173998</v>
      </c>
      <c r="BL9" s="44">
        <v>-7.6238913136922299</v>
      </c>
      <c r="BM9" s="44">
        <v>0.44505346752023101</v>
      </c>
      <c r="BN9" s="44">
        <v>0.42186347959902998</v>
      </c>
      <c r="BO9" s="44">
        <v>0.84081536856149897</v>
      </c>
      <c r="BP9" s="44">
        <v>0.85652719222509899</v>
      </c>
      <c r="BQ9" s="41" t="s">
        <v>8</v>
      </c>
      <c r="BR9" s="41" t="s">
        <v>8</v>
      </c>
      <c r="BS9" s="41" t="s">
        <v>9</v>
      </c>
      <c r="BT9" s="41" t="s">
        <v>9</v>
      </c>
      <c r="BU9" s="41" t="s">
        <v>8</v>
      </c>
      <c r="BV9" s="41" t="s">
        <v>8</v>
      </c>
      <c r="BW9" s="41" t="s">
        <v>9</v>
      </c>
      <c r="BX9" s="41" t="s">
        <v>8</v>
      </c>
    </row>
    <row r="10" spans="1:76" s="41" customFormat="1" x14ac:dyDescent="0.3">
      <c r="A10" s="41">
        <v>14210000</v>
      </c>
      <c r="B10" s="41">
        <v>23809080</v>
      </c>
      <c r="C10" s="41" t="s">
        <v>28</v>
      </c>
      <c r="D10" s="41" t="s">
        <v>42</v>
      </c>
      <c r="E10" s="42">
        <v>0.78400000000000003</v>
      </c>
      <c r="F10" s="42" t="str">
        <f t="shared" si="3"/>
        <v>G</v>
      </c>
      <c r="G10" s="42" t="str">
        <f t="shared" si="4"/>
        <v>G</v>
      </c>
      <c r="H10" s="42" t="str">
        <f t="shared" si="5"/>
        <v>VG</v>
      </c>
      <c r="I10" s="42" t="str">
        <f t="shared" si="6"/>
        <v>VG</v>
      </c>
      <c r="J10" s="43">
        <v>8.0000000000000002E-3</v>
      </c>
      <c r="K10" s="42" t="str">
        <f t="shared" si="7"/>
        <v>VG</v>
      </c>
      <c r="L10" s="42" t="str">
        <f t="shared" si="16"/>
        <v>G</v>
      </c>
      <c r="M10" s="42" t="str">
        <f t="shared" si="17"/>
        <v>VG</v>
      </c>
      <c r="N10" s="42" t="str">
        <f t="shared" si="18"/>
        <v>G</v>
      </c>
      <c r="O10" s="42">
        <v>0.46400000000000002</v>
      </c>
      <c r="P10" s="42" t="str">
        <f t="shared" si="8"/>
        <v>VG</v>
      </c>
      <c r="Q10" s="42" t="str">
        <f t="shared" si="9"/>
        <v>VG</v>
      </c>
      <c r="R10" s="42" t="str">
        <f t="shared" si="10"/>
        <v>VG</v>
      </c>
      <c r="S10" s="42" t="str">
        <f t="shared" si="11"/>
        <v>VG</v>
      </c>
      <c r="T10" s="42">
        <v>0.79700000000000004</v>
      </c>
      <c r="U10" s="42" t="str">
        <f t="shared" si="12"/>
        <v>G</v>
      </c>
      <c r="V10" s="42" t="str">
        <f t="shared" si="13"/>
        <v>G</v>
      </c>
      <c r="W10" s="42" t="str">
        <f t="shared" si="14"/>
        <v>VG</v>
      </c>
      <c r="X10" s="42" t="str">
        <f t="shared" si="15"/>
        <v>VG</v>
      </c>
      <c r="Y10" s="44">
        <v>0.83191942685365805</v>
      </c>
      <c r="Z10" s="44">
        <v>0.79591027856556695</v>
      </c>
      <c r="AA10" s="44">
        <v>0.38831179398619903</v>
      </c>
      <c r="AB10" s="44">
        <v>-1.3185495812788199</v>
      </c>
      <c r="AC10" s="44">
        <v>0.40997630803052798</v>
      </c>
      <c r="AD10" s="44">
        <v>0.451762904004338</v>
      </c>
      <c r="AE10" s="44">
        <v>0.83979916682674505</v>
      </c>
      <c r="AF10" s="44">
        <v>0.80197537262607599</v>
      </c>
      <c r="AG10" s="39" t="s">
        <v>8</v>
      </c>
      <c r="AH10" s="39" t="s">
        <v>9</v>
      </c>
      <c r="AI10" s="39" t="s">
        <v>8</v>
      </c>
      <c r="AJ10" s="39" t="s">
        <v>8</v>
      </c>
      <c r="AK10" s="39" t="s">
        <v>8</v>
      </c>
      <c r="AL10" s="39" t="s">
        <v>8</v>
      </c>
      <c r="AM10" s="39" t="s">
        <v>9</v>
      </c>
      <c r="AN10" s="39" t="s">
        <v>9</v>
      </c>
      <c r="AP10" s="45" t="s">
        <v>29</v>
      </c>
      <c r="AQ10" s="44">
        <v>0.83673620100847201</v>
      </c>
      <c r="AR10" s="44">
        <v>0.85464863387376999</v>
      </c>
      <c r="AS10" s="44">
        <v>-3.7988371745056999</v>
      </c>
      <c r="AT10" s="44">
        <v>-2.1712428863506799</v>
      </c>
      <c r="AU10" s="44">
        <v>0.404059152837216</v>
      </c>
      <c r="AV10" s="44">
        <v>0.381249742460543</v>
      </c>
      <c r="AW10" s="44">
        <v>0.84890382562058198</v>
      </c>
      <c r="AX10" s="44">
        <v>0.85908054690985503</v>
      </c>
      <c r="AY10" s="39" t="s">
        <v>8</v>
      </c>
      <c r="AZ10" s="39" t="s">
        <v>8</v>
      </c>
      <c r="BA10" s="39" t="s">
        <v>8</v>
      </c>
      <c r="BB10" s="39" t="s">
        <v>8</v>
      </c>
      <c r="BC10" s="39" t="s">
        <v>8</v>
      </c>
      <c r="BD10" s="39" t="s">
        <v>8</v>
      </c>
      <c r="BE10" s="39" t="s">
        <v>9</v>
      </c>
      <c r="BF10" s="39" t="s">
        <v>8</v>
      </c>
      <c r="BG10" s="41">
        <f t="shared" si="19"/>
        <v>1</v>
      </c>
      <c r="BH10" s="41" t="s">
        <v>29</v>
      </c>
      <c r="BI10" s="44">
        <v>0.83083065200611605</v>
      </c>
      <c r="BJ10" s="44">
        <v>0.85113740686850603</v>
      </c>
      <c r="BK10" s="44">
        <v>-2.37508540421749</v>
      </c>
      <c r="BL10" s="44">
        <v>-1.76519867271802</v>
      </c>
      <c r="BM10" s="44">
        <v>0.41130201554804502</v>
      </c>
      <c r="BN10" s="44">
        <v>0.38582715447658</v>
      </c>
      <c r="BO10" s="44">
        <v>0.84311445948591601</v>
      </c>
      <c r="BP10" s="44">
        <v>0.85760398008863803</v>
      </c>
      <c r="BQ10" s="41" t="s">
        <v>8</v>
      </c>
      <c r="BR10" s="41" t="s">
        <v>8</v>
      </c>
      <c r="BS10" s="41" t="s">
        <v>8</v>
      </c>
      <c r="BT10" s="41" t="s">
        <v>8</v>
      </c>
      <c r="BU10" s="41" t="s">
        <v>8</v>
      </c>
      <c r="BV10" s="41" t="s">
        <v>8</v>
      </c>
      <c r="BW10" s="41" t="s">
        <v>9</v>
      </c>
      <c r="BX10" s="41" t="s">
        <v>8</v>
      </c>
    </row>
    <row r="12" spans="1:76" x14ac:dyDescent="0.3">
      <c r="A12" t="s">
        <v>30</v>
      </c>
    </row>
    <row r="13" spans="1:76" s="41" customFormat="1" x14ac:dyDescent="0.3">
      <c r="A13" s="41">
        <v>14211010</v>
      </c>
      <c r="B13" s="41">
        <v>23809000</v>
      </c>
      <c r="C13" s="41" t="s">
        <v>31</v>
      </c>
      <c r="D13" s="41" t="s">
        <v>43</v>
      </c>
      <c r="E13" s="42">
        <v>0.70899999999999996</v>
      </c>
      <c r="F13" s="42" t="str">
        <f>IF(E13&gt;0.8,"VG",IF(E13&gt;0.7,"G",IF(E13&gt;0.45,"S","NS")))</f>
        <v>G</v>
      </c>
      <c r="G13" s="42"/>
      <c r="H13" s="42"/>
      <c r="I13" s="42"/>
      <c r="J13" s="43">
        <v>-0.11899999999999999</v>
      </c>
      <c r="K13" s="42" t="str">
        <f>IF(ABS(J13)&lt;5%,"VG",IF(ABS(J13)&lt;10%,"G",IF(ABS(J13)&lt;15%,"S","NS")))</f>
        <v>S</v>
      </c>
      <c r="L13" s="42"/>
      <c r="M13" s="42"/>
      <c r="N13" s="42"/>
      <c r="O13" s="42">
        <v>0.51800000000000002</v>
      </c>
      <c r="P13" s="42" t="str">
        <f>IF(O13&lt;=0.5,"VG",IF(O13&lt;=0.6,"G",IF(O13&lt;=0.7,"S","NS")))</f>
        <v>G</v>
      </c>
      <c r="Q13" s="42"/>
      <c r="R13" s="42"/>
      <c r="S13" s="42"/>
      <c r="T13" s="42">
        <v>0.89100000000000001</v>
      </c>
      <c r="U13" s="42" t="str">
        <f>IF(T13&gt;0.85,"VG",IF(T13&gt;0.75,"G",IF(T13&gt;0.6,"S","NS")))</f>
        <v>VG</v>
      </c>
      <c r="V13" s="42"/>
      <c r="W13" s="42"/>
      <c r="X13" s="42"/>
      <c r="Y13" s="42"/>
      <c r="Z13" s="43"/>
      <c r="AA13" s="42"/>
      <c r="AB13" s="42"/>
      <c r="AC13" s="42"/>
      <c r="AD13" s="43"/>
      <c r="AE13" s="42"/>
      <c r="AF13" s="42"/>
      <c r="AG13" s="42"/>
      <c r="AH13" s="43"/>
      <c r="AI13" s="42"/>
      <c r="AJ13" s="42"/>
    </row>
    <row r="14" spans="1:76" s="46" customFormat="1" x14ac:dyDescent="0.3">
      <c r="E14" s="5"/>
      <c r="F14" s="5"/>
      <c r="G14" s="5"/>
      <c r="H14" s="5"/>
      <c r="I14" s="5"/>
      <c r="J14" s="4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47"/>
      <c r="AA14" s="5"/>
      <c r="AB14" s="5"/>
      <c r="AC14" s="5"/>
      <c r="AD14" s="47"/>
      <c r="AE14" s="5"/>
      <c r="AF14" s="5"/>
      <c r="AG14" s="5"/>
      <c r="AH14" s="47"/>
      <c r="AI14" s="5"/>
      <c r="AJ14" s="5"/>
    </row>
    <row r="15" spans="1:76" x14ac:dyDescent="0.3">
      <c r="A15">
        <v>14209500</v>
      </c>
      <c r="B15">
        <v>23809158</v>
      </c>
      <c r="C15" t="s">
        <v>26</v>
      </c>
      <c r="E15" s="2" t="s">
        <v>35</v>
      </c>
    </row>
    <row r="16" spans="1:76" s="41" customFormat="1" x14ac:dyDescent="0.3">
      <c r="A16" s="41">
        <v>14209710</v>
      </c>
      <c r="B16" s="41">
        <v>23809112</v>
      </c>
      <c r="C16" s="41" t="s">
        <v>32</v>
      </c>
      <c r="D16" s="41" t="s">
        <v>42</v>
      </c>
      <c r="E16" s="42">
        <v>0.71399999999999997</v>
      </c>
      <c r="F16" s="42" t="str">
        <f t="shared" ref="F16:F17" si="20">IF(E16&gt;0.8,"VG",IF(E16&gt;0.7,"G",IF(E16&gt;0.45,"S","NS")))</f>
        <v>G</v>
      </c>
      <c r="G16" s="42"/>
      <c r="H16" s="42"/>
      <c r="I16" s="42"/>
      <c r="J16" s="43">
        <v>-0.114</v>
      </c>
      <c r="K16" s="42" t="str">
        <f t="shared" ref="K16:K17" si="21">IF(ABS(J16)&lt;5%,"VG",IF(ABS(J16)&lt;10%,"G",IF(ABS(J16)&lt;15%,"S","NS")))</f>
        <v>S</v>
      </c>
      <c r="L16" s="42"/>
      <c r="M16" s="42"/>
      <c r="N16" s="42"/>
      <c r="O16" s="42">
        <v>0.51700000000000002</v>
      </c>
      <c r="P16" s="42" t="str">
        <f t="shared" ref="P16:P17" si="22">IF(O16&lt;=0.5,"VG",IF(O16&lt;=0.6,"G",IF(O16&lt;=0.7,"S","NS")))</f>
        <v>G</v>
      </c>
      <c r="Q16" s="42"/>
      <c r="R16" s="42"/>
      <c r="S16" s="42"/>
      <c r="T16" s="42">
        <v>0.89800000000000002</v>
      </c>
      <c r="U16" s="42" t="str">
        <f t="shared" ref="U16:U17" si="23">IF(T16&gt;0.85,"VG",IF(T16&gt;0.75,"G",IF(T16&gt;0.6,"S","NS")))</f>
        <v>VG</v>
      </c>
      <c r="V16" s="42"/>
      <c r="W16" s="42"/>
      <c r="X16" s="42"/>
      <c r="Y16" s="42"/>
      <c r="Z16" s="43"/>
      <c r="AA16" s="42"/>
      <c r="AB16" s="42"/>
      <c r="AC16" s="42"/>
      <c r="AD16" s="43"/>
      <c r="AE16" s="42"/>
      <c r="AF16" s="42"/>
      <c r="AG16" s="42"/>
      <c r="AH16" s="43"/>
      <c r="AI16" s="42"/>
      <c r="AJ16" s="42"/>
    </row>
    <row r="17" spans="1:36" s="41" customFormat="1" x14ac:dyDescent="0.3">
      <c r="A17" s="41">
        <v>14210000</v>
      </c>
      <c r="B17" s="41">
        <v>23809080</v>
      </c>
      <c r="C17" s="41" t="s">
        <v>33</v>
      </c>
      <c r="D17" s="41" t="s">
        <v>43</v>
      </c>
      <c r="E17" s="42">
        <v>0.8</v>
      </c>
      <c r="F17" s="42" t="str">
        <f t="shared" si="20"/>
        <v>G</v>
      </c>
      <c r="G17" s="42"/>
      <c r="H17" s="42"/>
      <c r="I17" s="42"/>
      <c r="J17" s="43">
        <v>-7.0999999999999994E-2</v>
      </c>
      <c r="K17" s="42" t="str">
        <f t="shared" si="21"/>
        <v>G</v>
      </c>
      <c r="L17" s="42"/>
      <c r="M17" s="42"/>
      <c r="N17" s="42"/>
      <c r="O17" s="42">
        <v>0.435</v>
      </c>
      <c r="P17" s="42" t="str">
        <f t="shared" si="22"/>
        <v>VG</v>
      </c>
      <c r="Q17" s="42"/>
      <c r="R17" s="42"/>
      <c r="S17" s="42"/>
      <c r="T17" s="42">
        <v>0.88100000000000001</v>
      </c>
      <c r="U17" s="42" t="str">
        <f t="shared" si="23"/>
        <v>VG</v>
      </c>
      <c r="V17" s="42"/>
      <c r="W17" s="42"/>
      <c r="X17" s="42"/>
      <c r="Y17" s="42"/>
      <c r="Z17" s="43"/>
      <c r="AA17" s="42"/>
      <c r="AB17" s="42"/>
      <c r="AC17" s="42"/>
      <c r="AD17" s="43"/>
      <c r="AE17" s="42"/>
      <c r="AF17" s="42"/>
      <c r="AG17" s="42"/>
      <c r="AH17" s="43"/>
      <c r="AI17" s="42"/>
      <c r="AJ17" s="42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 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2020-11-17T15:24:05Z</dcterms:modified>
</cp:coreProperties>
</file>