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47643053-97A3-419D-99BF-57DC84F6B10E}" xr6:coauthVersionLast="47" xr6:coauthVersionMax="47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9" i="1" l="1"/>
  <c r="L89" i="1"/>
  <c r="K89" i="1"/>
  <c r="J89" i="1"/>
  <c r="M90" i="1"/>
  <c r="M88" i="1"/>
  <c r="L88" i="1"/>
  <c r="K88" i="1"/>
  <c r="J88" i="1"/>
  <c r="J90" i="1"/>
  <c r="E90" i="1"/>
  <c r="G88" i="1" s="1"/>
  <c r="J94" i="1"/>
  <c r="D94" i="1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J92" i="1" l="1"/>
  <c r="J93" i="1" s="1"/>
  <c r="F88" i="1"/>
  <c r="H88" i="1"/>
  <c r="J91" i="1"/>
  <c r="I88" i="1"/>
  <c r="E88" i="1"/>
  <c r="U74" i="1"/>
  <c r="T74" i="1"/>
  <c r="F90" i="1" l="1"/>
  <c r="R53" i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<sst xmlns="http://schemas.openxmlformats.org/spreadsheetml/2006/main" count="652" uniqueCount="129">
  <si>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</si>
  <si>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</si>
  <si>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</si>
  <si>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</si>
  <si>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</si>
  <si>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</si>
  <si>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</si>
  <si>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</si>
  <si>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</si>
  <si>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</si>
  <si>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</si>
  <si>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</si>
  <si>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</si>
  <si>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</si>
  <si>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</si>
  <si>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</si>
  <si>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</si>
  <si>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</si>
  <si>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</si>
  <si>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</si>
  <si>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</si>
  <si>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</si>
  <si>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</si>
  <si>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</si>
  <si>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</si>
  <si>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</si>
  <si>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</si>
  <si>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</si>
  <si>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</si>
  <si>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</si>
  <si>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</si>
  <si>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</si>
  <si>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</si>
  <si>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</si>
  <si>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</si>
  <si>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</si>
  <si>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</si>
  <si>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</si>
  <si>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</si>
  <si>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</si>
  <si>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</si>
  <si>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</si>
  <si>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</si>
  <si>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</si>
  <si>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</si>
  <si>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</si>
  <si>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</si>
  <si>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</si>
  <si>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</si>
  <si>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</si>
  <si>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</si>
  <si>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</si>
  <si>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</si>
  <si>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</si>
  <si>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</si>
  <si>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</si>
  <si>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</si>
  <si>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</si>
  <si>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</si>
  <si>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</si>
  <si>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</si>
  <si>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</si>
  <si>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</si>
  <si>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</si>
  <si>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</si>
  <si>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</si>
  <si>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</si>
  <si>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</si>
  <si>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</si>
  <si>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</si>
  <si>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</si>
  <si>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</si>
  <si>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</si>
  <si>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</si>
  <si>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</si>
  <si>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</si>
  <si>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</si>
  <si>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</si>
  <si>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</si>
  <si>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</si>
  <si>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</si>
  <si>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</si>
  <si>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</si>
  <si>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</si>
  <si>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</si>
  <si>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</si>
  <si>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</si>
  <si>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</si>
  <si>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</si>
  <si>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</si>
  <si>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</si>
  <si>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</si>
  <si>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</si>
  <si>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</si>
  <si>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</si>
  <si>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</si>
  <si>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</si>
  <si>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</si>
  <si>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</si>
  <si>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</si>
  <si>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</si>
  <si>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</si>
  <si>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</si>
  <si>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</si>
  <si>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</si>
  <si>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</si>
  <si>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</si>
  <si>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</si>
  <si>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</si>
  <si>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</si>
  <si>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</si>
  <si>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</si>
  <si>
    <t>Demo-Baseline 2010-20 C334</t>
  </si>
  <si>
    <t>C335+</t>
  </si>
  <si>
    <t>C339</t>
  </si>
  <si>
    <t>C340</t>
  </si>
  <si>
    <t>Demo-Baseline 2010-18 C340</t>
  </si>
  <si>
    <t>C345</t>
  </si>
  <si>
    <t>C355+</t>
  </si>
  <si>
    <t>Baseline_2000-09_C356</t>
  </si>
  <si>
    <t>Baseline_2000-09_C364</t>
  </si>
  <si>
    <t>Baseline_2000-09_C366</t>
  </si>
  <si>
    <t>Demo-Baseline 2010-18 C367</t>
  </si>
  <si>
    <t>Demo_Baseline2010-18 C353 0.4.12</t>
  </si>
  <si>
    <t>Demo-Baseline 2010-18 C367 with the 2010 IC file and 3 DBF files from before C363</t>
  </si>
  <si>
    <t>Demo_Baseline_2010-18_C372+</t>
  </si>
  <si>
    <t>Demo_Baseline_2010-18_C375+</t>
  </si>
  <si>
    <t>Demo_Baseline_2010-18_C409</t>
  </si>
  <si>
    <t>Demo_Baseline_2010-19 C466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</si>
</sst>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  <xf numFmtId="0" fontId="0" fillId="33" borderId="0" xfId="0" applyFill="1"/>
    <xf numFmtId="166" fontId="0" fillId="0" borderId="0" xfId="42" applyNumberFormat="1" applyFont="1" applyFill="1"/>
    <xf numFmtId="10" fontId="0" fillId="0" borderId="0" xfId="42" applyNumberFormat="1" applyFont="1" applyFill="1"/>
    <xf numFmtId="1" fontId="0" fillId="0" borderId="0" xfId="42" applyNumberFormat="1" applyFont="1" applyFill="1"/>
    <xf numFmtId="2" fontId="0" fillId="35" borderId="0" xfId="0" applyNumberFormat="1" applyFill="1"/>
    <xf numFmtId="164" fontId="0" fillId="35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pane ySplit="1" topLeftCell="A78" activePane="bottomLeft" state="frozen"/>
      <selection pane="bottomLeft" activeCell="V90" sqref="V90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A80" t="s">
        <v>16</v>
      </c>
      <c r="B80" t="s">
        <v>112</v>
      </c>
      <c r="C80" t="s">
        <v>23</v>
      </c>
      <c r="D80" s="2">
        <v>1211.291843</v>
      </c>
      <c r="E80" s="2">
        <v>1890.2624783333331</v>
      </c>
      <c r="F80" s="2">
        <v>1.0618724444444443</v>
      </c>
      <c r="G80" s="2">
        <v>270.41205844444437</v>
      </c>
      <c r="H80" s="2">
        <v>9.775355222222224</v>
      </c>
      <c r="I80" s="2">
        <v>6.0643295555555561</v>
      </c>
      <c r="J80" s="2">
        <v>8.145128999999999</v>
      </c>
      <c r="K80" s="2">
        <v>693.57013622222212</v>
      </c>
      <c r="L80" s="2">
        <v>82.308506444444433</v>
      </c>
      <c r="M80" s="2">
        <v>1421.1105007777778</v>
      </c>
      <c r="N80" s="2">
        <v>1183.8711479999999</v>
      </c>
      <c r="O80" s="3">
        <v>5611.1337891111116</v>
      </c>
      <c r="P80" s="3">
        <v>27227.338324777778</v>
      </c>
      <c r="Q80" s="2">
        <v>0.13748355555555555</v>
      </c>
      <c r="R80" s="4">
        <v>2.1888888888888877E-5</v>
      </c>
    </row>
    <row r="81" spans="1:18" x14ac:dyDescent="0.3">
      <c r="A81" t="s">
        <v>16</v>
      </c>
      <c r="B81" t="s">
        <v>116</v>
      </c>
      <c r="C81" t="s">
        <v>23</v>
      </c>
      <c r="D81" s="2">
        <v>1211.2894424444446</v>
      </c>
      <c r="E81" s="2">
        <v>1890.2624783333331</v>
      </c>
      <c r="F81" s="2">
        <v>1.0618724444444443</v>
      </c>
      <c r="G81" s="2">
        <v>270.41205844444437</v>
      </c>
      <c r="H81" s="2">
        <v>9.775355222222224</v>
      </c>
      <c r="I81" s="2">
        <v>6.0645103333333337</v>
      </c>
      <c r="J81" s="2">
        <v>8.145128999999999</v>
      </c>
      <c r="K81" s="2">
        <v>693.57212322222222</v>
      </c>
      <c r="L81" s="2">
        <v>82.308506444444433</v>
      </c>
      <c r="M81" s="2">
        <v>1421.1092122222226</v>
      </c>
      <c r="N81" s="2">
        <v>1183.8681913333335</v>
      </c>
      <c r="O81" s="3">
        <v>5611.0926921111113</v>
      </c>
      <c r="P81" s="3">
        <v>27227.338324777778</v>
      </c>
      <c r="Q81" s="2">
        <v>0.13744488888888892</v>
      </c>
      <c r="R81" s="4">
        <v>2.1777777777777772E-5</v>
      </c>
    </row>
    <row r="82" spans="1:18" x14ac:dyDescent="0.3">
      <c r="A82" t="s">
        <v>16</v>
      </c>
      <c r="B82" t="s">
        <v>123</v>
      </c>
      <c r="C82" t="s">
        <v>23</v>
      </c>
      <c r="D82" s="2">
        <v>1211.2893745555557</v>
      </c>
      <c r="E82" s="2">
        <v>1890.2624783333331</v>
      </c>
      <c r="F82" s="2">
        <v>1.0618724444444443</v>
      </c>
      <c r="G82" s="2">
        <v>270.41205844444437</v>
      </c>
      <c r="H82" s="2">
        <v>9.775355222222224</v>
      </c>
      <c r="I82" s="2">
        <v>6.0645103333333337</v>
      </c>
      <c r="J82" s="2">
        <v>8.145128999999999</v>
      </c>
      <c r="K82" s="2">
        <v>693.57211644444442</v>
      </c>
      <c r="L82" s="2">
        <v>82.308506444444433</v>
      </c>
      <c r="M82" s="2">
        <v>1420.7684055555555</v>
      </c>
      <c r="N82" s="2">
        <v>1183.8681234444446</v>
      </c>
      <c r="O82" s="3">
        <v>5611.0926921111113</v>
      </c>
      <c r="P82" s="3">
        <v>27227.338324777778</v>
      </c>
      <c r="Q82" s="2">
        <v>-0.2033686666666667</v>
      </c>
      <c r="R82" s="4">
        <v>-7.5666666666666685E-5</v>
      </c>
    </row>
    <row r="83" spans="1:18" x14ac:dyDescent="0.3">
      <c r="A83" t="s">
        <v>16</v>
      </c>
      <c r="B83" t="s">
        <v>122</v>
      </c>
      <c r="C83" t="s">
        <v>23</v>
      </c>
      <c r="D83" s="5">
        <v>941.6316866666665</v>
      </c>
      <c r="E83" s="2">
        <v>1890.2624783333331</v>
      </c>
      <c r="F83" s="2">
        <v>1.0110783333333333</v>
      </c>
      <c r="G83" s="2">
        <v>270.41205844444437</v>
      </c>
      <c r="H83" s="5">
        <v>9.8445367777777779</v>
      </c>
      <c r="I83" s="5">
        <v>7.3469983333333335</v>
      </c>
      <c r="J83" s="5">
        <v>8.2027718888888881</v>
      </c>
      <c r="K83" s="5">
        <v>662.97213411111125</v>
      </c>
      <c r="L83" s="5">
        <v>79.247251333333338</v>
      </c>
      <c r="M83" s="5">
        <v>1427.5617810000001</v>
      </c>
      <c r="N83" s="5">
        <v>942.10510922222215</v>
      </c>
      <c r="O83" s="6">
        <v>5443.1432835555561</v>
      </c>
      <c r="P83" s="6">
        <v>27412.728515555555</v>
      </c>
      <c r="Q83" s="5">
        <v>-0.4197893333333334</v>
      </c>
      <c r="R83" s="7">
        <v>-1.4999999999999999E-4</v>
      </c>
    </row>
    <row r="84" spans="1:18" ht="43.2" x14ac:dyDescent="0.3">
      <c r="A84" t="s">
        <v>16</v>
      </c>
      <c r="B84" s="1" t="s">
        <v>124</v>
      </c>
      <c r="C84" t="s">
        <v>23</v>
      </c>
      <c r="D84" s="19">
        <v>1047.3404814444443</v>
      </c>
      <c r="E84" s="2">
        <v>1890.2624783333331</v>
      </c>
      <c r="F84" s="5">
        <v>1.3226727777777778</v>
      </c>
      <c r="G84" s="2">
        <v>270.41205844444437</v>
      </c>
      <c r="H84" s="2">
        <v>9.7822335555555568</v>
      </c>
      <c r="I84" s="5">
        <v>6.8577086666666673</v>
      </c>
      <c r="J84" s="2">
        <v>8.1508595555555541</v>
      </c>
      <c r="K84" s="2">
        <v>693.59288199999992</v>
      </c>
      <c r="L84" s="2">
        <v>82.308506444444433</v>
      </c>
      <c r="M84" s="5">
        <v>1416.5313586666666</v>
      </c>
      <c r="N84" s="5">
        <v>1025.2008329999999</v>
      </c>
      <c r="O84" s="6">
        <v>5579.9969345555546</v>
      </c>
      <c r="P84" s="6">
        <v>27942.445963666669</v>
      </c>
      <c r="Q84" s="2">
        <v>-0.19319399999999998</v>
      </c>
      <c r="R84" s="4">
        <v>-7.8111111111111114E-5</v>
      </c>
    </row>
    <row r="85" spans="1:18" x14ac:dyDescent="0.3">
      <c r="A85" t="s">
        <v>16</v>
      </c>
      <c r="B85" t="s">
        <v>125</v>
      </c>
      <c r="C85" t="s">
        <v>23</v>
      </c>
      <c r="D85" s="5">
        <v>930.3491414444444</v>
      </c>
      <c r="E85" s="13">
        <v>1890.2624783333331</v>
      </c>
      <c r="F85" s="2">
        <v>1.0534737777777776</v>
      </c>
      <c r="G85" s="2">
        <v>270.41205844444437</v>
      </c>
      <c r="H85" s="2">
        <v>9.8445367777777779</v>
      </c>
      <c r="I85" s="5">
        <v>7.3367124444444443</v>
      </c>
      <c r="J85" s="2">
        <v>8.2027718888888881</v>
      </c>
      <c r="K85" s="5">
        <v>668.41088177777783</v>
      </c>
      <c r="L85" s="5">
        <v>80.17382866666668</v>
      </c>
      <c r="M85" s="13">
        <v>1419.6366374444444</v>
      </c>
      <c r="N85" s="5">
        <v>932.39704044444443</v>
      </c>
      <c r="O85" s="6">
        <v>5977.3932020000002</v>
      </c>
      <c r="P85" s="3">
        <v>27412.728515555555</v>
      </c>
      <c r="Q85" s="2">
        <v>-0.43724066666666661</v>
      </c>
      <c r="R85" s="7">
        <v>-1.5666666666666669E-4</v>
      </c>
    </row>
    <row r="86" spans="1:18" s="8" customFormat="1" x14ac:dyDescent="0.3">
      <c r="A86" t="s">
        <v>16</v>
      </c>
      <c r="B86" t="s">
        <v>126</v>
      </c>
      <c r="C86" t="s">
        <v>23</v>
      </c>
      <c r="D86" s="13">
        <v>930.3491414444444</v>
      </c>
      <c r="E86" s="13">
        <v>1890.2624783333331</v>
      </c>
      <c r="F86" s="13">
        <v>1.0534737777777776</v>
      </c>
      <c r="G86" s="13">
        <v>270.41205844444437</v>
      </c>
      <c r="H86" s="13">
        <v>9.8445367777777779</v>
      </c>
      <c r="I86" s="13">
        <v>7.3367124444444443</v>
      </c>
      <c r="J86" s="13">
        <v>8.2027718888888881</v>
      </c>
      <c r="K86" s="13">
        <v>668.41088177777783</v>
      </c>
      <c r="L86" s="13">
        <v>80.17382866666668</v>
      </c>
      <c r="M86" s="13">
        <v>1419.6366374444444</v>
      </c>
      <c r="N86" s="13">
        <v>932.39704044444443</v>
      </c>
      <c r="O86" s="14">
        <v>5977.3932020000002</v>
      </c>
      <c r="P86" s="14">
        <v>27412.728515555555</v>
      </c>
      <c r="Q86" s="13">
        <v>-0.43724066666666661</v>
      </c>
      <c r="R86" s="15">
        <v>-1.5666666666666669E-4</v>
      </c>
    </row>
    <row r="87" spans="1:18" s="8" customFormat="1" x14ac:dyDescent="0.3">
      <c r="A87" t="s">
        <v>16</v>
      </c>
      <c r="B87" t="s">
        <v>127</v>
      </c>
      <c r="C87" t="s">
        <v>23</v>
      </c>
      <c r="D87" s="13">
        <v>930.32731133333334</v>
      </c>
      <c r="E87" s="13">
        <v>1890.2624783333331</v>
      </c>
      <c r="F87" s="13">
        <v>1.0534737777777776</v>
      </c>
      <c r="G87" s="13">
        <v>270.41205844444437</v>
      </c>
      <c r="H87" s="13">
        <v>9.8445367777777779</v>
      </c>
      <c r="I87" s="13">
        <v>7.3405937777777792</v>
      </c>
      <c r="J87" s="13">
        <v>8.2027718888888881</v>
      </c>
      <c r="K87" s="13">
        <v>669.0623984444444</v>
      </c>
      <c r="L87" s="13">
        <v>80.17382866666668</v>
      </c>
      <c r="M87" s="13">
        <v>1418.9927843333332</v>
      </c>
      <c r="N87" s="13">
        <v>932.37144644444436</v>
      </c>
      <c r="O87" s="14">
        <v>5977.3680556666659</v>
      </c>
      <c r="P87" s="14">
        <v>27412.728515555555</v>
      </c>
      <c r="Q87" s="13">
        <v>-0.43722288888888888</v>
      </c>
      <c r="R87" s="15">
        <v>-1.5677777777777779E-4</v>
      </c>
    </row>
    <row r="88" spans="1:18" s="8" customFormat="1" x14ac:dyDescent="0.3">
      <c r="A88"/>
      <c r="B88"/>
      <c r="C88"/>
      <c r="D88" s="13"/>
      <c r="E88" s="20">
        <f>E87/$E90</f>
        <v>0.86752539266866613</v>
      </c>
      <c r="F88" s="21">
        <f>(F87)/$E90</f>
        <v>4.8348589849734502E-4</v>
      </c>
      <c r="G88" s="20">
        <f>G87/$E90</f>
        <v>0.12410410187647543</v>
      </c>
      <c r="H88" s="21">
        <f>H87/$E90</f>
        <v>4.5180950961439771E-3</v>
      </c>
      <c r="I88" s="20">
        <f>I87/$E90</f>
        <v>3.3689244602171388E-3</v>
      </c>
      <c r="J88" s="20">
        <f>J87/$E87</f>
        <v>4.3394882895423969E-3</v>
      </c>
      <c r="K88" s="20">
        <f t="shared" ref="K88:M88" si="1">K87/$E87</f>
        <v>0.35395211306017388</v>
      </c>
      <c r="L88" s="20">
        <f t="shared" si="1"/>
        <v>4.241412480311036E-2</v>
      </c>
      <c r="M88" s="20">
        <f t="shared" si="1"/>
        <v>0.75068557970027316</v>
      </c>
      <c r="N88" s="13"/>
      <c r="O88" s="14"/>
      <c r="P88" s="14"/>
      <c r="Q88" s="13"/>
      <c r="R88" s="15"/>
    </row>
    <row r="89" spans="1:18" s="8" customFormat="1" x14ac:dyDescent="0.3">
      <c r="A89"/>
      <c r="B89"/>
      <c r="C89"/>
      <c r="D89" s="13"/>
      <c r="E89" s="20"/>
      <c r="F89" s="21"/>
      <c r="G89" s="20"/>
      <c r="H89" s="21"/>
      <c r="I89" s="20"/>
      <c r="J89" s="20">
        <f>J87/$M87</f>
        <v>5.7807002117651277E-3</v>
      </c>
      <c r="K89" s="20">
        <f t="shared" ref="K89:M89" si="2">K87/$M87</f>
        <v>0.4715051449389725</v>
      </c>
      <c r="L89" s="20">
        <f t="shared" si="2"/>
        <v>5.6500518925706657E-2</v>
      </c>
      <c r="M89" s="20">
        <f t="shared" si="2"/>
        <v>1</v>
      </c>
      <c r="N89" s="13"/>
      <c r="O89" s="14"/>
      <c r="P89" s="14"/>
      <c r="Q89" s="13"/>
      <c r="R89" s="15"/>
    </row>
    <row r="90" spans="1:18" s="8" customFormat="1" x14ac:dyDescent="0.3">
      <c r="A90"/>
      <c r="B90"/>
      <c r="C90"/>
      <c r="D90" s="13"/>
      <c r="E90" s="13">
        <f>SUM(E87:I87)</f>
        <v>2178.9131411111107</v>
      </c>
      <c r="F90" s="20">
        <f>F88+H88</f>
        <v>5.0015809946413218E-3</v>
      </c>
      <c r="G90" s="13"/>
      <c r="H90" s="13"/>
      <c r="I90" s="13"/>
      <c r="J90" s="13">
        <f>SUM(J87:M87)</f>
        <v>2176.4317833333334</v>
      </c>
      <c r="K90" s="13"/>
      <c r="L90" s="13"/>
      <c r="M90" s="13">
        <f>(M87/1000)*3307080000/(365.25*24*60*60)</f>
        <v>148.70340764865134</v>
      </c>
      <c r="N90" s="13"/>
      <c r="O90" s="14"/>
      <c r="P90" s="14"/>
      <c r="Q90" s="13"/>
      <c r="R90" s="15"/>
    </row>
    <row r="91" spans="1:18" s="8" customFormat="1" x14ac:dyDescent="0.3">
      <c r="A91"/>
      <c r="B91"/>
      <c r="C91"/>
      <c r="D91" s="13"/>
      <c r="E91" s="13"/>
      <c r="F91" s="20"/>
      <c r="G91" s="13"/>
      <c r="H91" s="13"/>
      <c r="I91" s="13"/>
      <c r="J91" s="20">
        <f>J90/E87</f>
        <v>1.1513913058531</v>
      </c>
      <c r="K91" s="13"/>
      <c r="L91" s="13"/>
      <c r="M91" s="13"/>
      <c r="N91" s="13"/>
      <c r="O91" s="14"/>
      <c r="P91" s="14"/>
      <c r="Q91" s="13"/>
      <c r="R91" s="15"/>
    </row>
    <row r="92" spans="1:18" s="8" customFormat="1" x14ac:dyDescent="0.3">
      <c r="A92"/>
      <c r="B92"/>
      <c r="C92"/>
      <c r="D92" s="13"/>
      <c r="E92" s="13"/>
      <c r="F92" s="20"/>
      <c r="G92" s="13"/>
      <c r="H92" s="13"/>
      <c r="I92" s="13"/>
      <c r="J92" s="22">
        <f>J90-E90</f>
        <v>-2.481357777777248</v>
      </c>
      <c r="K92" s="13"/>
      <c r="L92" s="13"/>
      <c r="M92" s="13"/>
      <c r="N92" s="13"/>
      <c r="O92" s="14"/>
      <c r="P92" s="14"/>
      <c r="Q92" s="13"/>
      <c r="R92" s="15"/>
    </row>
    <row r="93" spans="1:18" s="8" customFormat="1" x14ac:dyDescent="0.3">
      <c r="A93"/>
      <c r="B93"/>
      <c r="C93"/>
      <c r="D93" s="13"/>
      <c r="E93" s="13"/>
      <c r="F93" s="20"/>
      <c r="G93" s="13"/>
      <c r="H93" s="13"/>
      <c r="I93" s="13"/>
      <c r="J93" s="21">
        <f>J92/E90</f>
        <v>-1.1388052745011715E-3</v>
      </c>
      <c r="K93" s="13"/>
      <c r="L93" s="13"/>
      <c r="M93" s="13"/>
      <c r="N93" s="13"/>
      <c r="O93" s="14"/>
      <c r="P93" s="14"/>
      <c r="Q93" s="13"/>
      <c r="R93" s="15"/>
    </row>
    <row r="94" spans="1:18" x14ac:dyDescent="0.3">
      <c r="D94" s="2">
        <f>SUM(D85:I85)</f>
        <v>3109.2584012222219</v>
      </c>
      <c r="J94" s="2">
        <f>SUM(J85:N85)</f>
        <v>3108.8211602222223</v>
      </c>
    </row>
    <row r="96" spans="1:18" x14ac:dyDescent="0.3">
      <c r="A96" t="s">
        <v>16</v>
      </c>
      <c r="B96" t="s">
        <v>128</v>
      </c>
      <c r="C96" t="s">
        <v>23</v>
      </c>
      <c r="D96" s="5">
        <v>928.42462833333332</v>
      </c>
      <c r="E96" s="13">
        <v>1890.2624918888889</v>
      </c>
      <c r="F96" s="13">
        <v>0.97914977777777779</v>
      </c>
      <c r="G96" s="13">
        <v>270.41205844444437</v>
      </c>
      <c r="H96" s="13">
        <v>9.8445367777777779</v>
      </c>
      <c r="I96" s="13">
        <v>7.3341234444444439</v>
      </c>
      <c r="J96" s="13">
        <v>8.2027718888888881</v>
      </c>
      <c r="K96" s="13">
        <v>669.07213688888896</v>
      </c>
      <c r="L96" s="13">
        <v>80.17382866666668</v>
      </c>
      <c r="M96" s="5">
        <v>1393.0887585555556</v>
      </c>
      <c r="N96" s="13">
        <v>930.93472622222225</v>
      </c>
      <c r="O96" s="14">
        <v>5483.3967555555555</v>
      </c>
      <c r="P96" s="14">
        <v>27412.728515555555</v>
      </c>
      <c r="Q96" s="23">
        <v>-25.78476622222222</v>
      </c>
      <c r="R96" s="24">
        <v>-7.9697777777777788E-3</v>
      </c>
    </row>
    <row r="100" spans="1:19" x14ac:dyDescent="0.3">
      <c r="A100" t="s">
        <v>16</v>
      </c>
      <c r="B100" t="s">
        <v>93</v>
      </c>
      <c r="C100" t="s">
        <v>92</v>
      </c>
      <c r="D100" s="2">
        <v>1230.0044677999999</v>
      </c>
      <c r="E100" s="2">
        <v>1848.1456909000001</v>
      </c>
      <c r="F100" s="2">
        <v>1.0573501000000001</v>
      </c>
      <c r="G100" s="2">
        <v>299.4371582</v>
      </c>
      <c r="H100" s="2">
        <v>9.7418259000000003</v>
      </c>
      <c r="I100" s="2">
        <v>5.7446602000000002</v>
      </c>
      <c r="J100" s="2">
        <v>8.1171118999999994</v>
      </c>
      <c r="K100" s="2">
        <v>673.08737180000003</v>
      </c>
      <c r="L100" s="2">
        <v>81.12013859999999</v>
      </c>
      <c r="M100" s="2">
        <v>1432.6230836</v>
      </c>
      <c r="N100" s="2">
        <v>1196.8767700000001</v>
      </c>
      <c r="O100" s="3">
        <v>5429.4087645999998</v>
      </c>
      <c r="P100" s="3">
        <v>27140.258789299998</v>
      </c>
      <c r="Q100" s="2">
        <v>-2.3066774000000003</v>
      </c>
      <c r="R100" s="4">
        <v>-7.1000000000000002E-4</v>
      </c>
      <c r="S100" t="s">
        <v>92</v>
      </c>
    </row>
    <row r="101" spans="1:19" x14ac:dyDescent="0.3">
      <c r="A101" t="s">
        <v>16</v>
      </c>
      <c r="B101" t="s">
        <v>95</v>
      </c>
      <c r="C101" t="s">
        <v>92</v>
      </c>
      <c r="D101" s="2">
        <v>1230.0044677999999</v>
      </c>
      <c r="E101" s="2">
        <v>1848.1456909000001</v>
      </c>
      <c r="F101" s="2">
        <v>1.0573501000000001</v>
      </c>
      <c r="G101" s="2">
        <v>299.4371582</v>
      </c>
      <c r="H101" s="2">
        <v>9.7418259000000003</v>
      </c>
      <c r="I101" s="2">
        <v>5.7446602000000002</v>
      </c>
      <c r="J101" s="2">
        <v>8.1171118999999994</v>
      </c>
      <c r="K101" s="5">
        <v>675.4841553</v>
      </c>
      <c r="L101" s="2">
        <v>81.12013859999999</v>
      </c>
      <c r="M101" s="2">
        <v>1432.6230836</v>
      </c>
      <c r="N101" s="2">
        <v>1196.8767700000001</v>
      </c>
      <c r="O101" s="3">
        <v>5429.4087645999998</v>
      </c>
      <c r="P101" s="3">
        <v>27140.258789299998</v>
      </c>
      <c r="Q101" s="5">
        <v>9.0106100000000008E-2</v>
      </c>
      <c r="R101" s="7">
        <v>3.5000000000000063E-6</v>
      </c>
      <c r="S101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9"/>
  <sheetViews>
    <sheetView workbookViewId="0">
      <selection activeCell="K7" sqref="K7:P7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A5" t="s">
        <v>16</v>
      </c>
      <c r="B5" t="s">
        <v>119</v>
      </c>
      <c r="C5" t="s">
        <v>70</v>
      </c>
      <c r="D5" s="5">
        <v>1172.1919312</v>
      </c>
      <c r="E5" s="13">
        <v>1790.8486085</v>
      </c>
      <c r="F5" s="13">
        <v>1.0922978000000001</v>
      </c>
      <c r="G5" s="5">
        <v>270.46964409999998</v>
      </c>
      <c r="H5" s="13">
        <v>9.3183378000000001</v>
      </c>
      <c r="I5" s="13">
        <v>6.7556768000000007</v>
      </c>
      <c r="J5" s="13">
        <v>7.7646284999999988</v>
      </c>
      <c r="K5" s="5">
        <v>688.43201299999998</v>
      </c>
      <c r="L5" s="13">
        <v>85.286533800000001</v>
      </c>
      <c r="M5" s="5">
        <v>1323.2209535</v>
      </c>
      <c r="N5" s="5">
        <v>1145.5649596999999</v>
      </c>
      <c r="O5" s="6">
        <v>6275.9019530999994</v>
      </c>
      <c r="P5" s="14">
        <v>25979.647461100001</v>
      </c>
      <c r="Q5" s="13">
        <v>-0.40740790000000005</v>
      </c>
      <c r="R5" s="15">
        <v>-1.683E-4</v>
      </c>
    </row>
    <row r="6" spans="1:19" s="8" customFormat="1" x14ac:dyDescent="0.3">
      <c r="A6" t="s">
        <v>16</v>
      </c>
      <c r="B6" t="s">
        <v>120</v>
      </c>
      <c r="C6" t="s">
        <v>70</v>
      </c>
      <c r="D6" s="5">
        <v>710.48948979999989</v>
      </c>
      <c r="E6" s="13">
        <v>1790.8486085</v>
      </c>
      <c r="F6" s="13">
        <v>1.0913157999999998</v>
      </c>
      <c r="G6" s="13">
        <v>270.46964409999998</v>
      </c>
      <c r="H6" s="13">
        <v>9.3450500000000005</v>
      </c>
      <c r="I6" s="5">
        <v>9.9604478000000007</v>
      </c>
      <c r="J6" s="13">
        <v>7.7868856999999991</v>
      </c>
      <c r="K6" s="13">
        <v>681.48979490000011</v>
      </c>
      <c r="L6" s="13">
        <v>84.457442000000015</v>
      </c>
      <c r="M6" s="13">
        <v>1242.3430969999999</v>
      </c>
      <c r="N6" s="5">
        <v>775.89280400000007</v>
      </c>
      <c r="O6" s="14">
        <v>6120.3169676999996</v>
      </c>
      <c r="P6" s="14">
        <v>26051.2640627</v>
      </c>
      <c r="Q6" s="13">
        <v>-0.23453229999999983</v>
      </c>
      <c r="R6" s="15">
        <v>-1.3900000000000007E-4</v>
      </c>
    </row>
    <row r="7" spans="1:19" s="8" customFormat="1" x14ac:dyDescent="0.3">
      <c r="A7" t="s">
        <v>16</v>
      </c>
      <c r="B7" t="s">
        <v>121</v>
      </c>
      <c r="C7" t="s">
        <v>70</v>
      </c>
      <c r="D7" s="5">
        <v>898.93680410000002</v>
      </c>
      <c r="E7" s="2">
        <v>1790.8486085</v>
      </c>
      <c r="F7" s="2">
        <v>1.0508375999999999</v>
      </c>
      <c r="G7" s="2">
        <v>270.46964409999998</v>
      </c>
      <c r="H7" s="2">
        <v>9.3795183999999985</v>
      </c>
      <c r="I7" s="5">
        <v>8.2381033000000006</v>
      </c>
      <c r="J7" s="2">
        <v>7.8156088999999991</v>
      </c>
      <c r="K7" s="5">
        <v>669.21583260000011</v>
      </c>
      <c r="L7" s="5">
        <v>82.082697999999993</v>
      </c>
      <c r="M7" s="5">
        <v>1318.0059082</v>
      </c>
      <c r="N7" s="5">
        <v>901.35064690000002</v>
      </c>
      <c r="O7" s="6">
        <v>6196.2257811999998</v>
      </c>
      <c r="P7" s="6">
        <v>26143.669140599999</v>
      </c>
      <c r="Q7" s="2">
        <v>-0.45282139999999982</v>
      </c>
      <c r="R7" s="4">
        <v>-2.0030000000000004E-4</v>
      </c>
    </row>
    <row r="8" spans="1:19" s="8" customFormat="1" x14ac:dyDescent="0.3"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3"/>
      <c r="R8" s="15"/>
    </row>
    <row r="9" spans="1:19" ht="129.6" x14ac:dyDescent="0.3">
      <c r="C9" s="1" t="s">
        <v>0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36</v>
      </c>
      <c r="J9" s="10" t="s">
        <v>6</v>
      </c>
      <c r="K9" s="10" t="s">
        <v>7</v>
      </c>
      <c r="L9" s="10" t="s">
        <v>8</v>
      </c>
      <c r="M9" s="10" t="s">
        <v>9</v>
      </c>
      <c r="N9" s="10" t="s">
        <v>10</v>
      </c>
      <c r="O9" s="11" t="s">
        <v>11</v>
      </c>
      <c r="P9" s="11" t="s">
        <v>12</v>
      </c>
      <c r="Q9" s="10" t="s">
        <v>13</v>
      </c>
      <c r="R9" s="12" t="s">
        <v>14</v>
      </c>
      <c r="S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61"/>
  <sheetViews>
    <sheetView topLeftCell="A41" workbookViewId="0">
      <selection activeCell="A61" sqref="A61:Q61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2187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  <row r="41" spans="1:17" x14ac:dyDescent="0.3">
      <c r="A41" t="s">
        <v>113</v>
      </c>
    </row>
    <row r="42" spans="1:17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36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20</v>
      </c>
    </row>
    <row r="43" spans="1:17" x14ac:dyDescent="0.3">
      <c r="A43">
        <v>2010</v>
      </c>
      <c r="B43" s="2">
        <v>1284.0238039999999</v>
      </c>
      <c r="C43" s="2">
        <v>1990.4650879999999</v>
      </c>
      <c r="D43" s="2">
        <v>1.4464170000000001</v>
      </c>
      <c r="E43" s="2">
        <v>270.24752799999999</v>
      </c>
      <c r="F43" s="2">
        <v>10.610913999999999</v>
      </c>
      <c r="G43" s="2">
        <v>4.971921</v>
      </c>
      <c r="H43" s="2">
        <v>8.8404570000000007</v>
      </c>
      <c r="I43" s="2">
        <v>755.736267</v>
      </c>
      <c r="J43" s="2">
        <v>93.234084999999993</v>
      </c>
      <c r="K43" s="2">
        <v>1371.6888429999999</v>
      </c>
      <c r="L43" s="2">
        <v>1333.3907469999999</v>
      </c>
      <c r="M43" s="3">
        <v>8273.0888670000004</v>
      </c>
      <c r="N43" s="3">
        <v>29450.638672000001</v>
      </c>
      <c r="O43" s="2">
        <v>1.124727</v>
      </c>
      <c r="P43" s="4">
        <v>3.1599999999999998E-4</v>
      </c>
      <c r="Q43">
        <v>2010</v>
      </c>
    </row>
    <row r="44" spans="1:17" x14ac:dyDescent="0.3">
      <c r="A44">
        <v>2011</v>
      </c>
      <c r="B44">
        <v>1333.3907469999999</v>
      </c>
      <c r="C44">
        <v>1796.097168</v>
      </c>
      <c r="D44">
        <v>0.94261200000000001</v>
      </c>
      <c r="E44">
        <v>270.24752799999999</v>
      </c>
      <c r="F44">
        <v>10.363204</v>
      </c>
      <c r="G44">
        <v>5.584041</v>
      </c>
      <c r="H44">
        <v>8.6340749999999993</v>
      </c>
      <c r="I44">
        <v>709.62438999999995</v>
      </c>
      <c r="J44">
        <v>87.439835000000002</v>
      </c>
      <c r="K44">
        <v>1410.6791989999999</v>
      </c>
      <c r="L44">
        <v>1198.191284</v>
      </c>
      <c r="M44">
        <v>4586.8505859999996</v>
      </c>
      <c r="N44">
        <v>28792.103515999999</v>
      </c>
      <c r="O44">
        <v>-2.0565169999999999</v>
      </c>
      <c r="P44">
        <v>-6.02E-4</v>
      </c>
      <c r="Q44">
        <v>2011</v>
      </c>
    </row>
    <row r="45" spans="1:17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7" x14ac:dyDescent="0.3">
      <c r="A46" t="s">
        <v>114</v>
      </c>
    </row>
    <row r="47" spans="1:1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36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20</v>
      </c>
    </row>
    <row r="48" spans="1:17" x14ac:dyDescent="0.3">
      <c r="A48">
        <v>2010</v>
      </c>
      <c r="B48" s="2">
        <v>1284.0238039999999</v>
      </c>
      <c r="C48" s="2">
        <v>1990.4650879999999</v>
      </c>
      <c r="D48" s="2">
        <v>1.4464170000000001</v>
      </c>
      <c r="E48" s="2">
        <v>270.24752799999999</v>
      </c>
      <c r="F48" s="2">
        <v>10.610913999999999</v>
      </c>
      <c r="G48" s="2">
        <v>4.9719860000000002</v>
      </c>
      <c r="H48" s="2">
        <v>8.8404570000000007</v>
      </c>
      <c r="I48" s="2">
        <v>755.73742700000003</v>
      </c>
      <c r="J48" s="2">
        <v>93.234084999999993</v>
      </c>
      <c r="K48" s="2">
        <v>1371.6883539999999</v>
      </c>
      <c r="L48" s="2">
        <v>1333.3901370000001</v>
      </c>
      <c r="M48" s="3">
        <v>8273.0849610000005</v>
      </c>
      <c r="N48" s="3">
        <v>29450.638672000001</v>
      </c>
      <c r="O48" s="2">
        <v>1.124722</v>
      </c>
      <c r="P48" s="4">
        <v>3.1599999999999998E-4</v>
      </c>
      <c r="Q48">
        <v>2010</v>
      </c>
    </row>
    <row r="50" spans="1:17" x14ac:dyDescent="0.3">
      <c r="A50" t="s">
        <v>115</v>
      </c>
    </row>
    <row r="51" spans="1:1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20</v>
      </c>
    </row>
    <row r="52" spans="1:17" x14ac:dyDescent="0.3">
      <c r="A52">
        <v>2010</v>
      </c>
      <c r="B52" s="2">
        <v>1284.0238039999999</v>
      </c>
      <c r="C52" s="2">
        <v>1990.4650879999999</v>
      </c>
      <c r="D52" s="2">
        <v>1.4464170000000001</v>
      </c>
      <c r="E52" s="2">
        <v>270.24752799999999</v>
      </c>
      <c r="F52" s="2">
        <v>10.610913999999999</v>
      </c>
      <c r="G52" s="2">
        <v>4.9719850000000001</v>
      </c>
      <c r="H52" s="2">
        <v>8.8404570000000007</v>
      </c>
      <c r="I52" s="2">
        <v>755.73742700000003</v>
      </c>
      <c r="J52" s="2">
        <v>93.234084999999993</v>
      </c>
      <c r="K52" s="2">
        <v>1371.6883539999999</v>
      </c>
      <c r="L52" s="2">
        <v>1333.3901370000001</v>
      </c>
      <c r="M52" s="3">
        <v>8273.0849610000005</v>
      </c>
      <c r="N52" s="3">
        <v>29450.638672000001</v>
      </c>
      <c r="O52" s="2">
        <v>1.1247229999999999</v>
      </c>
      <c r="P52" s="4">
        <v>3.1599999999999998E-4</v>
      </c>
      <c r="Q52">
        <v>2010</v>
      </c>
    </row>
    <row r="54" spans="1:17" x14ac:dyDescent="0.3">
      <c r="A54" t="s">
        <v>117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36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20</v>
      </c>
    </row>
    <row r="56" spans="1:17" x14ac:dyDescent="0.3">
      <c r="A56">
        <v>2010</v>
      </c>
      <c r="B56" s="2">
        <v>1284.0238039999999</v>
      </c>
      <c r="C56" s="2">
        <v>1990.4650879999999</v>
      </c>
      <c r="D56" s="2">
        <v>1.4464170000000001</v>
      </c>
      <c r="E56" s="2">
        <v>270.24752799999999</v>
      </c>
      <c r="F56" s="2">
        <v>10.610913999999999</v>
      </c>
      <c r="G56" s="2">
        <v>4.9719850000000001</v>
      </c>
      <c r="H56" s="2">
        <v>8.8404570000000007</v>
      </c>
      <c r="I56" s="2">
        <v>755.73742700000003</v>
      </c>
      <c r="J56" s="2">
        <v>93.234084999999993</v>
      </c>
      <c r="K56" s="2">
        <v>1371.4332280000001</v>
      </c>
      <c r="L56" s="2">
        <v>1333.389404</v>
      </c>
      <c r="M56" s="3">
        <v>8273.0849610000005</v>
      </c>
      <c r="N56" s="3">
        <v>29450.638672000001</v>
      </c>
      <c r="O56" s="2">
        <v>0.86886399999999997</v>
      </c>
      <c r="P56" s="4">
        <v>2.4399999999999999E-4</v>
      </c>
      <c r="Q56">
        <v>2010</v>
      </c>
    </row>
    <row r="58" spans="1:17" x14ac:dyDescent="0.3">
      <c r="A58" t="s">
        <v>118</v>
      </c>
    </row>
    <row r="59" spans="1:17" x14ac:dyDescent="0.3">
      <c r="A59">
        <v>2010</v>
      </c>
      <c r="B59" s="2">
        <v>1284.0238039999999</v>
      </c>
      <c r="C59" s="2">
        <v>1990.4650879999999</v>
      </c>
      <c r="D59" s="2">
        <v>1.4464170000000001</v>
      </c>
      <c r="E59" s="2">
        <v>270.24752799999999</v>
      </c>
      <c r="F59" s="2">
        <v>10.610913999999999</v>
      </c>
      <c r="G59" s="2">
        <v>4.9745169999999996</v>
      </c>
      <c r="H59" s="2">
        <v>8.8404570000000007</v>
      </c>
      <c r="I59" s="2">
        <v>755.73425299999997</v>
      </c>
      <c r="J59" s="2">
        <v>93.234084999999993</v>
      </c>
      <c r="K59" s="2">
        <v>1371.423706</v>
      </c>
      <c r="L59" s="2">
        <v>1333.335693</v>
      </c>
      <c r="M59" s="3">
        <v>8272.9697269999997</v>
      </c>
      <c r="N59" s="3">
        <v>29450.638672000001</v>
      </c>
      <c r="O59" s="2">
        <v>0.79992600000000003</v>
      </c>
      <c r="P59" s="4">
        <v>2.2499999999999999E-4</v>
      </c>
      <c r="Q59">
        <v>2010</v>
      </c>
    </row>
    <row r="61" spans="1:17" x14ac:dyDescent="0.3">
      <c r="A61">
        <v>2010</v>
      </c>
      <c r="B61" s="2">
        <v>840.40521200000001</v>
      </c>
      <c r="C61" s="2">
        <v>1990.4650879999999</v>
      </c>
      <c r="D61" s="2">
        <v>0.98794499999999996</v>
      </c>
      <c r="E61" s="2">
        <v>270.24752799999999</v>
      </c>
      <c r="F61" s="2">
        <v>10.773111999999999</v>
      </c>
      <c r="G61" s="2">
        <v>6.1254460000000002</v>
      </c>
      <c r="H61" s="2">
        <v>8.9755880000000001</v>
      </c>
      <c r="I61" s="2">
        <v>666.909851</v>
      </c>
      <c r="J61" s="2">
        <v>84.283332999999999</v>
      </c>
      <c r="K61" s="2">
        <v>1390.6453859999999</v>
      </c>
      <c r="L61" s="2">
        <v>969.10101299999997</v>
      </c>
      <c r="M61" s="3">
        <v>4564.9228519999997</v>
      </c>
      <c r="N61" s="3">
        <v>29885.382812</v>
      </c>
      <c r="O61" s="2">
        <v>0.91083899999999995</v>
      </c>
      <c r="P61" s="4">
        <v>2.92E-4</v>
      </c>
      <c r="Q6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opLeftCell="A13" workbookViewId="0">
      <selection activeCell="A56" sqref="A56"/>
    </sheetView>
  </sheetViews>
  <sheetFormatPr defaultRowHeight="14.4" x14ac:dyDescent="0.3"/>
  <cols>
    <col min="16" max="16" width="9.2187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2021-08-28T20:27:43Z</dcterms:modified>
</cp:coreProperties>
</file>