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AA095E8-5571-4444-8201-6BFDC8A685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6" i="1"/>
  <c r="U27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21" i="1" l="1"/>
  <c r="R21" i="1"/>
  <c r="P5" i="1"/>
  <c r="R5" i="1"/>
  <c r="P17" i="1"/>
  <c r="R17" i="1"/>
  <c r="P15" i="1"/>
  <c r="R15" i="1"/>
  <c r="P8" i="1"/>
  <c r="R8" i="1"/>
  <c r="P13" i="1"/>
  <c r="R13" i="1"/>
  <c r="P6" i="1"/>
  <c r="R6" i="1"/>
  <c r="P7" i="1"/>
  <c r="R7" i="1"/>
  <c r="P9" i="1"/>
  <c r="R9" i="1"/>
  <c r="P22" i="1"/>
  <c r="R22" i="1"/>
  <c r="P11" i="1"/>
  <c r="R11" i="1"/>
  <c r="P23" i="1"/>
  <c r="R23" i="1"/>
  <c r="P26" i="1"/>
  <c r="R26" i="1"/>
  <c r="P20" i="1"/>
  <c r="R20" i="1"/>
  <c r="P4" i="1"/>
  <c r="R4" i="1"/>
  <c r="P10" i="1"/>
  <c r="R10" i="1"/>
  <c r="P12" i="1"/>
  <c r="R12" i="1"/>
  <c r="P16" i="1"/>
  <c r="R16" i="1"/>
  <c r="P24" i="1"/>
  <c r="R24" i="1"/>
  <c r="P25" i="1"/>
  <c r="R25" i="1"/>
  <c r="P14" i="1"/>
  <c r="R14" i="1"/>
  <c r="P18" i="1"/>
  <c r="R18" i="1"/>
  <c r="P19" i="1"/>
  <c r="R19" i="1"/>
  <c r="P27" i="1"/>
  <c r="R27" i="1"/>
  <c r="K15" i="1"/>
  <c r="M15" i="1" s="1"/>
  <c r="K26" i="1"/>
  <c r="M26" i="1" s="1"/>
  <c r="K12" i="1"/>
  <c r="K17" i="1"/>
  <c r="M17" i="1" s="1"/>
  <c r="K5" i="1"/>
  <c r="M5" i="1" s="1"/>
  <c r="K6" i="1"/>
  <c r="M6" i="1" s="1"/>
  <c r="L13" i="1"/>
  <c r="N13" i="1" s="1"/>
  <c r="K23" i="1"/>
  <c r="M23" i="1" s="1"/>
  <c r="K24" i="1"/>
  <c r="M24" i="1" s="1"/>
  <c r="L11" i="1"/>
  <c r="N11" i="1" s="1"/>
  <c r="L20" i="1"/>
  <c r="N20" i="1" s="1"/>
  <c r="L8" i="1"/>
  <c r="N8" i="1" s="1"/>
  <c r="Q20" i="1"/>
  <c r="Q8" i="1"/>
  <c r="L25" i="1"/>
  <c r="N25" i="1" s="1"/>
  <c r="Q27" i="1"/>
  <c r="Q19" i="1"/>
  <c r="Q15" i="1"/>
  <c r="Q7" i="1"/>
  <c r="L21" i="1"/>
  <c r="N21" i="1" s="1"/>
  <c r="L9" i="1"/>
  <c r="N9" i="1" s="1"/>
  <c r="L7" i="1"/>
  <c r="N7" i="1" s="1"/>
  <c r="Q26" i="1"/>
  <c r="Q18" i="1"/>
  <c r="Q14" i="1"/>
  <c r="Q6" i="1"/>
  <c r="L17" i="1"/>
  <c r="N17" i="1" s="1"/>
  <c r="L5" i="1"/>
  <c r="N5" i="1" s="1"/>
  <c r="L4" i="1"/>
  <c r="N4" i="1" s="1"/>
  <c r="Q25" i="1"/>
  <c r="Q17" i="1"/>
  <c r="Q13" i="1"/>
  <c r="Q5" i="1"/>
  <c r="Q24" i="1"/>
  <c r="Q16" i="1"/>
  <c r="Q12" i="1"/>
  <c r="Q4" i="1"/>
  <c r="L26" i="1"/>
  <c r="N26" i="1" s="1"/>
  <c r="L24" i="1"/>
  <c r="N24" i="1" s="1"/>
  <c r="L12" i="1"/>
  <c r="N12" i="1" s="1"/>
  <c r="Q23" i="1"/>
  <c r="Q22" i="1"/>
  <c r="Q10" i="1"/>
  <c r="L27" i="1"/>
  <c r="N27" i="1" s="1"/>
  <c r="L18" i="1"/>
  <c r="N18" i="1" s="1"/>
  <c r="L16" i="1"/>
  <c r="N16" i="1" s="1"/>
  <c r="L10" i="1"/>
  <c r="N10" i="1" s="1"/>
  <c r="L19" i="1"/>
  <c r="N19" i="1" s="1"/>
  <c r="Q21" i="1"/>
  <c r="Q9" i="1"/>
  <c r="L23" i="1"/>
  <c r="N23" i="1" s="1"/>
  <c r="L15" i="1"/>
  <c r="N15" i="1" s="1"/>
  <c r="L6" i="1"/>
  <c r="N6" i="1" s="1"/>
  <c r="L14" i="1"/>
  <c r="N14" i="1" s="1"/>
  <c r="L22" i="1"/>
  <c r="N22" i="1" s="1"/>
  <c r="Q11" i="1"/>
  <c r="K10" i="1"/>
  <c r="K16" i="1"/>
  <c r="K18" i="1"/>
  <c r="K27" i="1"/>
  <c r="M27" i="1" s="1"/>
  <c r="K8" i="1"/>
  <c r="M8" i="1" s="1"/>
  <c r="K14" i="1"/>
  <c r="K20" i="1"/>
  <c r="K22" i="1"/>
  <c r="K7" i="1"/>
  <c r="K9" i="1"/>
  <c r="K21" i="1"/>
  <c r="K11" i="1"/>
  <c r="K13" i="1"/>
  <c r="K19" i="1"/>
  <c r="M19" i="1" s="1"/>
  <c r="K25" i="1"/>
  <c r="M4" i="1"/>
  <c r="R2" i="1" l="1"/>
  <c r="B13" i="1" s="1"/>
  <c r="P2" i="1"/>
  <c r="O13" i="1"/>
  <c r="O4" i="1"/>
  <c r="B5" i="1"/>
  <c r="O17" i="1"/>
  <c r="O12" i="1"/>
  <c r="M13" i="1"/>
  <c r="O16" i="1"/>
  <c r="M12" i="1"/>
  <c r="O5" i="1"/>
  <c r="O20" i="1"/>
  <c r="O23" i="1"/>
  <c r="O18" i="1"/>
  <c r="M18" i="1"/>
  <c r="M20" i="1"/>
  <c r="O26" i="1"/>
  <c r="O15" i="1"/>
  <c r="O21" i="1"/>
  <c r="M21" i="1"/>
  <c r="O27" i="1"/>
  <c r="M7" i="1"/>
  <c r="O7" i="1"/>
  <c r="O14" i="1"/>
  <c r="M14" i="1"/>
  <c r="O19" i="1"/>
  <c r="O24" i="1"/>
  <c r="O9" i="1"/>
  <c r="O8" i="1"/>
  <c r="M11" i="1"/>
  <c r="O11" i="1"/>
  <c r="O10" i="1"/>
  <c r="M10" i="1"/>
  <c r="O6" i="1"/>
  <c r="M16" i="1"/>
  <c r="M9" i="1"/>
  <c r="O25" i="1"/>
  <c r="M25" i="1"/>
  <c r="O22" i="1"/>
  <c r="M22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<sst xmlns="http://schemas.openxmlformats.org/spreadsheetml/2006/main" count="57" uniqueCount="46">
  <si>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</si>
  <si>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</si>
  <si>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</si>
  <si>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</si>
  <si>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</si>
  <si>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</si>
  <si>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</si>
  <si>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</si>
  <si>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</si>
  <si>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</si>
  <si>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</si>
  <si>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</si>
  <si>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</si>
  <si>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</si>
  <si>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</si>
  <si>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</si>
  <si>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</si>
  <si>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</si>
  <si>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</si>
  <si>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</si>
  <si>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</si>
  <si>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</si>
  <si>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</si>
  <si>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</si>
  <si>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</si>
  <si>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</si>
  <si>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</si>
  <si>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</si>
  <si>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</si>
  <si>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</si>
  <si>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</si>
  <si>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</si>
  <si>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</si>
  <si>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</si>
  <si>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</si>
  <si>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</si>
  <si>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</si>
  <si>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</si>
  <si>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</si>
  <si>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</si>
  <si>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</si>
  <si>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</si>
  <si>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</si>
  <si>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</si>
  <si>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USGS_14178000_temp_NO SANTIAM R BLW BOULDER CRK  NR DETROIT  OR_23780591</t>
  </si>
  <si>
    <t xml:space="preserve"> Obs:..\Observations\NSantiam\USGS_14178000_temp_NO SANTIAM R BLW BOULDER CRK  NR DETROIT  OR_23780591.csv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</si>
</sst>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calculator'!$H$4:$H$27</c:f>
              <c:numCache>
                <c:formatCode>General</c:formatCode>
                <c:ptCount val="24"/>
                <c:pt idx="0">
                  <c:v>5.2630109999999997</c:v>
                </c:pt>
                <c:pt idx="1">
                  <c:v>3.9689220000000001</c:v>
                </c:pt>
                <c:pt idx="2">
                  <c:v>5.3977139999999997</c:v>
                </c:pt>
                <c:pt idx="3">
                  <c:v>6.7900359999999997</c:v>
                </c:pt>
                <c:pt idx="4">
                  <c:v>8.0409229999999994</c:v>
                </c:pt>
                <c:pt idx="5">
                  <c:v>9.6339389999999998</c:v>
                </c:pt>
                <c:pt idx="6">
                  <c:v>10.283904</c:v>
                </c:pt>
                <c:pt idx="7">
                  <c:v>10.655110000000001</c:v>
                </c:pt>
                <c:pt idx="8">
                  <c:v>8.7204519999999999</c:v>
                </c:pt>
                <c:pt idx="9">
                  <c:v>6.0433490000000001</c:v>
                </c:pt>
                <c:pt idx="10">
                  <c:v>6.0408650000000002</c:v>
                </c:pt>
                <c:pt idx="11">
                  <c:v>4.3657329999999996</c:v>
                </c:pt>
                <c:pt idx="12">
                  <c:v>4.691846</c:v>
                </c:pt>
                <c:pt idx="13">
                  <c:v>4.9653580000000002</c:v>
                </c:pt>
                <c:pt idx="14">
                  <c:v>5.2252190000000001</c:v>
                </c:pt>
                <c:pt idx="15">
                  <c:v>6.8973000000000004</c:v>
                </c:pt>
                <c:pt idx="16">
                  <c:v>7.9276479999999996</c:v>
                </c:pt>
                <c:pt idx="17">
                  <c:v>9.0746249999999993</c:v>
                </c:pt>
                <c:pt idx="18">
                  <c:v>10.537362</c:v>
                </c:pt>
                <c:pt idx="19">
                  <c:v>10.470796</c:v>
                </c:pt>
                <c:pt idx="20">
                  <c:v>9.5040890000000005</c:v>
                </c:pt>
                <c:pt idx="21">
                  <c:v>7.5371370000000004</c:v>
                </c:pt>
                <c:pt idx="22">
                  <c:v>5.0717800000000004</c:v>
                </c:pt>
                <c:pt idx="23">
                  <c:v>4.8290819999999997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Obs:..\Observations\NSantiam\USGS_14178000_temp_NO SANTIAM R BLW BOULDER CRK  NR DETROIT  OR_23780591.csv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calculator'!$I$4:$I$27</c:f>
              <c:numCache>
                <c:formatCode>General</c:formatCode>
                <c:ptCount val="24"/>
                <c:pt idx="0">
                  <c:v>4.1109790000000004</c:v>
                </c:pt>
                <c:pt idx="1">
                  <c:v>2.8575520000000001</c:v>
                </c:pt>
                <c:pt idx="2">
                  <c:v>3.7842709999999999</c:v>
                </c:pt>
                <c:pt idx="3">
                  <c:v>5.474094</c:v>
                </c:pt>
                <c:pt idx="4">
                  <c:v>8.5438500000000008</c:v>
                </c:pt>
                <c:pt idx="5">
                  <c:v>11.242884999999999</c:v>
                </c:pt>
                <c:pt idx="6">
                  <c:v>12.688961000000001</c:v>
                </c:pt>
                <c:pt idx="7">
                  <c:v>13.284344000000001</c:v>
                </c:pt>
                <c:pt idx="8">
                  <c:v>11.13861</c:v>
                </c:pt>
                <c:pt idx="9">
                  <c:v>6.8337709999999996</c:v>
                </c:pt>
                <c:pt idx="10">
                  <c:v>5.036613</c:v>
                </c:pt>
                <c:pt idx="11">
                  <c:v>4.099933</c:v>
                </c:pt>
                <c:pt idx="12">
                  <c:v>3.9977299999999998</c:v>
                </c:pt>
                <c:pt idx="13">
                  <c:v>4.0558550000000002</c:v>
                </c:pt>
                <c:pt idx="14">
                  <c:v>4.4782960000000003</c:v>
                </c:pt>
                <c:pt idx="15">
                  <c:v>5.9381779999999997</c:v>
                </c:pt>
                <c:pt idx="16">
                  <c:v>8.0011919999999996</c:v>
                </c:pt>
                <c:pt idx="17">
                  <c:v>10.241529</c:v>
                </c:pt>
                <c:pt idx="18">
                  <c:v>12.795609000000001</c:v>
                </c:pt>
                <c:pt idx="19">
                  <c:v>12.995020999999999</c:v>
                </c:pt>
                <c:pt idx="20">
                  <c:v>10.865838999999999</c:v>
                </c:pt>
                <c:pt idx="21">
                  <c:v>8.2171249999999993</c:v>
                </c:pt>
                <c:pt idx="22">
                  <c:v>5.3245519999999997</c:v>
                </c:pt>
                <c:pt idx="23">
                  <c:v>4.3577589999999997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2019-20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</xdr:row>
      <xdr:rowOff>50481</xdr:rowOff>
    </xdr:from>
    <xdr:to>
      <xdr:col>19</xdr:col>
      <xdr:colOff>558165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2"/>
  <sheetViews>
    <sheetView tabSelected="1" workbookViewId="0">
      <selection activeCell="H4" sqref="H4:I27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0">
        <f>H2-I2</f>
        <v>-0.35118116666666843</v>
      </c>
      <c r="D2" t="s">
        <v>17</v>
      </c>
      <c r="E2"/>
      <c r="F2"/>
      <c r="G2"/>
      <c r="H2">
        <f>AVERAGE(H4:H27)</f>
        <v>7.1640083333333324</v>
      </c>
      <c r="I2">
        <f>AVERAGE(I4:I27)</f>
        <v>7.5151895000000009</v>
      </c>
      <c r="J2" s="4"/>
      <c r="K2" s="4"/>
      <c r="L2" s="4"/>
      <c r="M2" s="4"/>
      <c r="N2" s="4"/>
      <c r="O2" s="4"/>
      <c r="P2" s="4">
        <f>AVERAGE(P4:P27)</f>
        <v>2.0089798070566669</v>
      </c>
      <c r="Q2" s="4"/>
      <c r="R2" s="4">
        <f>AVERAGE(R4:R27)</f>
        <v>1.2048333333333334</v>
      </c>
      <c r="S2">
        <f>AVERAGE(S4:S27)</f>
        <v>8.6327376666666655</v>
      </c>
      <c r="T2">
        <f>AVERAGE(T4:T27)</f>
        <v>9.8286382083333326</v>
      </c>
      <c r="U2"/>
      <c r="V2"/>
    </row>
    <row r="3" spans="1:30" s="3" customFormat="1" ht="230.4" x14ac:dyDescent="0.3">
      <c r="A3" s="3" t="s">
        <v>4</v>
      </c>
      <c r="B3" s="6">
        <f>(I2-H2)/H2</f>
        <v>4.902020633234911E-2</v>
      </c>
      <c r="C3" s="9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1">
        <f>1-SUM(P4:P27)/SUM(M4:M27)</f>
        <v>0.83135020401648851</v>
      </c>
      <c r="C4" s="8" t="str">
        <f>IF(B4&gt;0.8,"VG",IF(B4&gt;0.7,"G",IF(B4&gt;0.45,"S","NS")))</f>
        <v>VG</v>
      </c>
      <c r="D4">
        <v>0</v>
      </c>
      <c r="E4">
        <v>2019</v>
      </c>
      <c r="F4">
        <v>1</v>
      </c>
      <c r="G4">
        <v>31</v>
      </c>
      <c r="H4">
        <v>5.2630109999999997</v>
      </c>
      <c r="I4">
        <v>4.1109790000000004</v>
      </c>
      <c r="J4" s="2">
        <f>I4-H4</f>
        <v>-1.1520319999999993</v>
      </c>
      <c r="K4" s="2">
        <f>I4-I$2</f>
        <v>-3.4042105000000005</v>
      </c>
      <c r="L4" s="2">
        <f>H4-H$2</f>
        <v>-1.9009973333333328</v>
      </c>
      <c r="M4" s="2">
        <f>K4*K4</f>
        <v>11.588649128310253</v>
      </c>
      <c r="N4" s="2">
        <f>L4*L4</f>
        <v>3.6137908613404424</v>
      </c>
      <c r="O4" s="2">
        <f>K4*L4</f>
        <v>6.4713950826053326</v>
      </c>
      <c r="P4" s="2">
        <f>J4*J4</f>
        <v>1.3271777290239983</v>
      </c>
      <c r="Q4" s="2">
        <f>(I4-H$2)*(I4-H$2)</f>
        <v>9.3209881101937704</v>
      </c>
      <c r="R4" s="2">
        <f>ABS(J4)</f>
        <v>1.1520319999999993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SQRT(SUM(P4:P27))/SQRT(SUM(Q4:Q27))</f>
        <v>0.40856043689966476</v>
      </c>
      <c r="C5" s="8" t="str">
        <f>IF(B5&lt;=0.5,"VG",IF(B5&lt;=0.6,"G",IF(B5&lt;=0.7,"S","NS")))</f>
        <v>VG</v>
      </c>
      <c r="D5">
        <v>1</v>
      </c>
      <c r="E5">
        <v>2019</v>
      </c>
      <c r="F5">
        <v>2</v>
      </c>
      <c r="G5">
        <v>28</v>
      </c>
      <c r="H5">
        <v>3.9689220000000001</v>
      </c>
      <c r="I5">
        <v>2.8575520000000001</v>
      </c>
      <c r="J5" s="2">
        <f t="shared" ref="J5:J15" si="0">I5-H5</f>
        <v>-1.11137</v>
      </c>
      <c r="K5" s="2">
        <f t="shared" ref="K5:K15" si="1">I5-I$2</f>
        <v>-4.6576375000000008</v>
      </c>
      <c r="L5" s="2">
        <f t="shared" ref="L5:L15" si="2">H5-H$2</f>
        <v>-3.1950863333333324</v>
      </c>
      <c r="M5" s="2">
        <f t="shared" ref="M5:M15" si="3">K5*K5</f>
        <v>21.693587081406257</v>
      </c>
      <c r="N5" s="2">
        <f t="shared" ref="N5:N15" si="4">L5*L5</f>
        <v>10.208576677453438</v>
      </c>
      <c r="O5" s="2">
        <f t="shared" ref="O5:O15" si="5">K5*L5</f>
        <v>14.881553921870831</v>
      </c>
      <c r="P5" s="2">
        <f t="shared" ref="P5:P15" si="6">J5*J5</f>
        <v>1.2351432768999999</v>
      </c>
      <c r="Q5" s="2">
        <f t="shared" ref="Q5:Q15" si="7">(I5-H$2)*(I5-H$2)</f>
        <v>18.545566150906769</v>
      </c>
      <c r="R5" s="2">
        <f t="shared" ref="R5:R15" si="8">ABS(J5)</f>
        <v>1.11137</v>
      </c>
      <c r="S5">
        <v>5.2818040000000002</v>
      </c>
      <c r="T5">
        <v>5.7384250000000003</v>
      </c>
      <c r="U5">
        <f t="shared" ref="U5:U15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2">
        <f>B12*B12</f>
        <v>0.96051722198243328</v>
      </c>
      <c r="C6" s="8" t="str">
        <f>IF(B6&gt;0.85,"VG",IF(B6&gt;0.75,"G",IF(B6&gt;0.6,"S","NS")))</f>
        <v>VG</v>
      </c>
      <c r="D6">
        <v>2</v>
      </c>
      <c r="E6">
        <v>2019</v>
      </c>
      <c r="F6">
        <v>3</v>
      </c>
      <c r="G6">
        <v>31</v>
      </c>
      <c r="H6">
        <v>5.3977139999999997</v>
      </c>
      <c r="I6">
        <v>3.7842709999999999</v>
      </c>
      <c r="J6" s="2">
        <f t="shared" si="0"/>
        <v>-1.6134429999999997</v>
      </c>
      <c r="K6" s="2">
        <f t="shared" si="1"/>
        <v>-3.7309185000000009</v>
      </c>
      <c r="L6" s="2">
        <f t="shared" si="2"/>
        <v>-1.7662943333333327</v>
      </c>
      <c r="M6" s="2">
        <f t="shared" si="3"/>
        <v>13.919752853642256</v>
      </c>
      <c r="N6" s="2">
        <f t="shared" si="4"/>
        <v>3.1197956719654423</v>
      </c>
      <c r="O6" s="2">
        <f t="shared" si="5"/>
        <v>6.5899002046784991</v>
      </c>
      <c r="P6" s="2">
        <f t="shared" si="6"/>
        <v>2.6031983142489992</v>
      </c>
      <c r="Q6" s="2">
        <f t="shared" si="7"/>
        <v>11.422624442327105</v>
      </c>
      <c r="R6" s="2">
        <f t="shared" si="8"/>
        <v>1.6134429999999997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7.1640083333333324</v>
      </c>
      <c r="C7" s="2"/>
      <c r="D7">
        <v>3</v>
      </c>
      <c r="E7">
        <v>2019</v>
      </c>
      <c r="F7">
        <v>4</v>
      </c>
      <c r="G7">
        <v>30</v>
      </c>
      <c r="H7">
        <v>6.7900359999999997</v>
      </c>
      <c r="I7">
        <v>5.474094</v>
      </c>
      <c r="J7" s="2">
        <f t="shared" si="0"/>
        <v>-1.3159419999999997</v>
      </c>
      <c r="K7" s="2">
        <f t="shared" si="1"/>
        <v>-2.0410955000000008</v>
      </c>
      <c r="L7" s="2">
        <f t="shared" si="2"/>
        <v>-0.37397233333333268</v>
      </c>
      <c r="M7" s="2">
        <f t="shared" si="3"/>
        <v>4.1660708401202537</v>
      </c>
      <c r="N7" s="2">
        <f t="shared" si="4"/>
        <v>0.1398553060987773</v>
      </c>
      <c r="O7" s="2">
        <f t="shared" si="5"/>
        <v>0.76331324669116563</v>
      </c>
      <c r="P7" s="2">
        <f t="shared" si="6"/>
        <v>1.7317033473639993</v>
      </c>
      <c r="Q7" s="2">
        <f t="shared" si="7"/>
        <v>2.8558104540054412</v>
      </c>
      <c r="R7" s="2">
        <f t="shared" si="8"/>
        <v>1.3159419999999997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_xlfn.STDEV.P(H4:H27)</f>
        <v>2.1928998743773391</v>
      </c>
      <c r="C8" s="5"/>
      <c r="D8">
        <v>4</v>
      </c>
      <c r="E8">
        <v>2019</v>
      </c>
      <c r="F8">
        <v>5</v>
      </c>
      <c r="G8">
        <v>31</v>
      </c>
      <c r="H8">
        <v>8.0409229999999994</v>
      </c>
      <c r="I8">
        <v>8.5438500000000008</v>
      </c>
      <c r="J8" s="2">
        <f t="shared" si="0"/>
        <v>0.50292700000000146</v>
      </c>
      <c r="K8" s="2">
        <f t="shared" si="1"/>
        <v>1.0286605</v>
      </c>
      <c r="L8" s="2">
        <f t="shared" si="2"/>
        <v>0.87691466666666695</v>
      </c>
      <c r="M8" s="2">
        <f t="shared" si="3"/>
        <v>1.05814242426025</v>
      </c>
      <c r="N8" s="2">
        <f t="shared" si="4"/>
        <v>0.76897933261511164</v>
      </c>
      <c r="O8" s="2">
        <f t="shared" si="5"/>
        <v>0.90204747947066699</v>
      </c>
      <c r="P8" s="2">
        <f t="shared" si="6"/>
        <v>0.25293556732900146</v>
      </c>
      <c r="Q8" s="2">
        <f t="shared" si="7"/>
        <v>1.9039630250694493</v>
      </c>
      <c r="R8" s="2">
        <f t="shared" si="8"/>
        <v>0.50292700000000146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7.5151895000000009</v>
      </c>
      <c r="C9" s="2"/>
      <c r="D9">
        <v>5</v>
      </c>
      <c r="E9">
        <v>2019</v>
      </c>
      <c r="F9">
        <v>6</v>
      </c>
      <c r="G9">
        <v>30</v>
      </c>
      <c r="H9">
        <v>9.6339389999999998</v>
      </c>
      <c r="I9">
        <v>11.242884999999999</v>
      </c>
      <c r="J9" s="2">
        <f t="shared" si="0"/>
        <v>1.6089459999999995</v>
      </c>
      <c r="K9" s="2">
        <f t="shared" si="1"/>
        <v>3.7276954999999985</v>
      </c>
      <c r="L9" s="2">
        <f t="shared" si="2"/>
        <v>2.4699306666666674</v>
      </c>
      <c r="M9" s="2">
        <f t="shared" si="3"/>
        <v>13.89571374072024</v>
      </c>
      <c r="N9" s="2">
        <f t="shared" si="4"/>
        <v>6.1005574981404482</v>
      </c>
      <c r="O9" s="2">
        <f t="shared" si="5"/>
        <v>9.2071494314453322</v>
      </c>
      <c r="P9" s="2">
        <f t="shared" si="6"/>
        <v>2.5887072309159986</v>
      </c>
      <c r="Q9" s="2">
        <f t="shared" si="7"/>
        <v>16.637234861877779</v>
      </c>
      <c r="R9" s="2">
        <f t="shared" si="8"/>
        <v>1.6089459999999995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_xlfn.STDEV.P(I4:I27)</f>
        <v>3.4513966694992928</v>
      </c>
      <c r="D10">
        <v>6</v>
      </c>
      <c r="E10">
        <v>2019</v>
      </c>
      <c r="F10">
        <v>7</v>
      </c>
      <c r="G10">
        <v>31</v>
      </c>
      <c r="H10">
        <v>10.283904</v>
      </c>
      <c r="I10">
        <v>12.688961000000001</v>
      </c>
      <c r="J10" s="2">
        <f t="shared" si="0"/>
        <v>2.4050570000000011</v>
      </c>
      <c r="K10" s="2">
        <f t="shared" si="1"/>
        <v>5.1737715</v>
      </c>
      <c r="L10" s="2">
        <f t="shared" si="2"/>
        <v>3.1198956666666673</v>
      </c>
      <c r="M10" s="2">
        <f t="shared" si="3"/>
        <v>26.767911534212249</v>
      </c>
      <c r="N10" s="2">
        <f t="shared" si="4"/>
        <v>9.7337489708854488</v>
      </c>
      <c r="O10" s="2">
        <f t="shared" si="5"/>
        <v>16.141627283173502</v>
      </c>
      <c r="P10" s="2">
        <f t="shared" si="6"/>
        <v>5.7842991732490052</v>
      </c>
      <c r="Q10" s="2">
        <f t="shared" si="7"/>
        <v>30.52510196890713</v>
      </c>
      <c r="R10" s="2">
        <f t="shared" si="8"/>
        <v>2.4050570000000011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1.4173848479000568</v>
      </c>
      <c r="D11">
        <v>7</v>
      </c>
      <c r="E11">
        <v>2019</v>
      </c>
      <c r="F11">
        <v>8</v>
      </c>
      <c r="G11">
        <v>31</v>
      </c>
      <c r="H11">
        <v>10.655110000000001</v>
      </c>
      <c r="I11">
        <v>13.284344000000001</v>
      </c>
      <c r="J11" s="2">
        <f t="shared" si="0"/>
        <v>2.6292340000000003</v>
      </c>
      <c r="K11" s="2">
        <f t="shared" si="1"/>
        <v>5.7691545</v>
      </c>
      <c r="L11" s="2">
        <f t="shared" si="2"/>
        <v>3.4911016666666681</v>
      </c>
      <c r="M11" s="2">
        <f t="shared" si="3"/>
        <v>33.28314364487025</v>
      </c>
      <c r="N11" s="2">
        <f t="shared" si="4"/>
        <v>12.187790847002788</v>
      </c>
      <c r="O11" s="2">
        <f t="shared" si="5"/>
        <v>20.140704890207509</v>
      </c>
      <c r="P11" s="2">
        <f t="shared" si="6"/>
        <v>6.9128714267560012</v>
      </c>
      <c r="Q11" s="2">
        <f t="shared" si="7"/>
        <v>37.458508672672131</v>
      </c>
      <c r="R11" s="2">
        <f t="shared" si="8"/>
        <v>2.6292340000000003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SUM(O4:O27)/SQRT(SUM(M4:M27)*SUM(N4:N27))</f>
        <v>0.98005980530906034</v>
      </c>
      <c r="C12" s="7"/>
      <c r="D12">
        <v>8</v>
      </c>
      <c r="E12">
        <v>2019</v>
      </c>
      <c r="F12">
        <v>9</v>
      </c>
      <c r="G12">
        <v>30</v>
      </c>
      <c r="H12">
        <v>8.7204519999999999</v>
      </c>
      <c r="I12">
        <v>11.13861</v>
      </c>
      <c r="J12" s="2">
        <f t="shared" si="0"/>
        <v>2.418158</v>
      </c>
      <c r="K12" s="2">
        <f t="shared" si="1"/>
        <v>3.623420499999999</v>
      </c>
      <c r="L12" s="2">
        <f t="shared" si="2"/>
        <v>1.5564436666666674</v>
      </c>
      <c r="M12" s="2">
        <f t="shared" si="3"/>
        <v>13.129176119820244</v>
      </c>
      <c r="N12" s="2">
        <f t="shared" si="4"/>
        <v>2.4225168875067804</v>
      </c>
      <c r="O12" s="2">
        <f t="shared" si="5"/>
        <v>5.6396498888951676</v>
      </c>
      <c r="P12" s="2">
        <f t="shared" si="6"/>
        <v>5.8474881129640002</v>
      </c>
      <c r="Q12" s="2">
        <f t="shared" si="7"/>
        <v>15.797458408669451</v>
      </c>
      <c r="R12" s="2">
        <f t="shared" si="8"/>
        <v>2.418158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1.2048333333333334</v>
      </c>
      <c r="D13">
        <v>9</v>
      </c>
      <c r="E13">
        <v>2019</v>
      </c>
      <c r="F13">
        <v>10</v>
      </c>
      <c r="G13">
        <v>31</v>
      </c>
      <c r="H13">
        <v>6.0433490000000001</v>
      </c>
      <c r="I13">
        <v>6.8337709999999996</v>
      </c>
      <c r="J13" s="2">
        <f t="shared" si="0"/>
        <v>0.79042199999999951</v>
      </c>
      <c r="K13" s="2">
        <f t="shared" si="1"/>
        <v>-0.68141850000000126</v>
      </c>
      <c r="L13" s="2">
        <f t="shared" si="2"/>
        <v>-1.1206593333333323</v>
      </c>
      <c r="M13" s="2">
        <f t="shared" si="3"/>
        <v>0.46433117214225172</v>
      </c>
      <c r="N13" s="2">
        <f t="shared" si="4"/>
        <v>1.2558773413871089</v>
      </c>
      <c r="O13" s="2">
        <f t="shared" si="5"/>
        <v>0.76363800193100073</v>
      </c>
      <c r="P13" s="2">
        <f t="shared" si="6"/>
        <v>0.62476693808399919</v>
      </c>
      <c r="Q13" s="2">
        <f t="shared" si="7"/>
        <v>0.10905669632711078</v>
      </c>
      <c r="R13" s="2">
        <f t="shared" si="8"/>
        <v>0.79042199999999951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2019</v>
      </c>
      <c r="F14">
        <v>11</v>
      </c>
      <c r="G14">
        <v>30</v>
      </c>
      <c r="H14">
        <v>6.0408650000000002</v>
      </c>
      <c r="I14">
        <v>5.036613</v>
      </c>
      <c r="J14" s="2">
        <f t="shared" si="0"/>
        <v>-1.0042520000000001</v>
      </c>
      <c r="K14" s="2">
        <f t="shared" si="1"/>
        <v>-2.4785765000000008</v>
      </c>
      <c r="L14" s="2">
        <f t="shared" si="2"/>
        <v>-1.1231433333333323</v>
      </c>
      <c r="M14" s="2">
        <f t="shared" si="3"/>
        <v>6.1433414663522541</v>
      </c>
      <c r="N14" s="2">
        <f t="shared" si="4"/>
        <v>1.2614509472111086</v>
      </c>
      <c r="O14" s="2">
        <f t="shared" si="5"/>
        <v>2.7837966721316652</v>
      </c>
      <c r="P14" s="2">
        <f t="shared" si="6"/>
        <v>1.0085220795040002</v>
      </c>
      <c r="Q14" s="2">
        <f t="shared" si="7"/>
        <v>4.5258109042884405</v>
      </c>
      <c r="R14" s="2">
        <f t="shared" si="8"/>
        <v>1.0042520000000001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7">
        <f>B5</f>
        <v>0.40856043689966476</v>
      </c>
      <c r="D15">
        <v>11</v>
      </c>
      <c r="E15">
        <v>2019</v>
      </c>
      <c r="F15">
        <v>12</v>
      </c>
      <c r="G15">
        <v>31</v>
      </c>
      <c r="H15">
        <v>4.3657329999999996</v>
      </c>
      <c r="I15">
        <v>4.099933</v>
      </c>
      <c r="J15" s="2">
        <f t="shared" si="0"/>
        <v>-0.26579999999999959</v>
      </c>
      <c r="K15" s="2">
        <f t="shared" si="1"/>
        <v>-3.4152565000000008</v>
      </c>
      <c r="L15" s="2">
        <f t="shared" si="2"/>
        <v>-2.7982753333333328</v>
      </c>
      <c r="M15" s="2">
        <f t="shared" si="3"/>
        <v>11.663976960792256</v>
      </c>
      <c r="N15" s="2">
        <f t="shared" si="4"/>
        <v>7.8303448411417751</v>
      </c>
      <c r="O15" s="2">
        <f t="shared" si="5"/>
        <v>9.556828020956333</v>
      </c>
      <c r="P15" s="2">
        <f t="shared" si="6"/>
        <v>7.0649639999999778E-2</v>
      </c>
      <c r="Q15" s="2">
        <f t="shared" si="7"/>
        <v>9.3885576483417719</v>
      </c>
      <c r="R15" s="2">
        <f t="shared" si="8"/>
        <v>0.26579999999999959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f>D15+1</f>
        <v>12</v>
      </c>
      <c r="E16">
        <v>2020</v>
      </c>
      <c r="F16">
        <v>1</v>
      </c>
      <c r="G16">
        <v>31</v>
      </c>
      <c r="H16">
        <v>4.691846</v>
      </c>
      <c r="I16">
        <v>3.9977299999999998</v>
      </c>
      <c r="J16" s="2">
        <f t="shared" ref="J16:J27" si="10">I16-H16</f>
        <v>-0.69411600000000018</v>
      </c>
      <c r="K16" s="2">
        <f t="shared" ref="K16:K27" si="11">I16-I$2</f>
        <v>-3.5174595000000011</v>
      </c>
      <c r="L16" s="2">
        <f t="shared" ref="L16:L27" si="12">H16-H$2</f>
        <v>-2.4721623333333325</v>
      </c>
      <c r="M16" s="2">
        <f t="shared" ref="M16:M27" si="13">K16*K16</f>
        <v>12.372521334140258</v>
      </c>
      <c r="N16" s="2">
        <f t="shared" ref="N16:N27" si="14">L16*L16</f>
        <v>6.1115866023521068</v>
      </c>
      <c r="O16" s="2">
        <f t="shared" ref="O16:O27" si="15">K16*L16</f>
        <v>8.6957308849254993</v>
      </c>
      <c r="P16" s="2">
        <f t="shared" ref="P16:P27" si="16">J16*J16</f>
        <v>0.48179702145600023</v>
      </c>
      <c r="Q16" s="2">
        <f t="shared" ref="Q16:Q27" si="17">(I16-H$2)*(I16-H$2)</f>
        <v>10.025318484136108</v>
      </c>
      <c r="R16" s="2">
        <f t="shared" ref="R16:R27" si="18">ABS(J16)</f>
        <v>0.69411600000000018</v>
      </c>
      <c r="S16">
        <v>4.4663490000000001</v>
      </c>
      <c r="T16">
        <v>5.4185150000000002</v>
      </c>
      <c r="U16">
        <f t="shared" ref="U16:U27" si="19">T16-S16</f>
        <v>0.95216600000000007</v>
      </c>
      <c r="V16"/>
    </row>
    <row r="17" spans="4:22" x14ac:dyDescent="0.3">
      <c r="D17">
        <f t="shared" ref="D17:D27" si="20">D16+1</f>
        <v>13</v>
      </c>
      <c r="E17">
        <v>2020</v>
      </c>
      <c r="F17">
        <v>2</v>
      </c>
      <c r="G17">
        <v>28</v>
      </c>
      <c r="H17">
        <v>4.9653580000000002</v>
      </c>
      <c r="I17">
        <v>4.0558550000000002</v>
      </c>
      <c r="J17" s="2">
        <f t="shared" si="10"/>
        <v>-0.90950299999999995</v>
      </c>
      <c r="K17" s="2">
        <f t="shared" si="11"/>
        <v>-3.4593345000000006</v>
      </c>
      <c r="L17" s="2">
        <f t="shared" si="12"/>
        <v>-2.1986503333333323</v>
      </c>
      <c r="M17" s="2">
        <f t="shared" si="13"/>
        <v>11.966995182890255</v>
      </c>
      <c r="N17" s="2">
        <f t="shared" si="14"/>
        <v>4.8340632882667727</v>
      </c>
      <c r="O17" s="2">
        <f t="shared" si="15"/>
        <v>7.6058669515364974</v>
      </c>
      <c r="P17" s="2">
        <f t="shared" si="16"/>
        <v>0.82719570700899991</v>
      </c>
      <c r="Q17" s="2">
        <f t="shared" si="17"/>
        <v>9.6606171435111037</v>
      </c>
      <c r="R17" s="2">
        <f t="shared" si="18"/>
        <v>0.90950299999999995</v>
      </c>
      <c r="S17">
        <v>4.6956059999999997</v>
      </c>
      <c r="T17">
        <v>5.7108840000000001</v>
      </c>
      <c r="U17">
        <f t="shared" si="19"/>
        <v>1.0152780000000003</v>
      </c>
      <c r="V17"/>
    </row>
    <row r="18" spans="4:22" x14ac:dyDescent="0.3">
      <c r="D18">
        <f t="shared" si="20"/>
        <v>14</v>
      </c>
      <c r="E18">
        <v>2020</v>
      </c>
      <c r="F18">
        <v>3</v>
      </c>
      <c r="G18">
        <v>31</v>
      </c>
      <c r="H18">
        <v>5.2252190000000001</v>
      </c>
      <c r="I18">
        <v>4.4782960000000003</v>
      </c>
      <c r="J18" s="2">
        <f t="shared" si="10"/>
        <v>-0.74692299999999978</v>
      </c>
      <c r="K18" s="2">
        <f t="shared" si="11"/>
        <v>-3.0368935000000006</v>
      </c>
      <c r="L18" s="2">
        <f t="shared" si="12"/>
        <v>-1.9387893333333324</v>
      </c>
      <c r="M18" s="2">
        <f t="shared" si="13"/>
        <v>9.2227221303422535</v>
      </c>
      <c r="N18" s="2">
        <f t="shared" si="14"/>
        <v>3.7589040790471073</v>
      </c>
      <c r="O18" s="2">
        <f t="shared" si="15"/>
        <v>5.8878967242693312</v>
      </c>
      <c r="P18" s="2">
        <f t="shared" si="16"/>
        <v>0.5578939679289997</v>
      </c>
      <c r="Q18" s="2">
        <f t="shared" si="17"/>
        <v>7.2130507374187713</v>
      </c>
      <c r="R18" s="2">
        <f t="shared" si="18"/>
        <v>0.74692299999999978</v>
      </c>
      <c r="S18">
        <v>5.3733880000000003</v>
      </c>
      <c r="T18">
        <v>5.9636950000000004</v>
      </c>
      <c r="U18">
        <f t="shared" si="19"/>
        <v>0.59030700000000014</v>
      </c>
      <c r="V18"/>
    </row>
    <row r="19" spans="4:22" x14ac:dyDescent="0.3">
      <c r="D19">
        <f t="shared" si="20"/>
        <v>15</v>
      </c>
      <c r="E19">
        <v>2020</v>
      </c>
      <c r="F19">
        <v>4</v>
      </c>
      <c r="G19">
        <v>30</v>
      </c>
      <c r="H19">
        <v>6.8973000000000004</v>
      </c>
      <c r="I19">
        <v>5.9381779999999997</v>
      </c>
      <c r="J19" s="2">
        <f t="shared" si="10"/>
        <v>-0.9591220000000007</v>
      </c>
      <c r="K19" s="2">
        <f t="shared" si="11"/>
        <v>-1.5770115000000011</v>
      </c>
      <c r="L19" s="2">
        <f t="shared" si="12"/>
        <v>-0.26670833333333199</v>
      </c>
      <c r="M19" s="2">
        <f t="shared" si="13"/>
        <v>2.4869652711322536</v>
      </c>
      <c r="N19" s="2">
        <f t="shared" si="14"/>
        <v>7.1133335069443734E-2</v>
      </c>
      <c r="O19" s="2">
        <f t="shared" si="15"/>
        <v>0.42060210881249821</v>
      </c>
      <c r="P19" s="2">
        <f t="shared" si="16"/>
        <v>0.91991501088400129</v>
      </c>
      <c r="Q19" s="2">
        <f t="shared" si="17"/>
        <v>1.5026600061201096</v>
      </c>
      <c r="R19" s="2">
        <f t="shared" si="18"/>
        <v>0.9591220000000007</v>
      </c>
      <c r="S19">
        <v>6.4953919999999998</v>
      </c>
      <c r="T19">
        <v>7.5892429999999997</v>
      </c>
      <c r="U19">
        <f t="shared" si="19"/>
        <v>1.0938509999999999</v>
      </c>
      <c r="V19"/>
    </row>
    <row r="20" spans="4:22" x14ac:dyDescent="0.3">
      <c r="D20">
        <f t="shared" si="20"/>
        <v>16</v>
      </c>
      <c r="E20">
        <v>2020</v>
      </c>
      <c r="F20">
        <v>5</v>
      </c>
      <c r="G20">
        <v>31</v>
      </c>
      <c r="H20">
        <v>7.9276479999999996</v>
      </c>
      <c r="I20">
        <v>8.0011919999999996</v>
      </c>
      <c r="J20" s="2">
        <f t="shared" si="10"/>
        <v>7.3544000000000054E-2</v>
      </c>
      <c r="K20" s="2">
        <f t="shared" si="11"/>
        <v>0.48600249999999878</v>
      </c>
      <c r="L20" s="2">
        <f t="shared" si="12"/>
        <v>0.76363966666666716</v>
      </c>
      <c r="M20" s="2">
        <f t="shared" si="13"/>
        <v>0.23619843000624882</v>
      </c>
      <c r="N20" s="2">
        <f t="shared" si="14"/>
        <v>0.58314554050677858</v>
      </c>
      <c r="O20" s="2">
        <f t="shared" si="15"/>
        <v>0.37113078709916597</v>
      </c>
      <c r="P20" s="2">
        <f t="shared" si="16"/>
        <v>5.4087199360000077E-3</v>
      </c>
      <c r="Q20" s="2">
        <f t="shared" si="17"/>
        <v>0.70087649173344535</v>
      </c>
      <c r="R20" s="2">
        <f t="shared" si="18"/>
        <v>7.3544000000000054E-2</v>
      </c>
      <c r="S20">
        <v>9.6104040000000008</v>
      </c>
      <c r="T20">
        <v>11.136310999999999</v>
      </c>
      <c r="U20">
        <f t="shared" si="19"/>
        <v>1.5259069999999983</v>
      </c>
      <c r="V20"/>
    </row>
    <row r="21" spans="4:22" x14ac:dyDescent="0.3">
      <c r="D21">
        <f t="shared" si="20"/>
        <v>17</v>
      </c>
      <c r="E21">
        <v>2020</v>
      </c>
      <c r="F21">
        <v>6</v>
      </c>
      <c r="G21">
        <v>30</v>
      </c>
      <c r="H21">
        <v>9.0746249999999993</v>
      </c>
      <c r="I21">
        <v>10.241529</v>
      </c>
      <c r="J21" s="2">
        <f t="shared" si="10"/>
        <v>1.1669040000000006</v>
      </c>
      <c r="K21" s="2">
        <f t="shared" si="11"/>
        <v>2.726339499999999</v>
      </c>
      <c r="L21" s="2">
        <f t="shared" si="12"/>
        <v>1.9106166666666669</v>
      </c>
      <c r="M21" s="2">
        <f t="shared" si="13"/>
        <v>7.4329270692602449</v>
      </c>
      <c r="N21" s="2">
        <f t="shared" si="14"/>
        <v>3.6504560469444454</v>
      </c>
      <c r="O21" s="2">
        <f t="shared" si="15"/>
        <v>5.2089896876916653</v>
      </c>
      <c r="P21" s="2">
        <f t="shared" si="16"/>
        <v>1.3616649452160015</v>
      </c>
      <c r="Q21" s="2">
        <f t="shared" si="17"/>
        <v>9.4711334537604497</v>
      </c>
      <c r="R21" s="2">
        <f t="shared" si="18"/>
        <v>1.1669040000000006</v>
      </c>
      <c r="S21">
        <v>10.771552</v>
      </c>
      <c r="T21">
        <v>12.600471000000001</v>
      </c>
      <c r="U21">
        <f t="shared" si="19"/>
        <v>1.8289190000000008</v>
      </c>
      <c r="V21"/>
    </row>
    <row r="22" spans="4:22" x14ac:dyDescent="0.3">
      <c r="D22">
        <f t="shared" si="20"/>
        <v>18</v>
      </c>
      <c r="E22">
        <v>2020</v>
      </c>
      <c r="F22">
        <v>7</v>
      </c>
      <c r="G22">
        <v>31</v>
      </c>
      <c r="H22">
        <v>10.537362</v>
      </c>
      <c r="I22">
        <v>12.795609000000001</v>
      </c>
      <c r="J22" s="2">
        <f t="shared" si="10"/>
        <v>2.2582470000000008</v>
      </c>
      <c r="K22" s="2">
        <f t="shared" si="11"/>
        <v>5.2804194999999998</v>
      </c>
      <c r="L22" s="2">
        <f t="shared" si="12"/>
        <v>3.3733536666666675</v>
      </c>
      <c r="M22" s="2">
        <f t="shared" si="13"/>
        <v>27.88283009598025</v>
      </c>
      <c r="N22" s="2">
        <f t="shared" si="14"/>
        <v>11.37951496041345</v>
      </c>
      <c r="O22" s="2">
        <f t="shared" si="15"/>
        <v>17.812722481863169</v>
      </c>
      <c r="P22" s="2">
        <f t="shared" si="16"/>
        <v>5.0996795130090034</v>
      </c>
      <c r="Q22" s="2">
        <f t="shared" si="17"/>
        <v>31.714926068800462</v>
      </c>
      <c r="R22" s="2">
        <f t="shared" si="18"/>
        <v>2.2582470000000008</v>
      </c>
      <c r="S22">
        <v>13.215975</v>
      </c>
      <c r="T22">
        <v>15.246349</v>
      </c>
      <c r="U22">
        <f t="shared" si="19"/>
        <v>2.0303740000000001</v>
      </c>
      <c r="V22"/>
    </row>
    <row r="23" spans="4:22" x14ac:dyDescent="0.3">
      <c r="D23">
        <f t="shared" si="20"/>
        <v>19</v>
      </c>
      <c r="E23">
        <v>2020</v>
      </c>
      <c r="F23">
        <v>8</v>
      </c>
      <c r="G23">
        <v>31</v>
      </c>
      <c r="H23">
        <v>10.470796</v>
      </c>
      <c r="I23">
        <v>12.995020999999999</v>
      </c>
      <c r="J23" s="2">
        <f t="shared" si="10"/>
        <v>2.5242249999999995</v>
      </c>
      <c r="K23" s="2">
        <f t="shared" si="11"/>
        <v>5.4798314999999986</v>
      </c>
      <c r="L23" s="2">
        <f t="shared" si="12"/>
        <v>3.3067876666666676</v>
      </c>
      <c r="M23" s="2">
        <f t="shared" si="13"/>
        <v>30.028553268392233</v>
      </c>
      <c r="N23" s="2">
        <f t="shared" si="14"/>
        <v>10.934844672418784</v>
      </c>
      <c r="O23" s="2">
        <f t="shared" si="15"/>
        <v>18.120639219611501</v>
      </c>
      <c r="P23" s="2">
        <f t="shared" si="16"/>
        <v>6.3717118506249975</v>
      </c>
      <c r="Q23" s="2">
        <f t="shared" si="17"/>
        <v>34.000708718827113</v>
      </c>
      <c r="R23" s="2">
        <f t="shared" si="18"/>
        <v>2.5242249999999995</v>
      </c>
      <c r="S23">
        <v>15.243527</v>
      </c>
      <c r="T23">
        <v>17.401871</v>
      </c>
      <c r="U23">
        <f t="shared" si="19"/>
        <v>2.1583439999999996</v>
      </c>
      <c r="V23"/>
    </row>
    <row r="24" spans="4:22" x14ac:dyDescent="0.3">
      <c r="D24">
        <f t="shared" si="20"/>
        <v>20</v>
      </c>
      <c r="E24">
        <v>2020</v>
      </c>
      <c r="F24">
        <v>9</v>
      </c>
      <c r="G24">
        <v>30</v>
      </c>
      <c r="H24">
        <v>9.5040890000000005</v>
      </c>
      <c r="I24">
        <v>10.865838999999999</v>
      </c>
      <c r="J24" s="2">
        <f t="shared" si="10"/>
        <v>1.3617499999999989</v>
      </c>
      <c r="K24" s="2">
        <f t="shared" si="11"/>
        <v>3.3506494999999985</v>
      </c>
      <c r="L24" s="2">
        <f t="shared" si="12"/>
        <v>2.340080666666668</v>
      </c>
      <c r="M24" s="2">
        <f t="shared" si="13"/>
        <v>11.22685207185024</v>
      </c>
      <c r="N24" s="2">
        <f t="shared" si="14"/>
        <v>5.4759775265071173</v>
      </c>
      <c r="O24" s="2">
        <f t="shared" si="15"/>
        <v>7.8407901157263344</v>
      </c>
      <c r="P24" s="2">
        <f t="shared" si="16"/>
        <v>1.8543630624999969</v>
      </c>
      <c r="Q24" s="2">
        <f t="shared" si="17"/>
        <v>13.70355028467378</v>
      </c>
      <c r="R24" s="2">
        <f t="shared" si="18"/>
        <v>1.3617499999999989</v>
      </c>
      <c r="S24">
        <v>14.913529</v>
      </c>
      <c r="T24">
        <v>17.110749999999999</v>
      </c>
      <c r="U24">
        <f t="shared" si="19"/>
        <v>2.197220999999999</v>
      </c>
      <c r="V24"/>
    </row>
    <row r="25" spans="4:22" x14ac:dyDescent="0.3">
      <c r="D25">
        <f t="shared" si="20"/>
        <v>21</v>
      </c>
      <c r="E25">
        <v>2020</v>
      </c>
      <c r="F25">
        <v>10</v>
      </c>
      <c r="G25">
        <v>31</v>
      </c>
      <c r="H25">
        <v>7.5371370000000004</v>
      </c>
      <c r="I25">
        <v>8.2171249999999993</v>
      </c>
      <c r="J25" s="2">
        <f t="shared" si="10"/>
        <v>0.67998799999999893</v>
      </c>
      <c r="K25" s="2">
        <f t="shared" si="11"/>
        <v>0.70193549999999849</v>
      </c>
      <c r="L25" s="2">
        <f t="shared" si="12"/>
        <v>0.373128666666668</v>
      </c>
      <c r="M25" s="2">
        <f t="shared" si="13"/>
        <v>0.49271344616024787</v>
      </c>
      <c r="N25" s="2">
        <f t="shared" si="14"/>
        <v>0.13922500188844544</v>
      </c>
      <c r="O25" s="2">
        <f t="shared" si="15"/>
        <v>0.26191225720100036</v>
      </c>
      <c r="P25" s="2">
        <f t="shared" si="16"/>
        <v>0.46238368014399855</v>
      </c>
      <c r="Q25" s="2">
        <f t="shared" si="17"/>
        <v>1.1090547136111117</v>
      </c>
      <c r="R25" s="2">
        <f t="shared" si="18"/>
        <v>0.67998799999999893</v>
      </c>
      <c r="S25">
        <v>13.524543</v>
      </c>
      <c r="T25">
        <v>15.616877000000001</v>
      </c>
      <c r="U25">
        <f t="shared" si="19"/>
        <v>2.092334000000001</v>
      </c>
      <c r="V25"/>
    </row>
    <row r="26" spans="4:22" x14ac:dyDescent="0.3">
      <c r="D26">
        <f t="shared" si="20"/>
        <v>22</v>
      </c>
      <c r="E26">
        <v>2020</v>
      </c>
      <c r="F26">
        <v>11</v>
      </c>
      <c r="G26">
        <v>30</v>
      </c>
      <c r="H26">
        <v>5.0717800000000004</v>
      </c>
      <c r="I26">
        <v>5.3245519999999997</v>
      </c>
      <c r="J26" s="2">
        <f t="shared" si="10"/>
        <v>0.25277199999999933</v>
      </c>
      <c r="K26" s="2">
        <f t="shared" si="11"/>
        <v>-2.1906375000000011</v>
      </c>
      <c r="L26" s="2">
        <f t="shared" si="12"/>
        <v>-2.092228333333332</v>
      </c>
      <c r="M26" s="2">
        <f t="shared" si="13"/>
        <v>4.7988926564062551</v>
      </c>
      <c r="N26" s="2">
        <f t="shared" si="14"/>
        <v>4.3774193988027719</v>
      </c>
      <c r="O26" s="2">
        <f t="shared" si="15"/>
        <v>4.5833138455624995</v>
      </c>
      <c r="P26" s="2">
        <f t="shared" si="16"/>
        <v>6.3893683983999666E-2</v>
      </c>
      <c r="Q26" s="2">
        <f t="shared" si="17"/>
        <v>3.3835996022401087</v>
      </c>
      <c r="R26" s="2">
        <f t="shared" si="18"/>
        <v>0.25277199999999933</v>
      </c>
      <c r="S26">
        <v>7.9147090000000002</v>
      </c>
      <c r="T26">
        <v>9.3853279999999994</v>
      </c>
      <c r="U26">
        <f t="shared" si="19"/>
        <v>1.4706189999999992</v>
      </c>
      <c r="V26"/>
    </row>
    <row r="27" spans="4:22" x14ac:dyDescent="0.3">
      <c r="D27">
        <f t="shared" si="20"/>
        <v>23</v>
      </c>
      <c r="E27">
        <v>2020</v>
      </c>
      <c r="F27">
        <v>12</v>
      </c>
      <c r="G27">
        <v>31</v>
      </c>
      <c r="H27">
        <v>4.8290819999999997</v>
      </c>
      <c r="I27">
        <v>4.3577589999999997</v>
      </c>
      <c r="J27" s="2">
        <f t="shared" si="10"/>
        <v>-0.47132299999999994</v>
      </c>
      <c r="K27" s="2">
        <f t="shared" si="11"/>
        <v>-3.1574305000000011</v>
      </c>
      <c r="L27" s="2">
        <f t="shared" si="12"/>
        <v>-2.3349263333333328</v>
      </c>
      <c r="M27" s="2">
        <f t="shared" si="13"/>
        <v>9.9693673623302566</v>
      </c>
      <c r="N27" s="2">
        <f t="shared" si="14"/>
        <v>5.4518809820934422</v>
      </c>
      <c r="O27" s="2">
        <f t="shared" si="15"/>
        <v>7.3723676201198343</v>
      </c>
      <c r="P27" s="2">
        <f t="shared" si="16"/>
        <v>0.22214537032899995</v>
      </c>
      <c r="Q27" s="2">
        <f t="shared" si="17"/>
        <v>7.8750353208337742</v>
      </c>
      <c r="R27" s="2">
        <f t="shared" si="18"/>
        <v>0.47132299999999994</v>
      </c>
      <c r="S27">
        <v>4.2786520000000001</v>
      </c>
      <c r="T27">
        <v>4.3472080000000002</v>
      </c>
      <c r="U27">
        <f t="shared" si="19"/>
        <v>6.8556000000000061E-2</v>
      </c>
      <c r="V27"/>
    </row>
    <row r="28" spans="4:22" x14ac:dyDescent="0.3">
      <c r="H28"/>
      <c r="I28"/>
      <c r="S28"/>
      <c r="T28"/>
      <c r="U28"/>
      <c r="V28"/>
    </row>
    <row r="29" spans="4:22" x14ac:dyDescent="0.3">
      <c r="H29"/>
      <c r="I29"/>
      <c r="S29"/>
      <c r="T29"/>
      <c r="U29"/>
      <c r="V29"/>
    </row>
    <row r="30" spans="4:22" x14ac:dyDescent="0.3">
      <c r="H30"/>
      <c r="I30"/>
      <c r="S30"/>
      <c r="T30"/>
      <c r="U30"/>
      <c r="V30"/>
    </row>
    <row r="31" spans="4:22" x14ac:dyDescent="0.3">
      <c r="H31"/>
      <c r="I31"/>
      <c r="S31"/>
      <c r="T31"/>
      <c r="U31"/>
      <c r="V31"/>
    </row>
    <row r="32" spans="4:22" x14ac:dyDescent="0.3">
      <c r="H32"/>
      <c r="I32"/>
      <c r="S32"/>
      <c r="T32"/>
      <c r="U32"/>
      <c r="V32"/>
    </row>
    <row r="33" spans="8:22" x14ac:dyDescent="0.3">
      <c r="H33"/>
      <c r="I33"/>
      <c r="S33"/>
      <c r="T33"/>
      <c r="U33"/>
      <c r="V33"/>
    </row>
    <row r="34" spans="8:22" x14ac:dyDescent="0.3">
      <c r="H34"/>
      <c r="I34"/>
      <c r="S34"/>
      <c r="T34"/>
      <c r="U34"/>
      <c r="V34"/>
    </row>
    <row r="35" spans="8:22" x14ac:dyDescent="0.3">
      <c r="H35"/>
      <c r="I35"/>
      <c r="S35"/>
      <c r="T35"/>
      <c r="U35"/>
      <c r="V35"/>
    </row>
    <row r="36" spans="8:22" x14ac:dyDescent="0.3">
      <c r="H36"/>
      <c r="I36"/>
      <c r="S36"/>
      <c r="T36"/>
      <c r="U36"/>
      <c r="V36"/>
    </row>
    <row r="37" spans="8:22" x14ac:dyDescent="0.3">
      <c r="H37"/>
      <c r="I37"/>
      <c r="S37"/>
      <c r="T37"/>
      <c r="U37"/>
      <c r="V37"/>
    </row>
    <row r="38" spans="8:22" x14ac:dyDescent="0.3">
      <c r="H38"/>
      <c r="I38"/>
      <c r="S38"/>
      <c r="T38"/>
      <c r="U38"/>
      <c r="V38"/>
    </row>
    <row r="39" spans="8:22" x14ac:dyDescent="0.3">
      <c r="H39"/>
      <c r="I39"/>
      <c r="S39"/>
      <c r="T39"/>
      <c r="U39"/>
      <c r="V39"/>
    </row>
    <row r="40" spans="8:22" x14ac:dyDescent="0.3">
      <c r="H40"/>
      <c r="I40"/>
      <c r="S40"/>
      <c r="T40"/>
      <c r="U40"/>
      <c r="V40"/>
    </row>
    <row r="41" spans="8:22" x14ac:dyDescent="0.3">
      <c r="H41"/>
      <c r="I41"/>
      <c r="S41"/>
      <c r="T41"/>
      <c r="U41"/>
      <c r="V41"/>
    </row>
    <row r="42" spans="8:22" x14ac:dyDescent="0.3">
      <c r="H42"/>
      <c r="I42"/>
      <c r="S42"/>
      <c r="T42"/>
      <c r="U42"/>
      <c r="V42"/>
    </row>
    <row r="43" spans="8:22" x14ac:dyDescent="0.3">
      <c r="H43"/>
      <c r="I43"/>
      <c r="S43"/>
      <c r="T43"/>
      <c r="U43"/>
      <c r="V43"/>
    </row>
    <row r="44" spans="8:22" x14ac:dyDescent="0.3">
      <c r="H44"/>
      <c r="I44"/>
      <c r="S44"/>
      <c r="T44"/>
      <c r="U44"/>
      <c r="V44"/>
    </row>
    <row r="45" spans="8:22" x14ac:dyDescent="0.3">
      <c r="H45"/>
      <c r="I45"/>
      <c r="S45"/>
      <c r="T45"/>
      <c r="U45"/>
      <c r="V45"/>
    </row>
    <row r="46" spans="8:22" x14ac:dyDescent="0.3">
      <c r="H46"/>
      <c r="I46"/>
      <c r="S46"/>
      <c r="T46"/>
      <c r="U46"/>
      <c r="V46"/>
    </row>
    <row r="47" spans="8:22" x14ac:dyDescent="0.3">
      <c r="H47"/>
      <c r="I47"/>
      <c r="S47"/>
      <c r="T47"/>
      <c r="U47"/>
      <c r="V47"/>
    </row>
    <row r="48" spans="8:22" x14ac:dyDescent="0.3">
      <c r="H48"/>
      <c r="I48"/>
      <c r="S48"/>
      <c r="T48"/>
      <c r="U48"/>
      <c r="V48"/>
    </row>
    <row r="49" spans="8:22" x14ac:dyDescent="0.3">
      <c r="H49"/>
      <c r="I49"/>
      <c r="S49"/>
      <c r="T49"/>
      <c r="U49"/>
      <c r="V49"/>
    </row>
    <row r="50" spans="8:22" x14ac:dyDescent="0.3">
      <c r="H50"/>
      <c r="I50"/>
      <c r="S50"/>
      <c r="T50"/>
      <c r="U50"/>
      <c r="V50"/>
    </row>
    <row r="51" spans="8:22" x14ac:dyDescent="0.3">
      <c r="H51"/>
      <c r="I51"/>
      <c r="S51"/>
      <c r="T51"/>
      <c r="U51"/>
      <c r="V51"/>
    </row>
    <row r="52" spans="8:22" x14ac:dyDescent="0.3">
      <c r="H52"/>
      <c r="I52"/>
      <c r="S52"/>
      <c r="T52"/>
      <c r="U52"/>
      <c r="V52"/>
    </row>
    <row r="53" spans="8:22" x14ac:dyDescent="0.3">
      <c r="H53"/>
      <c r="I53"/>
      <c r="S53"/>
      <c r="T53"/>
      <c r="U53"/>
      <c r="V53"/>
    </row>
    <row r="54" spans="8:22" x14ac:dyDescent="0.3">
      <c r="H54"/>
      <c r="I54"/>
      <c r="S54"/>
      <c r="T54"/>
      <c r="U54"/>
      <c r="V54"/>
    </row>
    <row r="55" spans="8:22" x14ac:dyDescent="0.3">
      <c r="H55"/>
      <c r="I55"/>
      <c r="S55"/>
      <c r="T55"/>
      <c r="U55"/>
      <c r="V55"/>
    </row>
    <row r="56" spans="8:22" x14ac:dyDescent="0.3">
      <c r="H56"/>
      <c r="I56"/>
      <c r="S56"/>
      <c r="T56"/>
      <c r="U56"/>
      <c r="V56"/>
    </row>
    <row r="57" spans="8:22" x14ac:dyDescent="0.3">
      <c r="H57"/>
      <c r="I57"/>
      <c r="S57"/>
      <c r="T57"/>
      <c r="U57"/>
      <c r="V57"/>
    </row>
    <row r="58" spans="8:22" x14ac:dyDescent="0.3">
      <c r="H58"/>
      <c r="I58"/>
      <c r="S58"/>
      <c r="T58"/>
      <c r="U58"/>
      <c r="V58"/>
    </row>
    <row r="59" spans="8:22" x14ac:dyDescent="0.3">
      <c r="H59"/>
      <c r="I59"/>
      <c r="S59"/>
      <c r="T59"/>
      <c r="U59"/>
      <c r="V59"/>
    </row>
    <row r="60" spans="8:22" x14ac:dyDescent="0.3">
      <c r="H60"/>
      <c r="I60"/>
      <c r="S60"/>
      <c r="T60"/>
      <c r="U60"/>
      <c r="V60"/>
    </row>
    <row r="61" spans="8:22" x14ac:dyDescent="0.3">
      <c r="H61"/>
      <c r="I61"/>
      <c r="S61"/>
      <c r="T61"/>
      <c r="U61"/>
      <c r="V61"/>
    </row>
    <row r="62" spans="8:22" x14ac:dyDescent="0.3">
      <c r="H62"/>
      <c r="I62"/>
      <c r="S62"/>
      <c r="T62"/>
      <c r="U62"/>
      <c r="V62"/>
    </row>
    <row r="63" spans="8:22" x14ac:dyDescent="0.3">
      <c r="H63"/>
      <c r="I63"/>
      <c r="S63"/>
      <c r="T63"/>
      <c r="U63"/>
      <c r="V63"/>
    </row>
    <row r="64" spans="8:22" x14ac:dyDescent="0.3">
      <c r="H64"/>
      <c r="I64"/>
      <c r="S64"/>
      <c r="T64"/>
      <c r="U64"/>
      <c r="V64"/>
    </row>
    <row r="65" spans="8:22" x14ac:dyDescent="0.3">
      <c r="H65"/>
      <c r="I65"/>
      <c r="S65"/>
      <c r="T65"/>
      <c r="U65"/>
      <c r="V65"/>
    </row>
    <row r="66" spans="8:22" x14ac:dyDescent="0.3">
      <c r="H66"/>
      <c r="I66"/>
      <c r="S66"/>
      <c r="T66"/>
      <c r="U66"/>
      <c r="V66"/>
    </row>
    <row r="67" spans="8:22" x14ac:dyDescent="0.3">
      <c r="H67"/>
      <c r="I67"/>
      <c r="S67"/>
      <c r="T67"/>
      <c r="U67"/>
      <c r="V67"/>
    </row>
    <row r="68" spans="8:22" x14ac:dyDescent="0.3">
      <c r="H68"/>
      <c r="I68"/>
      <c r="S68"/>
      <c r="T68"/>
      <c r="U68"/>
      <c r="V68"/>
    </row>
    <row r="69" spans="8:22" x14ac:dyDescent="0.3">
      <c r="H69"/>
      <c r="I69"/>
      <c r="S69"/>
      <c r="T69"/>
      <c r="U69"/>
      <c r="V69"/>
    </row>
    <row r="70" spans="8:22" x14ac:dyDescent="0.3">
      <c r="H70"/>
      <c r="I70"/>
      <c r="S70"/>
      <c r="T70"/>
      <c r="U70"/>
      <c r="V70"/>
    </row>
    <row r="71" spans="8:22" x14ac:dyDescent="0.3">
      <c r="H71"/>
      <c r="I71"/>
      <c r="S71"/>
      <c r="T71"/>
      <c r="U71"/>
      <c r="V71"/>
    </row>
    <row r="72" spans="8:22" x14ac:dyDescent="0.3">
      <c r="H72"/>
      <c r="I72"/>
      <c r="S72"/>
      <c r="T72"/>
      <c r="U72"/>
      <c r="V72"/>
    </row>
    <row r="73" spans="8:22" x14ac:dyDescent="0.3">
      <c r="H73"/>
      <c r="I73"/>
      <c r="S73"/>
      <c r="T73"/>
      <c r="U73"/>
      <c r="V73"/>
    </row>
    <row r="74" spans="8:22" x14ac:dyDescent="0.3">
      <c r="H74"/>
      <c r="I74"/>
      <c r="S74"/>
      <c r="T74"/>
      <c r="U74"/>
      <c r="V74"/>
    </row>
    <row r="75" spans="8:22" x14ac:dyDescent="0.3">
      <c r="H75"/>
      <c r="I75"/>
      <c r="S75"/>
      <c r="T75"/>
      <c r="U75"/>
      <c r="V75"/>
    </row>
    <row r="76" spans="8:22" x14ac:dyDescent="0.3">
      <c r="H76"/>
      <c r="I76"/>
      <c r="S76"/>
      <c r="T76"/>
      <c r="U76"/>
      <c r="V76"/>
    </row>
    <row r="77" spans="8:22" x14ac:dyDescent="0.3">
      <c r="H77"/>
      <c r="I77"/>
      <c r="S77"/>
      <c r="T77"/>
      <c r="U77"/>
      <c r="V77"/>
    </row>
    <row r="78" spans="8:22" x14ac:dyDescent="0.3">
      <c r="H78"/>
      <c r="I78"/>
      <c r="S78"/>
      <c r="T78"/>
      <c r="U78"/>
      <c r="V78"/>
    </row>
    <row r="79" spans="8:22" x14ac:dyDescent="0.3">
      <c r="H79"/>
      <c r="I79"/>
      <c r="S79"/>
      <c r="T79"/>
      <c r="U79"/>
      <c r="V79"/>
    </row>
    <row r="80" spans="8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2021-07-08T14:42:30Z</dcterms:modified>
</cp:coreProperties>
</file>