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76AEBC9B-02F4-4776-B9AD-F6003D2BA1A2}" xr6:coauthVersionLast="47" xr6:coauthVersionMax="47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5" i="1" l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75" i="1" l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J4" i="1"/>
  <c r="P45" i="1" l="1"/>
  <c r="R45" i="1"/>
  <c r="P53" i="1"/>
  <c r="R53" i="1"/>
  <c r="P61" i="1"/>
  <c r="R61" i="1"/>
  <c r="P69" i="1"/>
  <c r="R69" i="1"/>
  <c r="P5" i="1"/>
  <c r="R5" i="1"/>
  <c r="P37" i="1"/>
  <c r="R37" i="1"/>
  <c r="P41" i="1"/>
  <c r="R41" i="1"/>
  <c r="P65" i="1"/>
  <c r="R65" i="1"/>
  <c r="P22" i="1"/>
  <c r="R22" i="1"/>
  <c r="P42" i="1"/>
  <c r="R42" i="1"/>
  <c r="P58" i="1"/>
  <c r="R58" i="1"/>
  <c r="P15" i="1"/>
  <c r="R15" i="1"/>
  <c r="P8" i="1"/>
  <c r="R8" i="1"/>
  <c r="P32" i="1"/>
  <c r="R32" i="1"/>
  <c r="P52" i="1"/>
  <c r="R52" i="1"/>
  <c r="P13" i="1"/>
  <c r="R13" i="1"/>
  <c r="P49" i="1"/>
  <c r="R49" i="1"/>
  <c r="P6" i="1"/>
  <c r="R6" i="1"/>
  <c r="P30" i="1"/>
  <c r="R30" i="1"/>
  <c r="P50" i="1"/>
  <c r="R50" i="1"/>
  <c r="P7" i="1"/>
  <c r="R7" i="1"/>
  <c r="P39" i="1"/>
  <c r="R39" i="1"/>
  <c r="P16" i="1"/>
  <c r="R16" i="1"/>
  <c r="P44" i="1"/>
  <c r="R44" i="1"/>
  <c r="P60" i="1"/>
  <c r="R60" i="1"/>
  <c r="P9" i="1"/>
  <c r="R9" i="1"/>
  <c r="P17" i="1"/>
  <c r="R17" i="1"/>
  <c r="P33" i="1"/>
  <c r="R33" i="1"/>
  <c r="P18" i="1"/>
  <c r="R18" i="1"/>
  <c r="P34" i="1"/>
  <c r="R34" i="1"/>
  <c r="P46" i="1"/>
  <c r="R46" i="1"/>
  <c r="P54" i="1"/>
  <c r="R54" i="1"/>
  <c r="P70" i="1"/>
  <c r="R70" i="1"/>
  <c r="P11" i="1"/>
  <c r="R11" i="1"/>
  <c r="P27" i="1"/>
  <c r="R27" i="1"/>
  <c r="P47" i="1"/>
  <c r="R47" i="1"/>
  <c r="P55" i="1"/>
  <c r="R55" i="1"/>
  <c r="P63" i="1"/>
  <c r="R63" i="1"/>
  <c r="P71" i="1"/>
  <c r="R71" i="1"/>
  <c r="P21" i="1"/>
  <c r="R21" i="1"/>
  <c r="P57" i="1"/>
  <c r="R57" i="1"/>
  <c r="P74" i="1"/>
  <c r="R74" i="1"/>
  <c r="P31" i="1"/>
  <c r="R31" i="1"/>
  <c r="P24" i="1"/>
  <c r="R24" i="1"/>
  <c r="P68" i="1"/>
  <c r="R68" i="1"/>
  <c r="P25" i="1"/>
  <c r="R25" i="1"/>
  <c r="P4" i="1"/>
  <c r="R4" i="1"/>
  <c r="P10" i="1"/>
  <c r="R10" i="1"/>
  <c r="P26" i="1"/>
  <c r="R26" i="1"/>
  <c r="P62" i="1"/>
  <c r="R62" i="1"/>
  <c r="P19" i="1"/>
  <c r="R19" i="1"/>
  <c r="P35" i="1"/>
  <c r="R35" i="1"/>
  <c r="P12" i="1"/>
  <c r="R12" i="1"/>
  <c r="P20" i="1"/>
  <c r="R20" i="1"/>
  <c r="P28" i="1"/>
  <c r="R28" i="1"/>
  <c r="P36" i="1"/>
  <c r="R36" i="1"/>
  <c r="P40" i="1"/>
  <c r="R40" i="1"/>
  <c r="P48" i="1"/>
  <c r="R48" i="1"/>
  <c r="P56" i="1"/>
  <c r="R56" i="1"/>
  <c r="P64" i="1"/>
  <c r="R64" i="1"/>
  <c r="P72" i="1"/>
  <c r="R72" i="1"/>
  <c r="P29" i="1"/>
  <c r="R29" i="1"/>
  <c r="P73" i="1"/>
  <c r="R73" i="1"/>
  <c r="P14" i="1"/>
  <c r="R14" i="1"/>
  <c r="P38" i="1"/>
  <c r="R38" i="1"/>
  <c r="P66" i="1"/>
  <c r="R66" i="1"/>
  <c r="P23" i="1"/>
  <c r="R23" i="1"/>
  <c r="P43" i="1"/>
  <c r="R43" i="1"/>
  <c r="P51" i="1"/>
  <c r="R51" i="1"/>
  <c r="P59" i="1"/>
  <c r="R59" i="1"/>
  <c r="P67" i="1"/>
  <c r="R67" i="1"/>
  <c r="P75" i="1"/>
  <c r="R75" i="1"/>
  <c r="L47" i="1"/>
  <c r="N47" i="1" s="1"/>
  <c r="K26" i="1"/>
  <c r="M26" i="1" s="1"/>
  <c r="K48" i="1"/>
  <c r="M48" i="1" s="1"/>
  <c r="K33" i="1"/>
  <c r="M33" i="1" s="1"/>
  <c r="K15" i="1"/>
  <c r="M15" i="1" s="1"/>
  <c r="K45" i="1"/>
  <c r="K50" i="1"/>
  <c r="M50" i="1" s="1"/>
  <c r="K40" i="1"/>
  <c r="M40" i="1" s="1"/>
  <c r="K57" i="1"/>
  <c r="K62" i="1"/>
  <c r="M62" i="1" s="1"/>
  <c r="K74" i="1"/>
  <c r="M74" i="1" s="1"/>
  <c r="K12" i="1"/>
  <c r="K17" i="1"/>
  <c r="M17" i="1" s="1"/>
  <c r="K24" i="1"/>
  <c r="M24" i="1" s="1"/>
  <c r="K51" i="1"/>
  <c r="M51" i="1" s="1"/>
  <c r="K65" i="1"/>
  <c r="M65" i="1" s="1"/>
  <c r="K5" i="1"/>
  <c r="M5" i="1" s="1"/>
  <c r="K6" i="1"/>
  <c r="M6" i="1" s="1"/>
  <c r="K31" i="1"/>
  <c r="M31" i="1" s="1"/>
  <c r="L13" i="1"/>
  <c r="N13" i="1" s="1"/>
  <c r="K42" i="1"/>
  <c r="M42" i="1" s="1"/>
  <c r="K59" i="1"/>
  <c r="M59" i="1" s="1"/>
  <c r="K71" i="1"/>
  <c r="M71" i="1" s="1"/>
  <c r="K60" i="1"/>
  <c r="K72" i="1"/>
  <c r="M72" i="1" s="1"/>
  <c r="L21" i="1"/>
  <c r="N21" i="1" s="1"/>
  <c r="L25" i="1"/>
  <c r="N25" i="1" s="1"/>
  <c r="L32" i="1"/>
  <c r="N32" i="1" s="1"/>
  <c r="Q35" i="1"/>
  <c r="L28" i="1"/>
  <c r="N28" i="1" s="1"/>
  <c r="L53" i="1"/>
  <c r="N53" i="1" s="1"/>
  <c r="Q19" i="1"/>
  <c r="L39" i="1"/>
  <c r="N39" i="1" s="1"/>
  <c r="L11" i="1"/>
  <c r="N11" i="1" s="1"/>
  <c r="L68" i="1"/>
  <c r="N68" i="1" s="1"/>
  <c r="L35" i="1"/>
  <c r="N35" i="1" s="1"/>
  <c r="L30" i="1"/>
  <c r="N30" i="1" s="1"/>
  <c r="L37" i="1"/>
  <c r="N37" i="1" s="1"/>
  <c r="L18" i="1"/>
  <c r="N18" i="1" s="1"/>
  <c r="L8" i="1"/>
  <c r="N8" i="1" s="1"/>
  <c r="L19" i="1"/>
  <c r="N19" i="1" s="1"/>
  <c r="L34" i="1"/>
  <c r="N34" i="1" s="1"/>
  <c r="Q68" i="1"/>
  <c r="Q60" i="1"/>
  <c r="Q52" i="1"/>
  <c r="Q44" i="1"/>
  <c r="Q32" i="1"/>
  <c r="Q24" i="1"/>
  <c r="Q16" i="1"/>
  <c r="Q8" i="1"/>
  <c r="L73" i="1"/>
  <c r="N73" i="1" s="1"/>
  <c r="L41" i="1"/>
  <c r="N41" i="1" s="1"/>
  <c r="Q75" i="1"/>
  <c r="Q67" i="1"/>
  <c r="Q59" i="1"/>
  <c r="Q51" i="1"/>
  <c r="Q43" i="1"/>
  <c r="Q39" i="1"/>
  <c r="Q31" i="1"/>
  <c r="Q23" i="1"/>
  <c r="Q15" i="1"/>
  <c r="Q7" i="1"/>
  <c r="L69" i="1"/>
  <c r="N69" i="1" s="1"/>
  <c r="L63" i="1"/>
  <c r="L54" i="1"/>
  <c r="N54" i="1" s="1"/>
  <c r="L52" i="1"/>
  <c r="N52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61" i="1"/>
  <c r="N61" i="1" s="1"/>
  <c r="L55" i="1"/>
  <c r="N55" i="1" s="1"/>
  <c r="Q74" i="1"/>
  <c r="Q66" i="1"/>
  <c r="Q58" i="1"/>
  <c r="Q50" i="1"/>
  <c r="Q42" i="1"/>
  <c r="Q38" i="1"/>
  <c r="Q30" i="1"/>
  <c r="Q22" i="1"/>
  <c r="Q14" i="1"/>
  <c r="Q6" i="1"/>
  <c r="L65" i="1"/>
  <c r="N65" i="1" s="1"/>
  <c r="L59" i="1"/>
  <c r="N59" i="1" s="1"/>
  <c r="L50" i="1"/>
  <c r="N50" i="1" s="1"/>
  <c r="L48" i="1"/>
  <c r="N48" i="1" s="1"/>
  <c r="L5" i="1"/>
  <c r="N5" i="1" s="1"/>
  <c r="L4" i="1"/>
  <c r="N4" i="1" s="1"/>
  <c r="L46" i="1"/>
  <c r="N46" i="1" s="1"/>
  <c r="Q73" i="1"/>
  <c r="Q65" i="1"/>
  <c r="Q57" i="1"/>
  <c r="Q49" i="1"/>
  <c r="Q41" i="1"/>
  <c r="Q37" i="1"/>
  <c r="Q29" i="1"/>
  <c r="Q21" i="1"/>
  <c r="Q13" i="1"/>
  <c r="Q5" i="1"/>
  <c r="L44" i="1"/>
  <c r="N44" i="1" s="1"/>
  <c r="Q72" i="1"/>
  <c r="Q64" i="1"/>
  <c r="Q56" i="1"/>
  <c r="Q48" i="1"/>
  <c r="Q40" i="1"/>
  <c r="Q36" i="1"/>
  <c r="Q28" i="1"/>
  <c r="Q20" i="1"/>
  <c r="Q12" i="1"/>
  <c r="Q4" i="1"/>
  <c r="L74" i="1"/>
  <c r="N74" i="1" s="1"/>
  <c r="L72" i="1"/>
  <c r="N72" i="1" s="1"/>
  <c r="L57" i="1"/>
  <c r="N57" i="1" s="1"/>
  <c r="L51" i="1"/>
  <c r="N51" i="1" s="1"/>
  <c r="L42" i="1"/>
  <c r="N42" i="1" s="1"/>
  <c r="L40" i="1"/>
  <c r="N40" i="1" s="1"/>
  <c r="L12" i="1"/>
  <c r="N12" i="1" s="1"/>
  <c r="Q71" i="1"/>
  <c r="Q63" i="1"/>
  <c r="Q55" i="1"/>
  <c r="Q47" i="1"/>
  <c r="Q70" i="1"/>
  <c r="Q62" i="1"/>
  <c r="Q54" i="1"/>
  <c r="Q46" i="1"/>
  <c r="Q34" i="1"/>
  <c r="Q26" i="1"/>
  <c r="Q18" i="1"/>
  <c r="Q10" i="1"/>
  <c r="L75" i="1"/>
  <c r="N75" i="1" s="1"/>
  <c r="L66" i="1"/>
  <c r="N66" i="1" s="1"/>
  <c r="L64" i="1"/>
  <c r="N64" i="1" s="1"/>
  <c r="L49" i="1"/>
  <c r="N49" i="1" s="1"/>
  <c r="L43" i="1"/>
  <c r="N43" i="1" s="1"/>
  <c r="L10" i="1"/>
  <c r="N10" i="1" s="1"/>
  <c r="L67" i="1"/>
  <c r="N67" i="1" s="1"/>
  <c r="L56" i="1"/>
  <c r="N56" i="1" s="1"/>
  <c r="Q69" i="1"/>
  <c r="Q61" i="1"/>
  <c r="Q53" i="1"/>
  <c r="Q45" i="1"/>
  <c r="Q33" i="1"/>
  <c r="Q25" i="1"/>
  <c r="Q17" i="1"/>
  <c r="Q9" i="1"/>
  <c r="L71" i="1"/>
  <c r="N71" i="1" s="1"/>
  <c r="L62" i="1"/>
  <c r="N62" i="1" s="1"/>
  <c r="L60" i="1"/>
  <c r="N60" i="1" s="1"/>
  <c r="L45" i="1"/>
  <c r="N45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58" i="1"/>
  <c r="N58" i="1" s="1"/>
  <c r="Q27" i="1"/>
  <c r="L14" i="1"/>
  <c r="N14" i="1" s="1"/>
  <c r="L23" i="1"/>
  <c r="N23" i="1" s="1"/>
  <c r="L16" i="1"/>
  <c r="N16" i="1" s="1"/>
  <c r="L70" i="1"/>
  <c r="N70" i="1" s="1"/>
  <c r="Q11" i="1"/>
  <c r="K10" i="1"/>
  <c r="K43" i="1"/>
  <c r="M43" i="1" s="1"/>
  <c r="K49" i="1"/>
  <c r="K64" i="1"/>
  <c r="K66" i="1"/>
  <c r="K75" i="1"/>
  <c r="M75" i="1" s="1"/>
  <c r="K8" i="1"/>
  <c r="M8" i="1" s="1"/>
  <c r="K14" i="1"/>
  <c r="K19" i="1"/>
  <c r="K21" i="1"/>
  <c r="K28" i="1"/>
  <c r="K30" i="1"/>
  <c r="K35" i="1"/>
  <c r="K37" i="1"/>
  <c r="K47" i="1"/>
  <c r="M47" i="1" s="1"/>
  <c r="K53" i="1"/>
  <c r="K68" i="1"/>
  <c r="K70" i="1"/>
  <c r="K16" i="1"/>
  <c r="M16" i="1" s="1"/>
  <c r="K18" i="1"/>
  <c r="K23" i="1"/>
  <c r="K25" i="1"/>
  <c r="K32" i="1"/>
  <c r="M32" i="1" s="1"/>
  <c r="K34" i="1"/>
  <c r="K39" i="1"/>
  <c r="K44" i="1"/>
  <c r="K46" i="1"/>
  <c r="K55" i="1"/>
  <c r="M55" i="1" s="1"/>
  <c r="K61" i="1"/>
  <c r="K7" i="1"/>
  <c r="K9" i="1"/>
  <c r="K20" i="1"/>
  <c r="M20" i="1" s="1"/>
  <c r="K22" i="1"/>
  <c r="K27" i="1"/>
  <c r="K29" i="1"/>
  <c r="K36" i="1"/>
  <c r="M36" i="1" s="1"/>
  <c r="K38" i="1"/>
  <c r="K52" i="1"/>
  <c r="K54" i="1"/>
  <c r="K63" i="1"/>
  <c r="M63" i="1" s="1"/>
  <c r="K69" i="1"/>
  <c r="K11" i="1"/>
  <c r="K13" i="1"/>
  <c r="K41" i="1"/>
  <c r="K56" i="1"/>
  <c r="K58" i="1"/>
  <c r="K67" i="1"/>
  <c r="M67" i="1" s="1"/>
  <c r="K73" i="1"/>
  <c r="M4" i="1"/>
  <c r="R2" i="1" l="1"/>
  <c r="B13" i="1" s="1"/>
  <c r="P2" i="1"/>
  <c r="O13" i="1"/>
  <c r="O56" i="1"/>
  <c r="O57" i="1"/>
  <c r="O4" i="1"/>
  <c r="O51" i="1"/>
  <c r="O60" i="1"/>
  <c r="O45" i="1"/>
  <c r="O50" i="1"/>
  <c r="M57" i="1"/>
  <c r="B5" i="1"/>
  <c r="O65" i="1"/>
  <c r="O36" i="1"/>
  <c r="O12" i="1"/>
  <c r="O44" i="1"/>
  <c r="M13" i="1"/>
  <c r="O64" i="1"/>
  <c r="O48" i="1"/>
  <c r="M60" i="1"/>
  <c r="M45" i="1"/>
  <c r="M12" i="1"/>
  <c r="M44" i="1"/>
  <c r="O5" i="1"/>
  <c r="O47" i="1"/>
  <c r="O16" i="1"/>
  <c r="O52" i="1"/>
  <c r="O59" i="1"/>
  <c r="O68" i="1"/>
  <c r="O71" i="1"/>
  <c r="O33" i="1"/>
  <c r="O63" i="1"/>
  <c r="M46" i="1"/>
  <c r="O46" i="1"/>
  <c r="O66" i="1"/>
  <c r="M66" i="1"/>
  <c r="M34" i="1"/>
  <c r="O34" i="1"/>
  <c r="M68" i="1"/>
  <c r="M58" i="1"/>
  <c r="O58" i="1"/>
  <c r="O20" i="1"/>
  <c r="O32" i="1"/>
  <c r="O53" i="1"/>
  <c r="M53" i="1"/>
  <c r="O21" i="1"/>
  <c r="M21" i="1"/>
  <c r="O74" i="1"/>
  <c r="O31" i="1"/>
  <c r="O15" i="1"/>
  <c r="O24" i="1"/>
  <c r="M39" i="1"/>
  <c r="O39" i="1"/>
  <c r="O69" i="1"/>
  <c r="M69" i="1"/>
  <c r="M19" i="1"/>
  <c r="O19" i="1"/>
  <c r="O49" i="1"/>
  <c r="M49" i="1"/>
  <c r="O75" i="1"/>
  <c r="O40" i="1"/>
  <c r="O26" i="1"/>
  <c r="O54" i="1"/>
  <c r="M54" i="1"/>
  <c r="M7" i="1"/>
  <c r="O7" i="1"/>
  <c r="O14" i="1"/>
  <c r="M14" i="1"/>
  <c r="O67" i="1"/>
  <c r="O72" i="1"/>
  <c r="O42" i="1"/>
  <c r="O22" i="1"/>
  <c r="M22" i="1"/>
  <c r="O28" i="1"/>
  <c r="O9" i="1"/>
  <c r="O41" i="1"/>
  <c r="M41" i="1"/>
  <c r="M23" i="1"/>
  <c r="O23" i="1"/>
  <c r="N63" i="1"/>
  <c r="M56" i="1"/>
  <c r="M28" i="1"/>
  <c r="O38" i="1"/>
  <c r="M38" i="1"/>
  <c r="M18" i="1"/>
  <c r="O18" i="1"/>
  <c r="O8" i="1"/>
  <c r="O62" i="1"/>
  <c r="O55" i="1"/>
  <c r="M27" i="1"/>
  <c r="O27" i="1"/>
  <c r="O30" i="1"/>
  <c r="M30" i="1"/>
  <c r="M52" i="1"/>
  <c r="M11" i="1"/>
  <c r="O11" i="1"/>
  <c r="O61" i="1"/>
  <c r="M61" i="1"/>
  <c r="O37" i="1"/>
  <c r="M37" i="1"/>
  <c r="O10" i="1"/>
  <c r="M10" i="1"/>
  <c r="O6" i="1"/>
  <c r="M64" i="1"/>
  <c r="O25" i="1"/>
  <c r="M25" i="1"/>
  <c r="M9" i="1"/>
  <c r="O73" i="1"/>
  <c r="M73" i="1"/>
  <c r="O29" i="1"/>
  <c r="M29" i="1"/>
  <c r="O70" i="1"/>
  <c r="M70" i="1"/>
  <c r="M35" i="1"/>
  <c r="O35" i="1"/>
  <c r="O17" i="1"/>
  <c r="O43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<sst xmlns="http://schemas.openxmlformats.org/spreadsheetml/2006/main" count="58" uniqueCount="46">
  <si>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</si>
  <si>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</si>
  <si>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</si>
  <si>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</si>
  <si>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</si>
  <si>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</si>
  <si>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</si>
  <si>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</si>
  <si>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</si>
  <si>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</si>
  <si>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</si>
  <si>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</si>
  <si>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</si>
  <si>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</si>
  <si>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</si>
  <si>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</si>
  <si>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</si>
  <si>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</si>
  <si>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</si>
  <si>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</si>
  <si>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</si>
  <si>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</si>
  <si>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</si>
  <si>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</si>
  <si>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</si>
  <si>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</si>
  <si>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</si>
  <si>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</si>
  <si>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</si>
  <si>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</si>
  <si>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</si>
  <si>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</si>
  <si>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</si>
  <si>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</si>
  <si>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</si>
  <si>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</si>
  <si>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</si>
  <si>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</si>
  <si>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</si>
  <si>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</si>
  <si>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</si>
  <si>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</si>
  <si>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</si>
  <si>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</si>
  <si>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 xml:space="preserve"> USGS_14182500_temp_LITTLE NORTH SANTIAM RIVER NEAR MEHAMA  OR_23780805</t>
  </si>
  <si>
    <t xml:space="preserve"> Obs:..\Observations\NSantiam\USGS_14182500_temp_LITTLE NORTH SANTIAM RIVER NEAR MEHAMA  OR_23780805.csv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</si>
</sst>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0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2" fontId="0" fillId="33" borderId="0" xfId="0" applyNumberFormat="1" applyFill="1" applyAlignment="1"/>
    <xf numFmtId="167" fontId="0" fillId="0" borderId="0" xfId="0" applyNumberFormat="1" applyAlignment="1">
      <alignment wrapText="1"/>
    </xf>
    <xf numFmtId="167" fontId="0" fillId="0" borderId="0" xfId="0" applyNumberFormat="1"/>
    <xf numFmtId="10" fontId="0" fillId="0" borderId="0" xfId="1" applyNumberFormat="1" applyFon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measured stream temperature for 2010-18 on the McKenzie R. above Hayden</a:t>
            </a:r>
            <a:r>
              <a:rPr lang="en-US" baseline="0"/>
              <a:t> Br. near Springfield</a:t>
            </a:r>
            <a:endParaRPr lang="en-US"/>
          </a:p>
        </c:rich>
      </c:tx>
      <c:layout>
        <c:manualLayout>
          <c:xMode val="edge"/>
          <c:yMode val="edge"/>
          <c:x val="0.12413117581109613"/>
          <c:y val="1.4828540620568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stream temperature (CW3M ver. 225)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calculator'!$H$4:$H$76</c:f>
              <c:numCache>
                <c:formatCode>General</c:formatCode>
                <c:ptCount val="73"/>
                <c:pt idx="0">
                  <c:v>5.6333679999999999</c:v>
                </c:pt>
                <c:pt idx="1">
                  <c:v>5.8525710000000002</c:v>
                </c:pt>
                <c:pt idx="2">
                  <c:v>5.9628100000000002</c:v>
                </c:pt>
                <c:pt idx="3">
                  <c:v>6.5337459999999998</c:v>
                </c:pt>
                <c:pt idx="4">
                  <c:v>8.5463539999999991</c:v>
                </c:pt>
                <c:pt idx="5">
                  <c:v>12.305540000000001</c:v>
                </c:pt>
                <c:pt idx="6">
                  <c:v>17.797739</c:v>
                </c:pt>
                <c:pt idx="7">
                  <c:v>17.887530999999999</c:v>
                </c:pt>
                <c:pt idx="8">
                  <c:v>14.438943</c:v>
                </c:pt>
                <c:pt idx="9">
                  <c:v>10.489164000000001</c:v>
                </c:pt>
                <c:pt idx="10">
                  <c:v>5.3780950000000001</c:v>
                </c:pt>
                <c:pt idx="11">
                  <c:v>3.7197469999999999</c:v>
                </c:pt>
                <c:pt idx="12">
                  <c:v>4.213533</c:v>
                </c:pt>
                <c:pt idx="13">
                  <c:v>3.3110390000000001</c:v>
                </c:pt>
                <c:pt idx="14">
                  <c:v>4.7018979999999999</c:v>
                </c:pt>
                <c:pt idx="15">
                  <c:v>4.7580549999999997</c:v>
                </c:pt>
                <c:pt idx="16">
                  <c:v>8.2818780000000007</c:v>
                </c:pt>
                <c:pt idx="17">
                  <c:v>13.595072999999999</c:v>
                </c:pt>
                <c:pt idx="18">
                  <c:v>16.21734</c:v>
                </c:pt>
                <c:pt idx="19">
                  <c:v>17.771920999999999</c:v>
                </c:pt>
                <c:pt idx="20">
                  <c:v>17.381886000000002</c:v>
                </c:pt>
                <c:pt idx="21">
                  <c:v>10.232779000000001</c:v>
                </c:pt>
                <c:pt idx="22">
                  <c:v>4.8344560000000003</c:v>
                </c:pt>
                <c:pt idx="23">
                  <c:v>4.0301580000000001</c:v>
                </c:pt>
                <c:pt idx="24">
                  <c:v>3.4191470000000002</c:v>
                </c:pt>
                <c:pt idx="25">
                  <c:v>3.9419179999999998</c:v>
                </c:pt>
                <c:pt idx="26">
                  <c:v>3.101648</c:v>
                </c:pt>
                <c:pt idx="27">
                  <c:v>8.2963290000000001</c:v>
                </c:pt>
                <c:pt idx="28">
                  <c:v>10.669551999999999</c:v>
                </c:pt>
                <c:pt idx="29">
                  <c:v>12.462146000000001</c:v>
                </c:pt>
                <c:pt idx="30">
                  <c:v>17.817267999999999</c:v>
                </c:pt>
                <c:pt idx="31">
                  <c:v>18.962933</c:v>
                </c:pt>
                <c:pt idx="32">
                  <c:v>16.609960999999998</c:v>
                </c:pt>
                <c:pt idx="33">
                  <c:v>10.76773</c:v>
                </c:pt>
                <c:pt idx="34">
                  <c:v>6.8409709999999997</c:v>
                </c:pt>
                <c:pt idx="35">
                  <c:v>2.559825</c:v>
                </c:pt>
                <c:pt idx="36">
                  <c:v>3.1383709999999998</c:v>
                </c:pt>
                <c:pt idx="37">
                  <c:v>3.2248890000000001</c:v>
                </c:pt>
                <c:pt idx="38">
                  <c:v>6.1851079999999996</c:v>
                </c:pt>
                <c:pt idx="39">
                  <c:v>7.8967999999999998</c:v>
                </c:pt>
                <c:pt idx="40">
                  <c:v>11.922974</c:v>
                </c:pt>
                <c:pt idx="41">
                  <c:v>14.898326000000001</c:v>
                </c:pt>
                <c:pt idx="42">
                  <c:v>18.877089000000002</c:v>
                </c:pt>
                <c:pt idx="43">
                  <c:v>19.143405999999999</c:v>
                </c:pt>
                <c:pt idx="44">
                  <c:v>15.331623</c:v>
                </c:pt>
                <c:pt idx="45">
                  <c:v>9.8799829999999993</c:v>
                </c:pt>
                <c:pt idx="46">
                  <c:v>5.785768</c:v>
                </c:pt>
                <c:pt idx="47">
                  <c:v>3.7002160000000002</c:v>
                </c:pt>
                <c:pt idx="48">
                  <c:v>6.1772119999999999</c:v>
                </c:pt>
                <c:pt idx="49">
                  <c:v>3.8808240000000001</c:v>
                </c:pt>
                <c:pt idx="50">
                  <c:v>6.1220439999999998</c:v>
                </c:pt>
                <c:pt idx="51">
                  <c:v>8.2367699999999999</c:v>
                </c:pt>
                <c:pt idx="52">
                  <c:v>12.453976000000001</c:v>
                </c:pt>
                <c:pt idx="53">
                  <c:v>14.089005999999999</c:v>
                </c:pt>
                <c:pt idx="54">
                  <c:v>19.526872999999998</c:v>
                </c:pt>
                <c:pt idx="55">
                  <c:v>19.820018999999998</c:v>
                </c:pt>
                <c:pt idx="56">
                  <c:v>16.607327000000002</c:v>
                </c:pt>
                <c:pt idx="57">
                  <c:v>12.605307</c:v>
                </c:pt>
                <c:pt idx="58">
                  <c:v>6.3983939999999997</c:v>
                </c:pt>
                <c:pt idx="59">
                  <c:v>5.3554399999999998</c:v>
                </c:pt>
                <c:pt idx="60">
                  <c:v>7.7686400000000004</c:v>
                </c:pt>
                <c:pt idx="61">
                  <c:v>8.0858450000000008</c:v>
                </c:pt>
                <c:pt idx="62">
                  <c:v>9.4184230000000007</c:v>
                </c:pt>
                <c:pt idx="63">
                  <c:v>8.124053</c:v>
                </c:pt>
                <c:pt idx="64">
                  <c:v>12.881795</c:v>
                </c:pt>
                <c:pt idx="65">
                  <c:v>18.613572999999999</c:v>
                </c:pt>
                <c:pt idx="66">
                  <c:v>20.134067999999999</c:v>
                </c:pt>
                <c:pt idx="67">
                  <c:v>19.531728999999999</c:v>
                </c:pt>
                <c:pt idx="68">
                  <c:v>14.65448</c:v>
                </c:pt>
                <c:pt idx="69">
                  <c:v>13.600369000000001</c:v>
                </c:pt>
                <c:pt idx="70">
                  <c:v>4.9770370000000002</c:v>
                </c:pt>
                <c:pt idx="71">
                  <c:v>3.8891260000000001</c:v>
                </c:pt>
                <c:pt idx="72">
                  <c:v>3.7530060000000001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Obs:..\Observations\NSantiam\USGS_14182500_temp_LITTLE NORTH SANTIAM RIVER NEAR MEHAMA  OR_23780805.csv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calculator'!$I$4:$I$76</c:f>
              <c:numCache>
                <c:formatCode>General</c:formatCode>
                <c:ptCount val="73"/>
                <c:pt idx="0">
                  <c:v>6.5488150000000003</c:v>
                </c:pt>
                <c:pt idx="1">
                  <c:v>6.2569530000000002</c:v>
                </c:pt>
                <c:pt idx="2">
                  <c:v>6.5102969999999996</c:v>
                </c:pt>
                <c:pt idx="3">
                  <c:v>7.016629</c:v>
                </c:pt>
                <c:pt idx="4">
                  <c:v>8.5420350000000003</c:v>
                </c:pt>
                <c:pt idx="5">
                  <c:v>11.353870000000001</c:v>
                </c:pt>
                <c:pt idx="6">
                  <c:v>18.857621999999999</c:v>
                </c:pt>
                <c:pt idx="7">
                  <c:v>19.686464000000001</c:v>
                </c:pt>
                <c:pt idx="8">
                  <c:v>15.759565</c:v>
                </c:pt>
                <c:pt idx="9">
                  <c:v>11.111582</c:v>
                </c:pt>
                <c:pt idx="10">
                  <c:v>7.2814439999999996</c:v>
                </c:pt>
                <c:pt idx="11">
                  <c:v>6.213406</c:v>
                </c:pt>
                <c:pt idx="12">
                  <c:v>5.4902660000000001</c:v>
                </c:pt>
                <c:pt idx="13">
                  <c:v>4.6242000000000001</c:v>
                </c:pt>
                <c:pt idx="14">
                  <c:v>5.5021440000000004</c:v>
                </c:pt>
                <c:pt idx="15">
                  <c:v>6.2522029999999997</c:v>
                </c:pt>
                <c:pt idx="16">
                  <c:v>7.5640549999999998</c:v>
                </c:pt>
                <c:pt idx="17">
                  <c:v>10.631712</c:v>
                </c:pt>
                <c:pt idx="18">
                  <c:v>16.250326000000001</c:v>
                </c:pt>
                <c:pt idx="19">
                  <c:v>19.721518</c:v>
                </c:pt>
                <c:pt idx="20">
                  <c:v>17.337859999999999</c:v>
                </c:pt>
                <c:pt idx="21">
                  <c:v>11.302659</c:v>
                </c:pt>
                <c:pt idx="22">
                  <c:v>6.5582289999999999</c:v>
                </c:pt>
                <c:pt idx="23">
                  <c:v>3.8962509999999999</c:v>
                </c:pt>
                <c:pt idx="24">
                  <c:v>4.9214390000000003</c:v>
                </c:pt>
                <c:pt idx="25">
                  <c:v>5.1279089999999998</c:v>
                </c:pt>
                <c:pt idx="26">
                  <c:v>5.0719139999999996</c:v>
                </c:pt>
                <c:pt idx="27">
                  <c:v>6.5960349999999996</c:v>
                </c:pt>
                <c:pt idx="28">
                  <c:v>8.7931030000000003</c:v>
                </c:pt>
                <c:pt idx="29">
                  <c:v>11.085842</c:v>
                </c:pt>
                <c:pt idx="30">
                  <c:v>17.259895</c:v>
                </c:pt>
                <c:pt idx="31">
                  <c:v>20.230844000000001</c:v>
                </c:pt>
                <c:pt idx="32">
                  <c:v>16.425416999999999</c:v>
                </c:pt>
                <c:pt idx="33">
                  <c:v>10.409481</c:v>
                </c:pt>
                <c:pt idx="34">
                  <c:v>8.1149190000000004</c:v>
                </c:pt>
                <c:pt idx="35">
                  <c:v>6.1558140000000003</c:v>
                </c:pt>
                <c:pt idx="36">
                  <c:v>4.3148499999999999</c:v>
                </c:pt>
                <c:pt idx="37">
                  <c:v>5.3706670000000001</c:v>
                </c:pt>
                <c:pt idx="38">
                  <c:v>6.000432</c:v>
                </c:pt>
                <c:pt idx="39">
                  <c:v>7.3541650000000001</c:v>
                </c:pt>
                <c:pt idx="40">
                  <c:v>10.393872</c:v>
                </c:pt>
                <c:pt idx="41">
                  <c:v>13.887563999999999</c:v>
                </c:pt>
                <c:pt idx="42">
                  <c:v>20.018450000000001</c:v>
                </c:pt>
                <c:pt idx="43">
                  <c:v>20.471126999999999</c:v>
                </c:pt>
                <c:pt idx="44">
                  <c:v>16.325657</c:v>
                </c:pt>
                <c:pt idx="45">
                  <c:v>8.9291060000000009</c:v>
                </c:pt>
                <c:pt idx="46">
                  <c:v>7.0151490000000001</c:v>
                </c:pt>
                <c:pt idx="47">
                  <c:v>4.1214890000000004</c:v>
                </c:pt>
                <c:pt idx="48">
                  <c:v>5.2719950000000004</c:v>
                </c:pt>
                <c:pt idx="49">
                  <c:v>5.0948130000000003</c:v>
                </c:pt>
                <c:pt idx="50">
                  <c:v>6.727627</c:v>
                </c:pt>
                <c:pt idx="51">
                  <c:v>8.0741010000000006</c:v>
                </c:pt>
                <c:pt idx="52">
                  <c:v>10.960146</c:v>
                </c:pt>
                <c:pt idx="53">
                  <c:v>14.537305</c:v>
                </c:pt>
                <c:pt idx="54">
                  <c:v>18.976659999999999</c:v>
                </c:pt>
                <c:pt idx="55">
                  <c:v>21.242239000000001</c:v>
                </c:pt>
                <c:pt idx="56">
                  <c:v>17.225871999999999</c:v>
                </c:pt>
                <c:pt idx="57">
                  <c:v>12.562853</c:v>
                </c:pt>
                <c:pt idx="58">
                  <c:v>7.6315049999999998</c:v>
                </c:pt>
                <c:pt idx="59">
                  <c:v>7.4172419999999999</c:v>
                </c:pt>
                <c:pt idx="60">
                  <c:v>6.6338660000000003</c:v>
                </c:pt>
                <c:pt idx="61">
                  <c:v>7.2626730000000004</c:v>
                </c:pt>
                <c:pt idx="62">
                  <c:v>7.8642589999999997</c:v>
                </c:pt>
                <c:pt idx="63">
                  <c:v>8.61557</c:v>
                </c:pt>
                <c:pt idx="64">
                  <c:v>13.252872999999999</c:v>
                </c:pt>
                <c:pt idx="65">
                  <c:v>19.900960999999999</c:v>
                </c:pt>
                <c:pt idx="66">
                  <c:v>22.769897</c:v>
                </c:pt>
                <c:pt idx="67">
                  <c:v>21.078575000000001</c:v>
                </c:pt>
                <c:pt idx="68">
                  <c:v>16.182568</c:v>
                </c:pt>
                <c:pt idx="69">
                  <c:v>13.124743</c:v>
                </c:pt>
                <c:pt idx="70">
                  <c:v>7.4532730000000003</c:v>
                </c:pt>
                <c:pt idx="71">
                  <c:v>7.6571740000000004</c:v>
                </c:pt>
                <c:pt idx="72">
                  <c:v>7.8185159999999998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843915</xdr:colOff>
      <xdr:row>2</xdr:row>
      <xdr:rowOff>1283016</xdr:rowOff>
    </xdr:from>
    <xdr:to>
      <xdr:col>24</xdr:col>
      <xdr:colOff>104775</xdr:colOff>
      <xdr:row>22</xdr:row>
      <xdr:rowOff>59055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54"/>
  <sheetViews>
    <sheetView tabSelected="1" workbookViewId="0">
      <selection activeCell="H3" sqref="H3:I135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/>
      <c r="I1"/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9">
        <f>H2-I2</f>
        <v>-0.55447361111110638</v>
      </c>
      <c r="D2" t="s">
        <v>17</v>
      </c>
      <c r="E2"/>
      <c r="F2"/>
      <c r="G2"/>
      <c r="H2">
        <f>AVERAGE(H4:H75)</f>
        <v>10.17030465277778</v>
      </c>
      <c r="I2">
        <f>AVERAGE(I4:I75)</f>
        <v>10.724778263888886</v>
      </c>
      <c r="J2" s="4"/>
      <c r="K2" s="4"/>
      <c r="L2" s="4"/>
      <c r="M2" s="4"/>
      <c r="N2" s="4"/>
      <c r="O2" s="4"/>
      <c r="P2" s="4">
        <f>AVERAGE(P4:P75)</f>
        <v>1.9901857859469727</v>
      </c>
      <c r="Q2" s="4"/>
      <c r="R2" s="4">
        <f>AVERAGE(R4:R75)</f>
        <v>1.1719316666666668</v>
      </c>
      <c r="S2">
        <f>AVERAGE(S4:S75)</f>
        <v>8.1426339444444427</v>
      </c>
      <c r="T2">
        <f>AVERAGE(T4:T75)</f>
        <v>9.3009205833333333</v>
      </c>
      <c r="U2"/>
      <c r="V2"/>
    </row>
    <row r="3" spans="1:30" s="3" customFormat="1" ht="230.4" x14ac:dyDescent="0.3">
      <c r="A3" s="3" t="s">
        <v>4</v>
      </c>
      <c r="B3" s="11">
        <f>(I2-H2)/H2</f>
        <v>5.4518879231377292E-2</v>
      </c>
      <c r="C3" s="8" t="str">
        <f>IF(ABS(B3)&lt;5%,"VG",IF(ABS(B3)&lt;10%,"G",IF(ABS(B3)&lt;15%,"S","NS")))</f>
        <v>G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44</v>
      </c>
      <c r="I3" s="3" t="s">
        <v>45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">
        <f>1-SUM(P4:P75)/SUM(M4:M75)</f>
        <v>0.93181474924128027</v>
      </c>
      <c r="C4" s="7" t="str">
        <f>IF(B4&gt;0.8,"VG",IF(B4&gt;0.7,"G",IF(B4&gt;0.45,"S","NS")))</f>
        <v>VG</v>
      </c>
      <c r="D4">
        <v>0</v>
      </c>
      <c r="E4">
        <v>2010</v>
      </c>
      <c r="F4">
        <v>1</v>
      </c>
      <c r="G4">
        <v>31</v>
      </c>
      <c r="H4">
        <v>5.6333679999999999</v>
      </c>
      <c r="I4">
        <v>6.5488150000000003</v>
      </c>
      <c r="J4" s="2">
        <f>I4-H4</f>
        <v>0.91544700000000034</v>
      </c>
      <c r="K4" s="2">
        <f>I4-I$2</f>
        <v>-4.1759632638888862</v>
      </c>
      <c r="L4" s="2">
        <f>H4-H$2</f>
        <v>-4.5369366527777801</v>
      </c>
      <c r="M4" s="2">
        <f>K4*K4</f>
        <v>17.438669181349518</v>
      </c>
      <c r="N4" s="2">
        <f>L4*L4</f>
        <v>20.583794191318447</v>
      </c>
      <c r="O4" s="2">
        <f>K4*L4</f>
        <v>18.946080792591015</v>
      </c>
      <c r="P4" s="2">
        <f>J4*J4</f>
        <v>0.8380432098090006</v>
      </c>
      <c r="Q4" s="2">
        <f>(I4-H$2)*(I4-H$2)</f>
        <v>13.115187305176525</v>
      </c>
      <c r="R4" s="2">
        <f>ABS(J4)</f>
        <v>0.91544700000000034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">
        <f>SQRT(SUM(P4:P75))/SQRT(SUM(Q4:Q75))</f>
        <v>0.25975860117791605</v>
      </c>
      <c r="C5" s="7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5.8525710000000002</v>
      </c>
      <c r="I5">
        <v>6.2569530000000002</v>
      </c>
      <c r="J5" s="2">
        <f t="shared" ref="J5:J39" si="0">I5-H5</f>
        <v>0.40438200000000002</v>
      </c>
      <c r="K5" s="2">
        <f t="shared" ref="K5:K39" si="1">I5-I$2</f>
        <v>-4.4678252638888862</v>
      </c>
      <c r="L5" s="2">
        <f t="shared" ref="L5:L39" si="2">H5-H$2</f>
        <v>-4.3177336527777799</v>
      </c>
      <c r="M5" s="2">
        <f t="shared" ref="M5:M39" si="3">K5*K5</f>
        <v>19.961462588643794</v>
      </c>
      <c r="N5" s="2">
        <f t="shared" ref="N5:N39" si="4">L5*L5</f>
        <v>18.642823896329748</v>
      </c>
      <c r="O5" s="2">
        <f t="shared" ref="O5:O39" si="5">K5*L5</f>
        <v>19.290879496623809</v>
      </c>
      <c r="P5" s="2">
        <f t="shared" ref="P5:P39" si="6">J5*J5</f>
        <v>0.16352480192400001</v>
      </c>
      <c r="Q5" s="2">
        <f t="shared" ref="Q5:Q39" si="7">(I5-H$2)*(I5-H$2)</f>
        <v>15.314321158298581</v>
      </c>
      <c r="R5" s="2">
        <f t="shared" ref="R5:R39" si="8">ABS(J5)</f>
        <v>0.40438200000000002</v>
      </c>
      <c r="S5">
        <v>5.2818040000000002</v>
      </c>
      <c r="T5">
        <v>5.7384250000000003</v>
      </c>
      <c r="U5">
        <f t="shared" ref="U5:U39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0.94424347034452072</v>
      </c>
      <c r="C6" s="7" t="str">
        <f>IF(B6&gt;0.85,"VG",IF(B6&gt;0.75,"G",IF(B6&gt;0.6,"S","NS")))</f>
        <v>VG</v>
      </c>
      <c r="D6">
        <v>2</v>
      </c>
      <c r="E6">
        <v>2010</v>
      </c>
      <c r="F6">
        <v>3</v>
      </c>
      <c r="G6">
        <v>31</v>
      </c>
      <c r="H6">
        <v>5.9628100000000002</v>
      </c>
      <c r="I6">
        <v>6.5102969999999996</v>
      </c>
      <c r="J6" s="2">
        <f t="shared" si="0"/>
        <v>0.54748699999999939</v>
      </c>
      <c r="K6" s="2">
        <f t="shared" si="1"/>
        <v>-4.2144812638888869</v>
      </c>
      <c r="L6" s="2">
        <f t="shared" si="2"/>
        <v>-4.2074946527777799</v>
      </c>
      <c r="M6" s="2">
        <f t="shared" si="3"/>
        <v>17.761852323670471</v>
      </c>
      <c r="N6" s="2">
        <f t="shared" si="4"/>
        <v>17.703011253153612</v>
      </c>
      <c r="O6" s="2">
        <f t="shared" si="5"/>
        <v>17.732407382044631</v>
      </c>
      <c r="P6" s="2">
        <f t="shared" si="6"/>
        <v>0.29974201516899934</v>
      </c>
      <c r="Q6" s="2">
        <f t="shared" si="7"/>
        <v>13.395656018391918</v>
      </c>
      <c r="R6" s="2">
        <f t="shared" si="8"/>
        <v>0.54748699999999939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10.17030465277778</v>
      </c>
      <c r="C7" s="2"/>
      <c r="D7">
        <v>3</v>
      </c>
      <c r="E7">
        <v>2010</v>
      </c>
      <c r="F7">
        <v>4</v>
      </c>
      <c r="G7">
        <v>30</v>
      </c>
      <c r="H7">
        <v>6.5337459999999998</v>
      </c>
      <c r="I7">
        <v>7.016629</v>
      </c>
      <c r="J7" s="2">
        <f t="shared" si="0"/>
        <v>0.48288300000000017</v>
      </c>
      <c r="K7" s="2">
        <f t="shared" si="1"/>
        <v>-3.7081492638888864</v>
      </c>
      <c r="L7" s="2">
        <f t="shared" si="2"/>
        <v>-3.6365586527777802</v>
      </c>
      <c r="M7" s="2">
        <f t="shared" si="3"/>
        <v>13.750370963279691</v>
      </c>
      <c r="N7" s="2">
        <f t="shared" si="4"/>
        <v>13.224558835092944</v>
      </c>
      <c r="O7" s="2">
        <f t="shared" si="5"/>
        <v>13.484902291386687</v>
      </c>
      <c r="P7" s="2">
        <f t="shared" si="6"/>
        <v>0.23317599168900016</v>
      </c>
      <c r="Q7" s="2">
        <f t="shared" si="7"/>
        <v>9.9456701229233566</v>
      </c>
      <c r="R7" s="2">
        <f t="shared" si="8"/>
        <v>0.48288300000000017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_xlfn.STDEV.P(H4:H75)</f>
        <v>5.4850280873380894</v>
      </c>
      <c r="C8" s="5"/>
      <c r="D8">
        <v>4</v>
      </c>
      <c r="E8">
        <v>2010</v>
      </c>
      <c r="F8">
        <v>5</v>
      </c>
      <c r="G8">
        <v>31</v>
      </c>
      <c r="H8">
        <v>8.5463539999999991</v>
      </c>
      <c r="I8">
        <v>8.5420350000000003</v>
      </c>
      <c r="J8" s="2">
        <f t="shared" si="0"/>
        <v>-4.3189999999988515E-3</v>
      </c>
      <c r="K8" s="2">
        <f t="shared" si="1"/>
        <v>-2.1827432638888862</v>
      </c>
      <c r="L8" s="2">
        <f t="shared" si="2"/>
        <v>-1.6239506527777809</v>
      </c>
      <c r="M8" s="2">
        <f t="shared" si="3"/>
        <v>4.7643681560523081</v>
      </c>
      <c r="N8" s="2">
        <f t="shared" si="4"/>
        <v>2.6372157226573809</v>
      </c>
      <c r="O8" s="2">
        <f t="shared" si="5"/>
        <v>3.544667348238661</v>
      </c>
      <c r="P8" s="2">
        <f t="shared" si="6"/>
        <v>1.865376099999008E-5</v>
      </c>
      <c r="Q8" s="2">
        <f t="shared" si="7"/>
        <v>2.6512620621570715</v>
      </c>
      <c r="R8" s="2">
        <f t="shared" si="8"/>
        <v>4.3189999999988515E-3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10.724778263888886</v>
      </c>
      <c r="C9" s="2"/>
      <c r="D9">
        <v>5</v>
      </c>
      <c r="E9">
        <v>2010</v>
      </c>
      <c r="F9">
        <v>6</v>
      </c>
      <c r="G9">
        <v>30</v>
      </c>
      <c r="H9">
        <v>12.305540000000001</v>
      </c>
      <c r="I9">
        <v>11.353870000000001</v>
      </c>
      <c r="J9" s="2">
        <f t="shared" si="0"/>
        <v>-0.95167000000000002</v>
      </c>
      <c r="K9" s="2">
        <f t="shared" si="1"/>
        <v>0.62909173611111413</v>
      </c>
      <c r="L9" s="2">
        <f t="shared" si="2"/>
        <v>2.1352353472222205</v>
      </c>
      <c r="M9" s="2">
        <f t="shared" si="3"/>
        <v>0.39575641244329568</v>
      </c>
      <c r="N9" s="2">
        <f t="shared" si="4"/>
        <v>4.5592299880271963</v>
      </c>
      <c r="O9" s="2">
        <f t="shared" si="5"/>
        <v>1.3432589115898443</v>
      </c>
      <c r="P9" s="2">
        <f t="shared" si="6"/>
        <v>0.9056757889</v>
      </c>
      <c r="Q9" s="2">
        <f t="shared" si="7"/>
        <v>1.4008269311452555</v>
      </c>
      <c r="R9" s="2">
        <f t="shared" si="8"/>
        <v>0.95167000000000002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_xlfn.STDEV.P(I4:I75)</f>
        <v>5.402584758891912</v>
      </c>
      <c r="D10">
        <v>6</v>
      </c>
      <c r="E10">
        <v>2010</v>
      </c>
      <c r="F10">
        <v>7</v>
      </c>
      <c r="G10">
        <v>31</v>
      </c>
      <c r="H10">
        <v>17.797739</v>
      </c>
      <c r="I10">
        <v>18.857621999999999</v>
      </c>
      <c r="J10" s="2">
        <f t="shared" si="0"/>
        <v>1.0598829999999992</v>
      </c>
      <c r="K10" s="2">
        <f t="shared" si="1"/>
        <v>8.1328437361111128</v>
      </c>
      <c r="L10" s="2">
        <f t="shared" si="2"/>
        <v>7.6274343472222199</v>
      </c>
      <c r="M10" s="2">
        <f t="shared" si="3"/>
        <v>66.143147236001766</v>
      </c>
      <c r="N10" s="2">
        <f t="shared" si="4"/>
        <v>58.177754721185252</v>
      </c>
      <c r="O10" s="2">
        <f t="shared" si="5"/>
        <v>62.032731653404987</v>
      </c>
      <c r="P10" s="2">
        <f t="shared" si="6"/>
        <v>1.1233519736889983</v>
      </c>
      <c r="Q10" s="2">
        <f t="shared" si="7"/>
        <v>75.469482691348091</v>
      </c>
      <c r="R10" s="2">
        <f t="shared" si="8"/>
        <v>1.0598829999999992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1.4107394465127048</v>
      </c>
      <c r="D11">
        <v>7</v>
      </c>
      <c r="E11">
        <v>2010</v>
      </c>
      <c r="F11">
        <v>8</v>
      </c>
      <c r="G11">
        <v>31</v>
      </c>
      <c r="H11">
        <v>17.887530999999999</v>
      </c>
      <c r="I11">
        <v>19.686464000000001</v>
      </c>
      <c r="J11" s="2">
        <f t="shared" si="0"/>
        <v>1.7989330000000017</v>
      </c>
      <c r="K11" s="2">
        <f t="shared" si="1"/>
        <v>8.9616857361111144</v>
      </c>
      <c r="L11" s="2">
        <f t="shared" si="2"/>
        <v>7.7172263472222191</v>
      </c>
      <c r="M11" s="2">
        <f t="shared" si="3"/>
        <v>80.311811232817405</v>
      </c>
      <c r="N11" s="2">
        <f t="shared" si="4"/>
        <v>59.555582494260797</v>
      </c>
      <c r="O11" s="2">
        <f t="shared" si="5"/>
        <v>69.15935727824224</v>
      </c>
      <c r="P11" s="2">
        <f t="shared" si="6"/>
        <v>3.2361599384890058</v>
      </c>
      <c r="Q11" s="2">
        <f t="shared" si="7"/>
        <v>90.557288721724845</v>
      </c>
      <c r="R11" s="2">
        <f t="shared" si="8"/>
        <v>1.7989330000000017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SUM(O4:O75)/SQRT(SUM(M4:M75)*SUM(N4:N75))</f>
        <v>0.97172190998480668</v>
      </c>
      <c r="C12" s="6"/>
      <c r="D12">
        <v>8</v>
      </c>
      <c r="E12">
        <v>2010</v>
      </c>
      <c r="F12">
        <v>9</v>
      </c>
      <c r="G12">
        <v>30</v>
      </c>
      <c r="H12">
        <v>14.438943</v>
      </c>
      <c r="I12">
        <v>15.759565</v>
      </c>
      <c r="J12" s="2">
        <f t="shared" si="0"/>
        <v>1.3206220000000002</v>
      </c>
      <c r="K12" s="2">
        <f t="shared" si="1"/>
        <v>5.0347867361111138</v>
      </c>
      <c r="L12" s="2">
        <f t="shared" si="2"/>
        <v>4.26863834722222</v>
      </c>
      <c r="M12" s="2">
        <f t="shared" si="3"/>
        <v>25.349077478120403</v>
      </c>
      <c r="N12" s="2">
        <f t="shared" si="4"/>
        <v>18.221273339376047</v>
      </c>
      <c r="O12" s="2">
        <f t="shared" si="5"/>
        <v>21.491683731849701</v>
      </c>
      <c r="P12" s="2">
        <f t="shared" si="6"/>
        <v>1.7440424668840004</v>
      </c>
      <c r="Q12" s="2">
        <f t="shared" si="7"/>
        <v>31.239831229030653</v>
      </c>
      <c r="R12" s="2">
        <f t="shared" si="8"/>
        <v>1.3206220000000002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1.1719316666666668</v>
      </c>
      <c r="D13">
        <v>9</v>
      </c>
      <c r="E13">
        <v>2010</v>
      </c>
      <c r="F13">
        <v>10</v>
      </c>
      <c r="G13">
        <v>31</v>
      </c>
      <c r="H13">
        <v>10.489164000000001</v>
      </c>
      <c r="I13">
        <v>11.111582</v>
      </c>
      <c r="J13" s="2">
        <f t="shared" si="0"/>
        <v>0.62241799999999969</v>
      </c>
      <c r="K13" s="2">
        <f t="shared" si="1"/>
        <v>0.38680373611111385</v>
      </c>
      <c r="L13" s="2">
        <f t="shared" si="2"/>
        <v>0.31885934722222053</v>
      </c>
      <c r="M13" s="2">
        <f t="shared" si="3"/>
        <v>0.1496171302695162</v>
      </c>
      <c r="N13" s="2">
        <f t="shared" si="4"/>
        <v>0.1016712833109806</v>
      </c>
      <c r="O13" s="2">
        <f t="shared" si="5"/>
        <v>0.12333598679950582</v>
      </c>
      <c r="P13" s="2">
        <f t="shared" si="6"/>
        <v>0.38740416672399963</v>
      </c>
      <c r="Q13" s="2">
        <f t="shared" si="7"/>
        <v>0.88600304439370015</v>
      </c>
      <c r="R13" s="2">
        <f t="shared" si="8"/>
        <v>0.62241799999999969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5.3780950000000001</v>
      </c>
      <c r="I14">
        <v>7.2814439999999996</v>
      </c>
      <c r="J14" s="2">
        <f t="shared" si="0"/>
        <v>1.9033489999999995</v>
      </c>
      <c r="K14" s="2">
        <f t="shared" si="1"/>
        <v>-3.4433342638888869</v>
      </c>
      <c r="L14" s="2">
        <f t="shared" si="2"/>
        <v>-4.79220965277778</v>
      </c>
      <c r="M14" s="2">
        <f t="shared" si="3"/>
        <v>11.856550852871223</v>
      </c>
      <c r="N14" s="2">
        <f t="shared" si="4"/>
        <v>22.965273356176532</v>
      </c>
      <c r="O14" s="2">
        <f t="shared" si="5"/>
        <v>16.501179697148796</v>
      </c>
      <c r="P14" s="2">
        <f t="shared" si="6"/>
        <v>3.622737415800998</v>
      </c>
      <c r="Q14" s="2">
        <f t="shared" si="7"/>
        <v>8.3455158711676631</v>
      </c>
      <c r="R14" s="2">
        <f t="shared" si="8"/>
        <v>1.9033489999999995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0.25975860117791605</v>
      </c>
      <c r="D15">
        <v>11</v>
      </c>
      <c r="E15">
        <v>2010</v>
      </c>
      <c r="F15">
        <v>12</v>
      </c>
      <c r="G15">
        <v>31</v>
      </c>
      <c r="H15">
        <v>3.7197469999999999</v>
      </c>
      <c r="I15">
        <v>6.213406</v>
      </c>
      <c r="J15" s="2">
        <f t="shared" si="0"/>
        <v>2.4936590000000001</v>
      </c>
      <c r="K15" s="2">
        <f t="shared" si="1"/>
        <v>-4.5113722638888865</v>
      </c>
      <c r="L15" s="2">
        <f t="shared" si="2"/>
        <v>-6.4505576527777801</v>
      </c>
      <c r="M15" s="2">
        <f t="shared" si="3"/>
        <v>20.352479703385935</v>
      </c>
      <c r="N15" s="2">
        <f t="shared" si="4"/>
        <v>41.609694031809987</v>
      </c>
      <c r="O15" s="2">
        <f t="shared" si="5"/>
        <v>29.100866881357877</v>
      </c>
      <c r="P15" s="2">
        <f t="shared" si="6"/>
        <v>6.2183352082810002</v>
      </c>
      <c r="Q15" s="2">
        <f t="shared" si="7"/>
        <v>15.65704694835461</v>
      </c>
      <c r="R15" s="2">
        <f t="shared" si="8"/>
        <v>2.4936590000000001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4.213533</v>
      </c>
      <c r="I16">
        <v>5.4902660000000001</v>
      </c>
      <c r="J16" s="2">
        <f t="shared" si="0"/>
        <v>1.2767330000000001</v>
      </c>
      <c r="K16" s="2">
        <f t="shared" si="1"/>
        <v>-5.2345122638888864</v>
      </c>
      <c r="L16" s="2">
        <f t="shared" si="2"/>
        <v>-5.9567716527777801</v>
      </c>
      <c r="M16" s="2">
        <f t="shared" si="3"/>
        <v>27.400118640803154</v>
      </c>
      <c r="N16" s="2">
        <f t="shared" si="4"/>
        <v>35.483128523336923</v>
      </c>
      <c r="O16" s="2">
        <f t="shared" si="5"/>
        <v>31.18079426965096</v>
      </c>
      <c r="P16" s="2">
        <f t="shared" si="6"/>
        <v>1.6300471532890004</v>
      </c>
      <c r="Q16" s="2">
        <f t="shared" si="7"/>
        <v>21.902761791494058</v>
      </c>
      <c r="R16" s="2">
        <f t="shared" si="8"/>
        <v>1.2767330000000001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4" x14ac:dyDescent="0.3">
      <c r="D17">
        <v>13</v>
      </c>
      <c r="E17">
        <v>2011</v>
      </c>
      <c r="F17">
        <v>2</v>
      </c>
      <c r="G17">
        <v>28</v>
      </c>
      <c r="H17">
        <v>3.3110390000000001</v>
      </c>
      <c r="I17">
        <v>4.6242000000000001</v>
      </c>
      <c r="J17" s="2">
        <f t="shared" si="0"/>
        <v>1.313161</v>
      </c>
      <c r="K17" s="2">
        <f t="shared" si="1"/>
        <v>-6.1005782638888864</v>
      </c>
      <c r="L17" s="2">
        <f t="shared" si="2"/>
        <v>-6.85926565277778</v>
      </c>
      <c r="M17" s="2">
        <f t="shared" si="3"/>
        <v>37.217055153833542</v>
      </c>
      <c r="N17" s="2">
        <f t="shared" si="4"/>
        <v>47.049525295376988</v>
      </c>
      <c r="O17" s="2">
        <f t="shared" si="5"/>
        <v>41.845486947575736</v>
      </c>
      <c r="P17" s="2">
        <f t="shared" si="6"/>
        <v>1.724391811921</v>
      </c>
      <c r="Q17" s="2">
        <f t="shared" si="7"/>
        <v>30.75927681956334</v>
      </c>
      <c r="R17" s="2">
        <f t="shared" si="8"/>
        <v>1.313161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4" x14ac:dyDescent="0.3">
      <c r="D18">
        <v>14</v>
      </c>
      <c r="E18">
        <v>2011</v>
      </c>
      <c r="F18">
        <v>3</v>
      </c>
      <c r="G18">
        <v>31</v>
      </c>
      <c r="H18">
        <v>4.7018979999999999</v>
      </c>
      <c r="I18">
        <v>5.5021440000000004</v>
      </c>
      <c r="J18" s="2">
        <f t="shared" si="0"/>
        <v>0.80024600000000046</v>
      </c>
      <c r="K18" s="2">
        <f t="shared" si="1"/>
        <v>-5.2226342638888861</v>
      </c>
      <c r="L18" s="2">
        <f t="shared" si="2"/>
        <v>-5.4684066527777802</v>
      </c>
      <c r="M18" s="2">
        <f t="shared" si="3"/>
        <v>27.275908654346207</v>
      </c>
      <c r="N18" s="2">
        <f t="shared" si="4"/>
        <v>29.903471320144284</v>
      </c>
      <c r="O18" s="2">
        <f t="shared" si="5"/>
        <v>28.55948795367517</v>
      </c>
      <c r="P18" s="2">
        <f t="shared" si="6"/>
        <v>0.64039366051600077</v>
      </c>
      <c r="Q18" s="2">
        <f t="shared" si="7"/>
        <v>21.791723880142666</v>
      </c>
      <c r="R18" s="2">
        <f t="shared" si="8"/>
        <v>0.80024600000000046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4" x14ac:dyDescent="0.3">
      <c r="D19">
        <v>15</v>
      </c>
      <c r="E19">
        <v>2011</v>
      </c>
      <c r="F19">
        <v>4</v>
      </c>
      <c r="G19">
        <v>30</v>
      </c>
      <c r="H19">
        <v>4.7580549999999997</v>
      </c>
      <c r="I19">
        <v>6.2522029999999997</v>
      </c>
      <c r="J19" s="2">
        <f t="shared" si="0"/>
        <v>1.494148</v>
      </c>
      <c r="K19" s="2">
        <f t="shared" si="1"/>
        <v>-4.4725752638888867</v>
      </c>
      <c r="L19" s="2">
        <f t="shared" si="2"/>
        <v>-5.4122496527777804</v>
      </c>
      <c r="M19" s="2">
        <f t="shared" si="3"/>
        <v>20.003929491150746</v>
      </c>
      <c r="N19" s="2">
        <f t="shared" si="4"/>
        <v>29.292446303993206</v>
      </c>
      <c r="O19" s="2">
        <f t="shared" si="5"/>
        <v>24.206693919005115</v>
      </c>
      <c r="P19" s="2">
        <f t="shared" si="6"/>
        <v>2.2324782459040002</v>
      </c>
      <c r="Q19" s="2">
        <f t="shared" si="7"/>
        <v>15.351520561499974</v>
      </c>
      <c r="R19" s="2">
        <f t="shared" si="8"/>
        <v>1.494148</v>
      </c>
      <c r="S19">
        <v>5.725752</v>
      </c>
      <c r="T19">
        <v>6.1887270000000001</v>
      </c>
      <c r="U19">
        <f t="shared" si="9"/>
        <v>0.46297500000000014</v>
      </c>
      <c r="V19"/>
      <c r="X19" s="1" t="s">
        <v>18</v>
      </c>
    </row>
    <row r="20" spans="4:24" x14ac:dyDescent="0.3">
      <c r="D20">
        <v>16</v>
      </c>
      <c r="E20">
        <v>2011</v>
      </c>
      <c r="F20">
        <v>5</v>
      </c>
      <c r="G20">
        <v>31</v>
      </c>
      <c r="H20">
        <v>8.2818780000000007</v>
      </c>
      <c r="I20">
        <v>7.5640549999999998</v>
      </c>
      <c r="J20" s="2">
        <f t="shared" si="0"/>
        <v>-0.71782300000000099</v>
      </c>
      <c r="K20" s="2">
        <f t="shared" si="1"/>
        <v>-3.1607232638888867</v>
      </c>
      <c r="L20" s="2">
        <f t="shared" si="2"/>
        <v>-1.8884266527777793</v>
      </c>
      <c r="M20" s="2">
        <f t="shared" si="3"/>
        <v>9.9901715508884177</v>
      </c>
      <c r="N20" s="2">
        <f t="shared" si="4"/>
        <v>3.5661552229214877</v>
      </c>
      <c r="O20" s="2">
        <f t="shared" si="5"/>
        <v>5.9687940535825481</v>
      </c>
      <c r="P20" s="2">
        <f t="shared" si="6"/>
        <v>0.51526985932900138</v>
      </c>
      <c r="Q20" s="2">
        <f t="shared" si="7"/>
        <v>6.7925372526043004</v>
      </c>
      <c r="R20" s="2">
        <f t="shared" si="8"/>
        <v>0.71782300000000099</v>
      </c>
      <c r="S20">
        <v>6.651535</v>
      </c>
      <c r="T20">
        <v>7.3997349999999997</v>
      </c>
      <c r="U20">
        <f t="shared" si="9"/>
        <v>0.74819999999999975</v>
      </c>
      <c r="V20"/>
      <c r="W20" s="1">
        <v>5.4004989999999999</v>
      </c>
      <c r="X20" s="1">
        <v>5.2936810000000003</v>
      </c>
    </row>
    <row r="21" spans="4:24" x14ac:dyDescent="0.3">
      <c r="D21">
        <v>17</v>
      </c>
      <c r="E21">
        <v>2011</v>
      </c>
      <c r="F21">
        <v>6</v>
      </c>
      <c r="G21">
        <v>30</v>
      </c>
      <c r="H21">
        <v>13.595072999999999</v>
      </c>
      <c r="I21">
        <v>10.631712</v>
      </c>
      <c r="J21" s="2">
        <f t="shared" si="0"/>
        <v>-2.963360999999999</v>
      </c>
      <c r="K21" s="2">
        <f t="shared" si="1"/>
        <v>-9.3066263888886169E-2</v>
      </c>
      <c r="L21" s="2">
        <f t="shared" si="2"/>
        <v>3.4247683472222192</v>
      </c>
      <c r="M21" s="2">
        <f t="shared" si="3"/>
        <v>8.6613294742357971E-3</v>
      </c>
      <c r="N21" s="2">
        <f t="shared" si="4"/>
        <v>11.729038232135212</v>
      </c>
      <c r="O21" s="2">
        <f t="shared" si="5"/>
        <v>-0.3187303947608876</v>
      </c>
      <c r="P21" s="2">
        <f t="shared" si="6"/>
        <v>8.7815084163209942</v>
      </c>
      <c r="Q21" s="2">
        <f t="shared" si="7"/>
        <v>0.21289674007064649</v>
      </c>
      <c r="R21" s="2">
        <f t="shared" si="8"/>
        <v>2.963360999999999</v>
      </c>
      <c r="S21">
        <v>8.1925410000000003</v>
      </c>
      <c r="T21">
        <v>9.4273530000000001</v>
      </c>
      <c r="U21">
        <f t="shared" si="9"/>
        <v>1.2348119999999998</v>
      </c>
      <c r="V21"/>
      <c r="W21" s="1">
        <v>6.2733090000000002</v>
      </c>
      <c r="X21" s="1">
        <v>6.2659289999999999</v>
      </c>
    </row>
    <row r="22" spans="4:24" x14ac:dyDescent="0.3">
      <c r="D22">
        <v>18</v>
      </c>
      <c r="E22">
        <v>2011</v>
      </c>
      <c r="F22">
        <v>7</v>
      </c>
      <c r="G22">
        <v>31</v>
      </c>
      <c r="H22">
        <v>16.21734</v>
      </c>
      <c r="I22">
        <v>16.250326000000001</v>
      </c>
      <c r="J22" s="2">
        <f t="shared" si="0"/>
        <v>3.298600000000107E-2</v>
      </c>
      <c r="K22" s="2">
        <f t="shared" si="1"/>
        <v>5.5255477361111147</v>
      </c>
      <c r="L22" s="2">
        <f t="shared" si="2"/>
        <v>6.04703534722222</v>
      </c>
      <c r="M22" s="2">
        <f t="shared" si="3"/>
        <v>30.531677784042664</v>
      </c>
      <c r="N22" s="2">
        <f t="shared" si="4"/>
        <v>36.566636490554956</v>
      </c>
      <c r="O22" s="2">
        <f t="shared" si="5"/>
        <v>33.413182473027625</v>
      </c>
      <c r="P22" s="2">
        <f t="shared" si="6"/>
        <v>1.0880761960000707E-3</v>
      </c>
      <c r="Q22" s="2">
        <f t="shared" si="7"/>
        <v>36.966659582677913</v>
      </c>
      <c r="R22" s="2">
        <f t="shared" si="8"/>
        <v>3.298600000000107E-2</v>
      </c>
      <c r="S22">
        <v>10.529388000000001</v>
      </c>
      <c r="T22">
        <v>12.164102</v>
      </c>
      <c r="U22">
        <f t="shared" si="9"/>
        <v>1.6347139999999989</v>
      </c>
      <c r="V22"/>
      <c r="W22" s="1">
        <v>7.2631180000000004</v>
      </c>
      <c r="X22" s="1">
        <v>7.403867</v>
      </c>
    </row>
    <row r="23" spans="4:24" x14ac:dyDescent="0.3">
      <c r="D23">
        <v>19</v>
      </c>
      <c r="E23">
        <v>2011</v>
      </c>
      <c r="F23">
        <v>8</v>
      </c>
      <c r="G23">
        <v>31</v>
      </c>
      <c r="H23">
        <v>17.771920999999999</v>
      </c>
      <c r="I23">
        <v>19.721518</v>
      </c>
      <c r="J23" s="2">
        <f t="shared" si="0"/>
        <v>1.9495970000000007</v>
      </c>
      <c r="K23" s="2">
        <f t="shared" si="1"/>
        <v>8.9967397361111132</v>
      </c>
      <c r="L23" s="2">
        <f t="shared" si="2"/>
        <v>7.6016163472222189</v>
      </c>
      <c r="M23" s="2">
        <f t="shared" si="3"/>
        <v>80.941325879320658</v>
      </c>
      <c r="N23" s="2">
        <f t="shared" si="4"/>
        <v>57.784571090356067</v>
      </c>
      <c r="O23" s="2">
        <f t="shared" si="5"/>
        <v>68.389763849725952</v>
      </c>
      <c r="P23" s="2">
        <f t="shared" si="6"/>
        <v>3.8009284624090025</v>
      </c>
      <c r="Q23" s="2">
        <f t="shared" si="7"/>
        <v>91.225676404155877</v>
      </c>
      <c r="R23" s="2">
        <f t="shared" si="8"/>
        <v>1.9495970000000007</v>
      </c>
      <c r="S23">
        <v>12.893722</v>
      </c>
      <c r="T23">
        <v>14.740093</v>
      </c>
      <c r="U23">
        <f t="shared" si="9"/>
        <v>1.8463709999999995</v>
      </c>
      <c r="V23"/>
      <c r="W23" s="1">
        <v>7.6827030000000001</v>
      </c>
      <c r="X23" s="1">
        <v>7.7542350000000004</v>
      </c>
    </row>
    <row r="24" spans="4:24" x14ac:dyDescent="0.3">
      <c r="D24">
        <v>20</v>
      </c>
      <c r="E24">
        <v>2011</v>
      </c>
      <c r="F24">
        <v>9</v>
      </c>
      <c r="G24">
        <v>30</v>
      </c>
      <c r="H24">
        <v>17.381886000000002</v>
      </c>
      <c r="I24">
        <v>17.337859999999999</v>
      </c>
      <c r="J24" s="2">
        <f t="shared" si="0"/>
        <v>-4.4026000000002341E-2</v>
      </c>
      <c r="K24" s="2">
        <f t="shared" si="1"/>
        <v>6.6130817361111127</v>
      </c>
      <c r="L24" s="2">
        <f t="shared" si="2"/>
        <v>7.2115813472222214</v>
      </c>
      <c r="M24" s="2">
        <f t="shared" si="3"/>
        <v>43.73285004848637</v>
      </c>
      <c r="N24" s="2">
        <f t="shared" si="4"/>
        <v>52.006905527603472</v>
      </c>
      <c r="O24" s="2">
        <f t="shared" si="5"/>
        <v>47.690776895794848</v>
      </c>
      <c r="P24" s="2">
        <f t="shared" si="6"/>
        <v>1.9382886760002061E-3</v>
      </c>
      <c r="Q24" s="2">
        <f t="shared" si="7"/>
        <v>51.373849655493828</v>
      </c>
      <c r="R24" s="2">
        <f t="shared" si="8"/>
        <v>4.4026000000002341E-2</v>
      </c>
      <c r="S24">
        <v>13.478433000000001</v>
      </c>
      <c r="T24">
        <v>15.472922000000001</v>
      </c>
      <c r="U24">
        <f t="shared" si="9"/>
        <v>1.9944889999999997</v>
      </c>
      <c r="V24"/>
      <c r="W24" s="1">
        <v>9.5316720000000004</v>
      </c>
      <c r="X24" s="1">
        <v>9.7394800000000004</v>
      </c>
    </row>
    <row r="25" spans="4:24" x14ac:dyDescent="0.3">
      <c r="D25">
        <v>21</v>
      </c>
      <c r="E25">
        <v>2011</v>
      </c>
      <c r="F25">
        <v>10</v>
      </c>
      <c r="G25">
        <v>31</v>
      </c>
      <c r="H25">
        <v>10.232779000000001</v>
      </c>
      <c r="I25">
        <v>11.302659</v>
      </c>
      <c r="J25" s="2">
        <f t="shared" si="0"/>
        <v>1.0698799999999995</v>
      </c>
      <c r="K25" s="2">
        <f t="shared" si="1"/>
        <v>0.57788073611111379</v>
      </c>
      <c r="L25" s="2">
        <f t="shared" si="2"/>
        <v>6.2474347222220672E-2</v>
      </c>
      <c r="M25" s="2">
        <f t="shared" si="3"/>
        <v>0.33394614516832272</v>
      </c>
      <c r="N25" s="2">
        <f t="shared" si="4"/>
        <v>3.9030440608425919E-3</v>
      </c>
      <c r="O25" s="2">
        <f t="shared" si="5"/>
        <v>3.6102721760838202E-2</v>
      </c>
      <c r="P25" s="2">
        <f t="shared" si="6"/>
        <v>1.1446432143999989</v>
      </c>
      <c r="Q25" s="2">
        <f t="shared" si="7"/>
        <v>1.2822263676730603</v>
      </c>
      <c r="R25" s="2">
        <f t="shared" si="8"/>
        <v>1.0698799999999995</v>
      </c>
      <c r="S25">
        <v>12.416278</v>
      </c>
      <c r="T25">
        <v>14.415647999999999</v>
      </c>
      <c r="U25">
        <f t="shared" si="9"/>
        <v>1.999369999999999</v>
      </c>
      <c r="V25"/>
      <c r="W25" s="1">
        <v>12.017338000000001</v>
      </c>
      <c r="X25" s="1">
        <v>12.316566</v>
      </c>
    </row>
    <row r="26" spans="4:24" x14ac:dyDescent="0.3">
      <c r="D26">
        <v>22</v>
      </c>
      <c r="E26">
        <v>2011</v>
      </c>
      <c r="F26">
        <v>11</v>
      </c>
      <c r="G26">
        <v>30</v>
      </c>
      <c r="H26">
        <v>4.8344560000000003</v>
      </c>
      <c r="I26">
        <v>6.5582289999999999</v>
      </c>
      <c r="J26" s="2">
        <f t="shared" si="0"/>
        <v>1.7237729999999996</v>
      </c>
      <c r="K26" s="2">
        <f t="shared" si="1"/>
        <v>-4.1665492638888866</v>
      </c>
      <c r="L26" s="2">
        <f t="shared" si="2"/>
        <v>-5.3358486527777798</v>
      </c>
      <c r="M26" s="2">
        <f t="shared" si="3"/>
        <v>17.360132768413024</v>
      </c>
      <c r="N26" s="2">
        <f t="shared" si="4"/>
        <v>28.471280845350446</v>
      </c>
      <c r="O26" s="2">
        <f t="shared" si="5"/>
        <v>22.232076276453764</v>
      </c>
      <c r="P26" s="2">
        <f t="shared" si="6"/>
        <v>2.9713933555289986</v>
      </c>
      <c r="Q26" s="2">
        <f t="shared" si="7"/>
        <v>13.047090521390027</v>
      </c>
      <c r="R26" s="2">
        <f t="shared" si="8"/>
        <v>1.7237729999999996</v>
      </c>
      <c r="S26">
        <v>7.2547030000000001</v>
      </c>
      <c r="T26">
        <v>8.0990950000000002</v>
      </c>
      <c r="U26">
        <f t="shared" si="9"/>
        <v>0.84439200000000003</v>
      </c>
      <c r="V26"/>
      <c r="W26" s="1">
        <v>18.428984</v>
      </c>
      <c r="X26" s="1">
        <v>18.787785</v>
      </c>
    </row>
    <row r="27" spans="4:24" x14ac:dyDescent="0.3">
      <c r="D27">
        <v>23</v>
      </c>
      <c r="E27">
        <v>2011</v>
      </c>
      <c r="F27">
        <v>12</v>
      </c>
      <c r="G27">
        <v>31</v>
      </c>
      <c r="H27">
        <v>4.0301580000000001</v>
      </c>
      <c r="I27">
        <v>3.8962509999999999</v>
      </c>
      <c r="J27" s="2">
        <f t="shared" si="0"/>
        <v>-0.13390700000000022</v>
      </c>
      <c r="K27" s="2">
        <f t="shared" si="1"/>
        <v>-6.828527263888887</v>
      </c>
      <c r="L27" s="2">
        <f t="shared" si="2"/>
        <v>-6.1401466527777799</v>
      </c>
      <c r="M27" s="2">
        <f t="shared" si="3"/>
        <v>46.628784593673849</v>
      </c>
      <c r="N27" s="2">
        <f t="shared" si="4"/>
        <v>37.701400917618173</v>
      </c>
      <c r="O27" s="2">
        <f t="shared" si="5"/>
        <v>41.928158822769163</v>
      </c>
      <c r="P27" s="2">
        <f t="shared" si="6"/>
        <v>1.7931084649000058E-2</v>
      </c>
      <c r="Q27" s="2">
        <f t="shared" si="7"/>
        <v>39.363749237934215</v>
      </c>
      <c r="R27" s="2">
        <f t="shared" si="8"/>
        <v>0.13390700000000022</v>
      </c>
      <c r="S27">
        <v>3.306524</v>
      </c>
      <c r="T27">
        <v>3.2822840000000002</v>
      </c>
      <c r="U27">
        <f t="shared" si="9"/>
        <v>-2.4239999999999817E-2</v>
      </c>
      <c r="V27"/>
      <c r="W27" s="1">
        <v>18.51454</v>
      </c>
      <c r="X27" s="1">
        <v>18.881485000000001</v>
      </c>
    </row>
    <row r="28" spans="4:24" x14ac:dyDescent="0.3">
      <c r="D28">
        <v>24</v>
      </c>
      <c r="E28">
        <v>2012</v>
      </c>
      <c r="F28">
        <v>1</v>
      </c>
      <c r="G28">
        <v>31</v>
      </c>
      <c r="H28">
        <v>3.4191470000000002</v>
      </c>
      <c r="I28">
        <v>4.9214390000000003</v>
      </c>
      <c r="J28" s="2">
        <f t="shared" si="0"/>
        <v>1.5022920000000002</v>
      </c>
      <c r="K28" s="2">
        <f t="shared" si="1"/>
        <v>-5.8033392638888861</v>
      </c>
      <c r="L28" s="2">
        <f t="shared" si="2"/>
        <v>-6.7511576527777795</v>
      </c>
      <c r="M28" s="2">
        <f t="shared" si="3"/>
        <v>33.678746611794395</v>
      </c>
      <c r="N28" s="2">
        <f t="shared" si="4"/>
        <v>45.578129652659975</v>
      </c>
      <c r="O28" s="2">
        <f t="shared" si="5"/>
        <v>39.179258283069217</v>
      </c>
      <c r="P28" s="2">
        <f t="shared" si="6"/>
        <v>2.2568812532640004</v>
      </c>
      <c r="Q28" s="2">
        <f t="shared" si="7"/>
        <v>27.550590640910308</v>
      </c>
      <c r="R28" s="2">
        <f t="shared" si="8"/>
        <v>1.5022920000000002</v>
      </c>
      <c r="S28">
        <v>4.1439440000000003</v>
      </c>
      <c r="T28">
        <v>3.927359</v>
      </c>
      <c r="U28">
        <f t="shared" si="9"/>
        <v>-0.21658500000000025</v>
      </c>
      <c r="V28"/>
      <c r="W28" s="1">
        <v>14.169878000000001</v>
      </c>
      <c r="X28" s="1">
        <v>14.327498</v>
      </c>
    </row>
    <row r="29" spans="4:24" x14ac:dyDescent="0.3">
      <c r="D29">
        <v>25</v>
      </c>
      <c r="E29">
        <v>2012</v>
      </c>
      <c r="F29">
        <v>2</v>
      </c>
      <c r="G29">
        <v>29</v>
      </c>
      <c r="H29">
        <v>3.9419179999999998</v>
      </c>
      <c r="I29">
        <v>5.1279089999999998</v>
      </c>
      <c r="J29" s="2">
        <f t="shared" si="0"/>
        <v>1.185991</v>
      </c>
      <c r="K29" s="2">
        <f t="shared" si="1"/>
        <v>-5.5968692638888866</v>
      </c>
      <c r="L29" s="2">
        <f t="shared" si="2"/>
        <v>-6.2283866527777807</v>
      </c>
      <c r="M29" s="2">
        <f t="shared" si="3"/>
        <v>31.324945557064126</v>
      </c>
      <c r="N29" s="2">
        <f t="shared" si="4"/>
        <v>38.79280029650041</v>
      </c>
      <c r="O29" s="2">
        <f t="shared" si="5"/>
        <v>34.859465820547747</v>
      </c>
      <c r="P29" s="2">
        <f t="shared" si="6"/>
        <v>1.4065746520810001</v>
      </c>
      <c r="Q29" s="2">
        <f t="shared" si="7"/>
        <v>25.425753919152257</v>
      </c>
      <c r="R29" s="2">
        <f t="shared" si="8"/>
        <v>1.185991</v>
      </c>
      <c r="S29">
        <v>4.8668040000000001</v>
      </c>
      <c r="T29">
        <v>5.1388389999999999</v>
      </c>
      <c r="U29">
        <f t="shared" si="9"/>
        <v>0.2720349999999998</v>
      </c>
      <c r="V29"/>
      <c r="W29" s="1">
        <v>11.696740999999999</v>
      </c>
      <c r="X29" s="1">
        <v>11.818678</v>
      </c>
    </row>
    <row r="30" spans="4:24" x14ac:dyDescent="0.3">
      <c r="D30">
        <v>26</v>
      </c>
      <c r="E30">
        <v>2012</v>
      </c>
      <c r="F30">
        <v>3</v>
      </c>
      <c r="G30">
        <v>31</v>
      </c>
      <c r="H30">
        <v>3.101648</v>
      </c>
      <c r="I30">
        <v>5.0719139999999996</v>
      </c>
      <c r="J30" s="2">
        <f t="shared" si="0"/>
        <v>1.9702659999999996</v>
      </c>
      <c r="K30" s="2">
        <f t="shared" si="1"/>
        <v>-5.6528642638888869</v>
      </c>
      <c r="L30" s="2">
        <f t="shared" si="2"/>
        <v>-7.0686566527777801</v>
      </c>
      <c r="M30" s="2">
        <f t="shared" si="3"/>
        <v>31.954874385952046</v>
      </c>
      <c r="N30" s="2">
        <f t="shared" si="4"/>
        <v>49.96590687485957</v>
      </c>
      <c r="O30" s="2">
        <f t="shared" si="5"/>
        <v>39.958156586187947</v>
      </c>
      <c r="P30" s="2">
        <f t="shared" si="6"/>
        <v>3.8819481107559985</v>
      </c>
      <c r="Q30" s="2">
        <f t="shared" si="7"/>
        <v>25.993587248331842</v>
      </c>
      <c r="R30" s="2">
        <f t="shared" si="8"/>
        <v>1.9702659999999996</v>
      </c>
      <c r="S30">
        <v>4.7258519999999997</v>
      </c>
      <c r="T30">
        <v>4.2618510000000001</v>
      </c>
      <c r="U30">
        <f t="shared" si="9"/>
        <v>-0.46400099999999966</v>
      </c>
      <c r="V30"/>
      <c r="W30" s="1">
        <v>6.7527619999999997</v>
      </c>
      <c r="X30" s="1">
        <v>6.7781269999999996</v>
      </c>
    </row>
    <row r="31" spans="4:24" x14ac:dyDescent="0.3">
      <c r="D31">
        <v>27</v>
      </c>
      <c r="E31">
        <v>2012</v>
      </c>
      <c r="F31">
        <v>4</v>
      </c>
      <c r="G31">
        <v>30</v>
      </c>
      <c r="H31">
        <v>8.2963290000000001</v>
      </c>
      <c r="I31">
        <v>6.5960349999999996</v>
      </c>
      <c r="J31" s="2">
        <f t="shared" si="0"/>
        <v>-1.7002940000000004</v>
      </c>
      <c r="K31" s="2">
        <f t="shared" si="1"/>
        <v>-4.1287432638888868</v>
      </c>
      <c r="L31" s="2">
        <f t="shared" si="2"/>
        <v>-1.87397565277778</v>
      </c>
      <c r="M31" s="2">
        <f t="shared" si="3"/>
        <v>17.046520939107857</v>
      </c>
      <c r="N31" s="2">
        <f t="shared" si="4"/>
        <v>3.5117847472039068</v>
      </c>
      <c r="O31" s="2">
        <f t="shared" si="5"/>
        <v>7.7371643530980387</v>
      </c>
      <c r="P31" s="2">
        <f t="shared" si="6"/>
        <v>2.8909996864360012</v>
      </c>
      <c r="Q31" s="2">
        <f t="shared" si="7"/>
        <v>12.775403550768194</v>
      </c>
      <c r="R31" s="2">
        <f t="shared" si="8"/>
        <v>1.7002940000000004</v>
      </c>
      <c r="S31">
        <v>5.8077240000000003</v>
      </c>
      <c r="T31">
        <v>6.2101850000000001</v>
      </c>
      <c r="U31">
        <f t="shared" si="9"/>
        <v>0.40246099999999974</v>
      </c>
      <c r="V31"/>
      <c r="W31" s="1">
        <v>4.6095480000000002</v>
      </c>
      <c r="X31" s="1">
        <v>4.5989959999999996</v>
      </c>
    </row>
    <row r="32" spans="4:24" x14ac:dyDescent="0.3">
      <c r="D32">
        <v>28</v>
      </c>
      <c r="E32">
        <v>2012</v>
      </c>
      <c r="F32">
        <v>5</v>
      </c>
      <c r="G32">
        <v>31</v>
      </c>
      <c r="H32">
        <v>10.669551999999999</v>
      </c>
      <c r="I32">
        <v>8.7931030000000003</v>
      </c>
      <c r="J32" s="2">
        <f t="shared" si="0"/>
        <v>-1.8764489999999991</v>
      </c>
      <c r="K32" s="2">
        <f t="shared" si="1"/>
        <v>-1.9316752638888861</v>
      </c>
      <c r="L32" s="2">
        <f t="shared" si="2"/>
        <v>0.49924734722221942</v>
      </c>
      <c r="M32" s="2">
        <f t="shared" si="3"/>
        <v>3.7313693251201978</v>
      </c>
      <c r="N32" s="2">
        <f t="shared" si="4"/>
        <v>0.24924791370842331</v>
      </c>
      <c r="O32" s="2">
        <f t="shared" si="5"/>
        <v>-0.96438375119130704</v>
      </c>
      <c r="P32" s="2">
        <f t="shared" si="6"/>
        <v>3.521060849600997</v>
      </c>
      <c r="Q32" s="2">
        <f t="shared" si="7"/>
        <v>1.8966843924138481</v>
      </c>
      <c r="R32" s="2">
        <f t="shared" si="8"/>
        <v>1.8764489999999991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12.462146000000001</v>
      </c>
      <c r="I33">
        <v>11.085842</v>
      </c>
      <c r="J33" s="2">
        <f t="shared" si="0"/>
        <v>-1.3763040000000011</v>
      </c>
      <c r="K33" s="2">
        <f t="shared" si="1"/>
        <v>0.36106373611111309</v>
      </c>
      <c r="L33" s="2">
        <f t="shared" si="2"/>
        <v>2.2918413472222205</v>
      </c>
      <c r="M33" s="2">
        <f t="shared" si="3"/>
        <v>0.13036702153451551</v>
      </c>
      <c r="N33" s="2">
        <f t="shared" si="4"/>
        <v>5.252536760837363</v>
      </c>
      <c r="O33" s="2">
        <f t="shared" si="5"/>
        <v>0.82750079940198173</v>
      </c>
      <c r="P33" s="2">
        <f t="shared" si="6"/>
        <v>1.894212700416003</v>
      </c>
      <c r="Q33" s="2">
        <f t="shared" si="7"/>
        <v>0.83820863415869884</v>
      </c>
      <c r="R33" s="2">
        <f t="shared" si="8"/>
        <v>1.3763040000000011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17.817267999999999</v>
      </c>
      <c r="I34">
        <v>17.259895</v>
      </c>
      <c r="J34" s="2">
        <f t="shared" si="0"/>
        <v>-0.55737299999999834</v>
      </c>
      <c r="K34" s="2">
        <f t="shared" si="1"/>
        <v>6.5351167361111138</v>
      </c>
      <c r="L34" s="2">
        <f t="shared" si="2"/>
        <v>7.6469633472222185</v>
      </c>
      <c r="M34" s="2">
        <f t="shared" si="3"/>
        <v>42.70775075459958</v>
      </c>
      <c r="N34" s="2">
        <f t="shared" si="4"/>
        <v>58.476048433760035</v>
      </c>
      <c r="O34" s="2">
        <f t="shared" si="5"/>
        <v>49.973798150860183</v>
      </c>
      <c r="P34" s="2">
        <f t="shared" si="6"/>
        <v>0.31066466112899815</v>
      </c>
      <c r="Q34" s="2">
        <f t="shared" si="7"/>
        <v>50.262291291426479</v>
      </c>
      <c r="R34" s="2">
        <f t="shared" si="8"/>
        <v>0.55737299999999834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18.962933</v>
      </c>
      <c r="I35">
        <v>20.230844000000001</v>
      </c>
      <c r="J35" s="2">
        <f t="shared" si="0"/>
        <v>1.2679110000000016</v>
      </c>
      <c r="K35" s="2">
        <f t="shared" si="1"/>
        <v>9.5060657361111147</v>
      </c>
      <c r="L35" s="2">
        <f t="shared" si="2"/>
        <v>8.7926283472222195</v>
      </c>
      <c r="M35" s="2">
        <f t="shared" si="3"/>
        <v>90.365285779265747</v>
      </c>
      <c r="N35" s="2">
        <f t="shared" si="4"/>
        <v>77.310313252375735</v>
      </c>
      <c r="O35" s="2">
        <f t="shared" si="5"/>
        <v>83.583303061888444</v>
      </c>
      <c r="P35" s="2">
        <f t="shared" si="6"/>
        <v>1.607598303921004</v>
      </c>
      <c r="Q35" s="2">
        <f t="shared" si="7"/>
        <v>101.21445195700652</v>
      </c>
      <c r="R35" s="2">
        <f t="shared" si="8"/>
        <v>1.2679110000000016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16.609960999999998</v>
      </c>
      <c r="I36">
        <v>16.425416999999999</v>
      </c>
      <c r="J36" s="2">
        <f t="shared" si="0"/>
        <v>-0.18454399999999893</v>
      </c>
      <c r="K36" s="2">
        <f t="shared" si="1"/>
        <v>5.700638736111113</v>
      </c>
      <c r="L36" s="2">
        <f t="shared" si="2"/>
        <v>6.4396563472222184</v>
      </c>
      <c r="M36" s="2">
        <f t="shared" si="3"/>
        <v>32.497281999650511</v>
      </c>
      <c r="N36" s="2">
        <f t="shared" si="4"/>
        <v>41.469173870319402</v>
      </c>
      <c r="O36" s="2">
        <f t="shared" si="5"/>
        <v>36.710154420218771</v>
      </c>
      <c r="P36" s="2">
        <f t="shared" si="6"/>
        <v>3.4056487935999608E-2</v>
      </c>
      <c r="Q36" s="2">
        <f t="shared" si="7"/>
        <v>39.126430476371866</v>
      </c>
      <c r="R36" s="2">
        <f t="shared" si="8"/>
        <v>0.18454399999999893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10.76773</v>
      </c>
      <c r="I37">
        <v>10.409481</v>
      </c>
      <c r="J37" s="2">
        <f t="shared" si="0"/>
        <v>-0.35824900000000071</v>
      </c>
      <c r="K37" s="2">
        <f t="shared" si="1"/>
        <v>-0.3152972638888869</v>
      </c>
      <c r="L37" s="2">
        <f t="shared" si="2"/>
        <v>0.59742534722222018</v>
      </c>
      <c r="M37" s="2">
        <f t="shared" si="3"/>
        <v>9.9412364615818385E-2</v>
      </c>
      <c r="N37" s="2">
        <f t="shared" si="4"/>
        <v>0.35691704550359032</v>
      </c>
      <c r="O37" s="2">
        <f t="shared" si="5"/>
        <v>-0.18836657735703424</v>
      </c>
      <c r="P37" s="2">
        <f t="shared" si="6"/>
        <v>0.1283423460010005</v>
      </c>
      <c r="Q37" s="2">
        <f t="shared" si="7"/>
        <v>5.7205325070563695E-2</v>
      </c>
      <c r="R37" s="2">
        <f t="shared" si="8"/>
        <v>0.35824900000000071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6.8409709999999997</v>
      </c>
      <c r="I38">
        <v>8.1149190000000004</v>
      </c>
      <c r="J38" s="2">
        <f t="shared" si="0"/>
        <v>1.2739480000000007</v>
      </c>
      <c r="K38" s="2">
        <f t="shared" si="1"/>
        <v>-2.609859263888886</v>
      </c>
      <c r="L38" s="2">
        <f t="shared" si="2"/>
        <v>-3.3293336527777804</v>
      </c>
      <c r="M38" s="2">
        <f t="shared" si="3"/>
        <v>6.8113653773066378</v>
      </c>
      <c r="N38" s="2">
        <f t="shared" si="4"/>
        <v>11.084462571518637</v>
      </c>
      <c r="O38" s="2">
        <f t="shared" si="5"/>
        <v>8.6890922762791138</v>
      </c>
      <c r="P38" s="2">
        <f t="shared" si="6"/>
        <v>1.6229435067040019</v>
      </c>
      <c r="Q38" s="2">
        <f t="shared" si="7"/>
        <v>4.2246101816447394</v>
      </c>
      <c r="R38" s="2">
        <f t="shared" si="8"/>
        <v>1.2739480000000007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2.559825</v>
      </c>
      <c r="I39">
        <v>6.1558140000000003</v>
      </c>
      <c r="J39" s="2">
        <f t="shared" si="0"/>
        <v>3.5959890000000003</v>
      </c>
      <c r="K39" s="2">
        <f t="shared" si="1"/>
        <v>-4.5689642638888861</v>
      </c>
      <c r="L39" s="2">
        <f t="shared" si="2"/>
        <v>-7.61047965277778</v>
      </c>
      <c r="M39" s="2">
        <f t="shared" si="3"/>
        <v>20.87543444469371</v>
      </c>
      <c r="N39" s="2">
        <f t="shared" si="4"/>
        <v>57.919400545344601</v>
      </c>
      <c r="O39" s="2">
        <f t="shared" si="5"/>
        <v>34.772009564595173</v>
      </c>
      <c r="P39" s="2">
        <f t="shared" si="6"/>
        <v>12.931136888121003</v>
      </c>
      <c r="Q39" s="2">
        <f t="shared" si="7"/>
        <v>16.116135201240162</v>
      </c>
      <c r="R39" s="2">
        <f t="shared" si="8"/>
        <v>3.5959890000000003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3.1383709999999998</v>
      </c>
      <c r="I40">
        <v>4.3148499999999999</v>
      </c>
      <c r="J40" s="2">
        <f t="shared" ref="J40:J75" si="10">I40-H40</f>
        <v>1.1764790000000001</v>
      </c>
      <c r="K40" s="2">
        <f t="shared" ref="K40:K75" si="11">I40-I$2</f>
        <v>-6.4099282638888866</v>
      </c>
      <c r="L40" s="2">
        <f t="shared" ref="L40:L75" si="12">H40-H$2</f>
        <v>-7.0319336527777807</v>
      </c>
      <c r="M40" s="2">
        <f t="shared" ref="M40:M75" si="13">K40*K40</f>
        <v>41.087180348201599</v>
      </c>
      <c r="N40" s="2">
        <f t="shared" ref="N40:N75" si="14">L40*L40</f>
        <v>49.44809089706866</v>
      </c>
      <c r="O40" s="2">
        <f t="shared" ref="O40:O75" si="15">K40*L40</f>
        <v>45.074190270731719</v>
      </c>
      <c r="P40" s="2">
        <f t="shared" ref="P40:P75" si="16">J40*J40</f>
        <v>1.384102837441</v>
      </c>
      <c r="Q40" s="2">
        <f t="shared" ref="Q40:Q75" si="17">(I40-H$2)*(I40-H$2)</f>
        <v>34.286349190736956</v>
      </c>
      <c r="R40" s="2">
        <f t="shared" ref="R40:R75" si="18">ABS(J40)</f>
        <v>1.1764790000000001</v>
      </c>
      <c r="S40">
        <v>4.3465230000000004</v>
      </c>
      <c r="T40">
        <v>4.3064270000000002</v>
      </c>
      <c r="U40">
        <f t="shared" ref="U40:U75" si="19">T40-S40</f>
        <v>-4.0096000000000132E-2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3.2248890000000001</v>
      </c>
      <c r="I41">
        <v>5.3706670000000001</v>
      </c>
      <c r="J41" s="2">
        <f t="shared" si="10"/>
        <v>2.145778</v>
      </c>
      <c r="K41" s="2">
        <f t="shared" si="11"/>
        <v>-5.3541112638888864</v>
      </c>
      <c r="L41" s="2">
        <f t="shared" si="12"/>
        <v>-6.9454156527777799</v>
      </c>
      <c r="M41" s="2">
        <f t="shared" si="13"/>
        <v>28.666507426101848</v>
      </c>
      <c r="N41" s="2">
        <f t="shared" si="14"/>
        <v>48.238798589850596</v>
      </c>
      <c r="O41" s="2">
        <f t="shared" si="15"/>
        <v>37.186528178927695</v>
      </c>
      <c r="P41" s="2">
        <f t="shared" si="16"/>
        <v>4.6043632252839997</v>
      </c>
      <c r="Q41" s="2">
        <f t="shared" si="17"/>
        <v>23.036521597962196</v>
      </c>
      <c r="R41" s="2">
        <f t="shared" si="18"/>
        <v>2.145778</v>
      </c>
      <c r="S41">
        <v>5.355829</v>
      </c>
      <c r="T41">
        <v>6.6809029999999998</v>
      </c>
      <c r="U41">
        <f t="shared" si="19"/>
        <v>1.3250739999999999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6.1851079999999996</v>
      </c>
      <c r="I42">
        <v>6.000432</v>
      </c>
      <c r="J42" s="2">
        <f t="shared" si="10"/>
        <v>-0.18467599999999962</v>
      </c>
      <c r="K42" s="2">
        <f t="shared" si="11"/>
        <v>-4.7243462638888865</v>
      </c>
      <c r="L42" s="2">
        <f t="shared" si="12"/>
        <v>-3.9851966527777805</v>
      </c>
      <c r="M42" s="2">
        <f t="shared" si="13"/>
        <v>22.319447621120879</v>
      </c>
      <c r="N42" s="2">
        <f t="shared" si="14"/>
        <v>15.881792361311225</v>
      </c>
      <c r="O42" s="2">
        <f t="shared" si="15"/>
        <v>18.827448917413204</v>
      </c>
      <c r="P42" s="2">
        <f t="shared" si="16"/>
        <v>3.4105224975999861E-2</v>
      </c>
      <c r="Q42" s="2">
        <f t="shared" si="17"/>
        <v>17.387837940383999</v>
      </c>
      <c r="R42" s="2">
        <f t="shared" si="18"/>
        <v>0.18467599999999962</v>
      </c>
      <c r="S42">
        <v>5.5344850000000001</v>
      </c>
      <c r="T42">
        <v>6.7397119999999999</v>
      </c>
      <c r="U42">
        <f t="shared" si="19"/>
        <v>1.2052269999999998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7.8967999999999998</v>
      </c>
      <c r="I43">
        <v>7.3541650000000001</v>
      </c>
      <c r="J43" s="2">
        <f t="shared" si="10"/>
        <v>-0.54263499999999976</v>
      </c>
      <c r="K43" s="2">
        <f t="shared" si="11"/>
        <v>-3.3706132638888864</v>
      </c>
      <c r="L43" s="2">
        <f t="shared" si="12"/>
        <v>-2.2735046527777802</v>
      </c>
      <c r="M43" s="2">
        <f t="shared" si="13"/>
        <v>11.361033774703692</v>
      </c>
      <c r="N43" s="2">
        <f t="shared" si="14"/>
        <v>5.1688234062022147</v>
      </c>
      <c r="O43" s="2">
        <f t="shared" si="15"/>
        <v>7.6631049381658833</v>
      </c>
      <c r="P43" s="2">
        <f t="shared" si="16"/>
        <v>0.29445274322499976</v>
      </c>
      <c r="Q43" s="2">
        <f t="shared" si="17"/>
        <v>7.9306425439473553</v>
      </c>
      <c r="R43" s="2">
        <f t="shared" si="18"/>
        <v>0.54263499999999976</v>
      </c>
      <c r="S43">
        <v>7.4366459999999996</v>
      </c>
      <c r="T43">
        <v>8.7652110000000008</v>
      </c>
      <c r="U43">
        <f t="shared" si="19"/>
        <v>1.3285650000000011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11.922974</v>
      </c>
      <c r="I44">
        <v>10.393872</v>
      </c>
      <c r="J44" s="2">
        <f t="shared" si="10"/>
        <v>-1.529102</v>
      </c>
      <c r="K44" s="2">
        <f t="shared" si="11"/>
        <v>-0.33090626388888644</v>
      </c>
      <c r="L44" s="2">
        <f t="shared" si="12"/>
        <v>1.7526693472222199</v>
      </c>
      <c r="M44" s="2">
        <f t="shared" si="13"/>
        <v>0.10949895548090136</v>
      </c>
      <c r="N44" s="2">
        <f t="shared" si="14"/>
        <v>3.0718498406923622</v>
      </c>
      <c r="O44" s="2">
        <f t="shared" si="15"/>
        <v>-0.57996926552187822</v>
      </c>
      <c r="P44" s="2">
        <f t="shared" si="16"/>
        <v>2.3381529264039997</v>
      </c>
      <c r="Q44" s="2">
        <f t="shared" si="17"/>
        <v>4.9982358743980652E-2</v>
      </c>
      <c r="R44" s="2">
        <f t="shared" si="18"/>
        <v>1.529102</v>
      </c>
      <c r="S44">
        <v>9.1137759999999997</v>
      </c>
      <c r="T44">
        <v>10.81246</v>
      </c>
      <c r="U44">
        <f t="shared" si="19"/>
        <v>1.6986840000000001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14.898326000000001</v>
      </c>
      <c r="I45">
        <v>13.887563999999999</v>
      </c>
      <c r="J45" s="2">
        <f t="shared" si="10"/>
        <v>-1.0107620000000015</v>
      </c>
      <c r="K45" s="2">
        <f t="shared" si="11"/>
        <v>3.1627857361111129</v>
      </c>
      <c r="L45" s="2">
        <f t="shared" si="12"/>
        <v>4.7280213472222208</v>
      </c>
      <c r="M45" s="2">
        <f t="shared" si="13"/>
        <v>10.003213612547915</v>
      </c>
      <c r="N45" s="2">
        <f t="shared" si="14"/>
        <v>22.354185859789023</v>
      </c>
      <c r="O45" s="2">
        <f t="shared" si="15"/>
        <v>14.953718477023287</v>
      </c>
      <c r="P45" s="2">
        <f t="shared" si="16"/>
        <v>1.0216398206440029</v>
      </c>
      <c r="Q45" s="2">
        <f t="shared" si="17"/>
        <v>13.81801705451096</v>
      </c>
      <c r="R45" s="2">
        <f t="shared" si="18"/>
        <v>1.0107620000000015</v>
      </c>
      <c r="S45">
        <v>10.387589</v>
      </c>
      <c r="T45">
        <v>12.286628</v>
      </c>
      <c r="U45">
        <f t="shared" si="19"/>
        <v>1.8990390000000001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18.877089000000002</v>
      </c>
      <c r="I46">
        <v>20.018450000000001</v>
      </c>
      <c r="J46" s="2">
        <f t="shared" si="10"/>
        <v>1.1413609999999998</v>
      </c>
      <c r="K46" s="2">
        <f t="shared" si="11"/>
        <v>9.293671736111115</v>
      </c>
      <c r="L46" s="2">
        <f t="shared" si="12"/>
        <v>8.7067843472222215</v>
      </c>
      <c r="M46" s="2">
        <f t="shared" si="13"/>
        <v>86.372334338590591</v>
      </c>
      <c r="N46" s="2">
        <f t="shared" si="14"/>
        <v>75.80809366903388</v>
      </c>
      <c r="O46" s="2">
        <f t="shared" si="15"/>
        <v>80.917995600193819</v>
      </c>
      <c r="P46" s="2">
        <f t="shared" si="16"/>
        <v>1.3027049323209996</v>
      </c>
      <c r="Q46" s="2">
        <f t="shared" si="17"/>
        <v>96.985966780014692</v>
      </c>
      <c r="R46" s="2">
        <f t="shared" si="18"/>
        <v>1.1413609999999998</v>
      </c>
      <c r="S46">
        <v>12.385052</v>
      </c>
      <c r="T46">
        <v>14.413005</v>
      </c>
      <c r="U46">
        <f t="shared" si="19"/>
        <v>2.0279530000000001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19.143405999999999</v>
      </c>
      <c r="I47">
        <v>20.471126999999999</v>
      </c>
      <c r="J47" s="2">
        <f t="shared" si="10"/>
        <v>1.3277210000000004</v>
      </c>
      <c r="K47" s="2">
        <f t="shared" si="11"/>
        <v>9.7463487361111127</v>
      </c>
      <c r="L47" s="2">
        <f t="shared" si="12"/>
        <v>8.9731013472222187</v>
      </c>
      <c r="M47" s="2">
        <f t="shared" si="13"/>
        <v>94.991313685894681</v>
      </c>
      <c r="N47" s="2">
        <f t="shared" si="14"/>
        <v>80.516547787521191</v>
      </c>
      <c r="O47" s="2">
        <f t="shared" si="15"/>
        <v>87.454974974496196</v>
      </c>
      <c r="P47" s="2">
        <f t="shared" si="16"/>
        <v>1.7628430538410009</v>
      </c>
      <c r="Q47" s="2">
        <f t="shared" si="17"/>
        <v>106.10694102903267</v>
      </c>
      <c r="R47" s="2">
        <f t="shared" si="18"/>
        <v>1.3277210000000004</v>
      </c>
      <c r="S47">
        <v>14.474914999999999</v>
      </c>
      <c r="T47">
        <v>16.593639</v>
      </c>
      <c r="U47">
        <f t="shared" si="19"/>
        <v>2.1187240000000003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15.331623</v>
      </c>
      <c r="I48">
        <v>16.325657</v>
      </c>
      <c r="J48" s="2">
        <f t="shared" si="10"/>
        <v>0.9940339999999992</v>
      </c>
      <c r="K48" s="2">
        <f t="shared" si="11"/>
        <v>5.6008787361111132</v>
      </c>
      <c r="L48" s="2">
        <f t="shared" si="12"/>
        <v>5.1613183472222204</v>
      </c>
      <c r="M48" s="2">
        <f t="shared" si="13"/>
        <v>31.369842616621622</v>
      </c>
      <c r="N48" s="2">
        <f t="shared" si="14"/>
        <v>26.639207081372714</v>
      </c>
      <c r="O48" s="2">
        <f t="shared" si="15"/>
        <v>28.907918181257088</v>
      </c>
      <c r="P48" s="2">
        <f t="shared" si="16"/>
        <v>0.98810359315599838</v>
      </c>
      <c r="Q48" s="2">
        <f t="shared" si="17"/>
        <v>37.888362518454088</v>
      </c>
      <c r="R48" s="2">
        <f t="shared" si="18"/>
        <v>0.9940339999999992</v>
      </c>
      <c r="S48">
        <v>14.355328</v>
      </c>
      <c r="T48">
        <v>16.534609</v>
      </c>
      <c r="U48">
        <f t="shared" si="19"/>
        <v>2.1792809999999996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9.8799829999999993</v>
      </c>
      <c r="I49">
        <v>8.9291060000000009</v>
      </c>
      <c r="J49" s="2">
        <f t="shared" si="10"/>
        <v>-0.95087699999999842</v>
      </c>
      <c r="K49" s="2">
        <f t="shared" si="11"/>
        <v>-1.7956722638888856</v>
      </c>
      <c r="L49" s="2">
        <f t="shared" si="12"/>
        <v>-0.29032165277778077</v>
      </c>
      <c r="M49" s="2">
        <f t="shared" si="13"/>
        <v>3.2244388792998353</v>
      </c>
      <c r="N49" s="2">
        <f t="shared" si="14"/>
        <v>8.4286662071622304E-2</v>
      </c>
      <c r="O49" s="2">
        <f t="shared" si="15"/>
        <v>0.52132253949944052</v>
      </c>
      <c r="P49" s="2">
        <f t="shared" si="16"/>
        <v>0.90416706912899703</v>
      </c>
      <c r="Q49" s="2">
        <f t="shared" si="17"/>
        <v>1.5405740956573741</v>
      </c>
      <c r="R49" s="2">
        <f t="shared" si="18"/>
        <v>0.95087699999999842</v>
      </c>
      <c r="S49">
        <v>10.698161000000001</v>
      </c>
      <c r="T49">
        <v>12.883421999999999</v>
      </c>
      <c r="U49">
        <f t="shared" si="19"/>
        <v>2.1852609999999988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5.785768</v>
      </c>
      <c r="I50">
        <v>7.0151490000000001</v>
      </c>
      <c r="J50" s="2">
        <f t="shared" si="10"/>
        <v>1.2293810000000001</v>
      </c>
      <c r="K50" s="2">
        <f t="shared" si="11"/>
        <v>-3.7096292638888864</v>
      </c>
      <c r="L50" s="2">
        <f t="shared" si="12"/>
        <v>-4.38453665277778</v>
      </c>
      <c r="M50" s="2">
        <f t="shared" si="13"/>
        <v>13.761349275500802</v>
      </c>
      <c r="N50" s="2">
        <f t="shared" si="14"/>
        <v>19.224161659551779</v>
      </c>
      <c r="O50" s="2">
        <f t="shared" si="15"/>
        <v>16.26500547573788</v>
      </c>
      <c r="P50" s="2">
        <f t="shared" si="16"/>
        <v>1.5113776431610002</v>
      </c>
      <c r="Q50" s="2">
        <f t="shared" si="17"/>
        <v>9.9550071932555788</v>
      </c>
      <c r="R50" s="2">
        <f t="shared" si="18"/>
        <v>1.2293810000000001</v>
      </c>
      <c r="S50">
        <v>5.870679</v>
      </c>
      <c r="T50">
        <v>7.5376799999999999</v>
      </c>
      <c r="U50">
        <f t="shared" si="19"/>
        <v>1.667001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3.7002160000000002</v>
      </c>
      <c r="I51">
        <v>4.1214890000000004</v>
      </c>
      <c r="J51" s="2">
        <f t="shared" si="10"/>
        <v>0.42127300000000023</v>
      </c>
      <c r="K51" s="2">
        <f t="shared" si="11"/>
        <v>-6.603289263888886</v>
      </c>
      <c r="L51" s="2">
        <f t="shared" si="12"/>
        <v>-6.4700886527777799</v>
      </c>
      <c r="M51" s="2">
        <f t="shared" si="13"/>
        <v>43.603429102590226</v>
      </c>
      <c r="N51" s="2">
        <f t="shared" si="14"/>
        <v>41.862047174803784</v>
      </c>
      <c r="O51" s="2">
        <f t="shared" si="15"/>
        <v>42.723866937296819</v>
      </c>
      <c r="P51" s="2">
        <f t="shared" si="16"/>
        <v>0.1774709405290002</v>
      </c>
      <c r="Q51" s="2">
        <f t="shared" si="17"/>
        <v>36.588170801289479</v>
      </c>
      <c r="R51" s="2">
        <f t="shared" si="18"/>
        <v>0.42127300000000023</v>
      </c>
      <c r="S51">
        <v>3.4921540000000002</v>
      </c>
      <c r="T51">
        <v>2.3836870000000001</v>
      </c>
      <c r="U51">
        <f t="shared" si="19"/>
        <v>-1.1084670000000001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6.1772119999999999</v>
      </c>
      <c r="I52">
        <v>5.2719950000000004</v>
      </c>
      <c r="J52" s="2">
        <f t="shared" si="10"/>
        <v>-0.90521699999999949</v>
      </c>
      <c r="K52" s="2">
        <f t="shared" si="11"/>
        <v>-5.452783263888886</v>
      </c>
      <c r="L52" s="2">
        <f t="shared" si="12"/>
        <v>-3.9930926527777801</v>
      </c>
      <c r="M52" s="2">
        <f t="shared" si="13"/>
        <v>29.732845322946734</v>
      </c>
      <c r="N52" s="2">
        <f t="shared" si="14"/>
        <v>15.944788933667889</v>
      </c>
      <c r="O52" s="2">
        <f t="shared" si="15"/>
        <v>21.773468788224353</v>
      </c>
      <c r="P52" s="2">
        <f t="shared" si="16"/>
        <v>0.81941781708899908</v>
      </c>
      <c r="Q52" s="2">
        <f t="shared" si="17"/>
        <v>23.993437454495972</v>
      </c>
      <c r="R52" s="2">
        <f t="shared" si="18"/>
        <v>0.90521699999999949</v>
      </c>
      <c r="S52">
        <v>1.1970860000000001</v>
      </c>
      <c r="T52">
        <v>-2.3392900000000001</v>
      </c>
      <c r="U52">
        <f t="shared" si="19"/>
        <v>-3.5363760000000002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3.8808240000000001</v>
      </c>
      <c r="I53">
        <v>5.0948130000000003</v>
      </c>
      <c r="J53" s="2">
        <f t="shared" si="10"/>
        <v>1.2139890000000002</v>
      </c>
      <c r="K53" s="2">
        <f t="shared" si="11"/>
        <v>-5.6299652638888862</v>
      </c>
      <c r="L53" s="2">
        <f t="shared" si="12"/>
        <v>-6.2894806527777796</v>
      </c>
      <c r="M53" s="2">
        <f t="shared" si="13"/>
        <v>31.696508872595455</v>
      </c>
      <c r="N53" s="2">
        <f t="shared" si="14"/>
        <v>39.557566881666006</v>
      </c>
      <c r="O53" s="2">
        <f t="shared" si="15"/>
        <v>35.409557603040099</v>
      </c>
      <c r="P53" s="2">
        <f t="shared" si="16"/>
        <v>1.4737692921210006</v>
      </c>
      <c r="Q53" s="2">
        <f t="shared" si="17"/>
        <v>25.76061551741692</v>
      </c>
      <c r="R53" s="2">
        <f t="shared" si="18"/>
        <v>1.2139890000000002</v>
      </c>
      <c r="S53">
        <v>2.6418699999999999</v>
      </c>
      <c r="T53">
        <v>1.3647229999999999</v>
      </c>
      <c r="U53">
        <f t="shared" si="19"/>
        <v>-1.277147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6.1220439999999998</v>
      </c>
      <c r="I54">
        <v>6.727627</v>
      </c>
      <c r="J54" s="2">
        <f t="shared" si="10"/>
        <v>0.6055830000000002</v>
      </c>
      <c r="K54" s="2">
        <f t="shared" si="11"/>
        <v>-3.9971512638888864</v>
      </c>
      <c r="L54" s="2">
        <f t="shared" si="12"/>
        <v>-4.0482606527777802</v>
      </c>
      <c r="M54" s="2">
        <f t="shared" si="13"/>
        <v>15.977218226408523</v>
      </c>
      <c r="N54" s="2">
        <f t="shared" si="14"/>
        <v>16.388414312828779</v>
      </c>
      <c r="O54" s="2">
        <f t="shared" si="15"/>
        <v>16.181510184802352</v>
      </c>
      <c r="P54" s="2">
        <f t="shared" si="16"/>
        <v>0.36673076988900027</v>
      </c>
      <c r="Q54" s="2">
        <f t="shared" si="17"/>
        <v>11.852029420935525</v>
      </c>
      <c r="R54" s="2">
        <f t="shared" si="18"/>
        <v>0.6055830000000002</v>
      </c>
      <c r="S54">
        <v>4.3188110000000002</v>
      </c>
      <c r="T54">
        <v>4.5756379999999996</v>
      </c>
      <c r="U54">
        <f t="shared" si="19"/>
        <v>0.25682699999999947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8.2367699999999999</v>
      </c>
      <c r="I55">
        <v>8.0741010000000006</v>
      </c>
      <c r="J55" s="2">
        <f t="shared" si="10"/>
        <v>-0.16266899999999929</v>
      </c>
      <c r="K55" s="2">
        <f t="shared" si="11"/>
        <v>-2.6506772638888858</v>
      </c>
      <c r="L55" s="2">
        <f t="shared" si="12"/>
        <v>-1.9335346527777801</v>
      </c>
      <c r="M55" s="2">
        <f t="shared" si="13"/>
        <v>7.0260899572974695</v>
      </c>
      <c r="N55" s="2">
        <f t="shared" si="14"/>
        <v>3.738556253492491</v>
      </c>
      <c r="O55" s="2">
        <f t="shared" si="15"/>
        <v>5.1251763430593531</v>
      </c>
      <c r="P55" s="2">
        <f t="shared" si="16"/>
        <v>2.6461203560999767E-2</v>
      </c>
      <c r="Q55" s="2">
        <f t="shared" si="17"/>
        <v>4.3940697539189051</v>
      </c>
      <c r="R55" s="2">
        <f t="shared" si="18"/>
        <v>0.16266899999999929</v>
      </c>
      <c r="S55">
        <v>5.710909</v>
      </c>
      <c r="T55">
        <v>7.86172</v>
      </c>
      <c r="U55">
        <f t="shared" si="19"/>
        <v>2.150811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12.453976000000001</v>
      </c>
      <c r="I56">
        <v>10.960146</v>
      </c>
      <c r="J56" s="2">
        <f t="shared" si="10"/>
        <v>-1.4938300000000009</v>
      </c>
      <c r="K56" s="2">
        <f t="shared" si="11"/>
        <v>0.2353677361111135</v>
      </c>
      <c r="L56" s="2">
        <f t="shared" si="12"/>
        <v>2.2836713472222208</v>
      </c>
      <c r="M56" s="2">
        <f t="shared" si="13"/>
        <v>5.539797120207076E-2</v>
      </c>
      <c r="N56" s="2">
        <f t="shared" si="14"/>
        <v>5.2151548221237531</v>
      </c>
      <c r="O56" s="2">
        <f t="shared" si="15"/>
        <v>0.53750255501751076</v>
      </c>
      <c r="P56" s="2">
        <f t="shared" si="16"/>
        <v>2.2315280689000025</v>
      </c>
      <c r="Q56" s="2">
        <f t="shared" si="17"/>
        <v>0.62384935378181128</v>
      </c>
      <c r="R56" s="2">
        <f t="shared" si="18"/>
        <v>1.4938300000000009</v>
      </c>
      <c r="S56">
        <v>7.193924</v>
      </c>
      <c r="T56">
        <v>9.5902989999999999</v>
      </c>
      <c r="U56">
        <f t="shared" si="19"/>
        <v>2.3963749999999999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14.089005999999999</v>
      </c>
      <c r="I57">
        <v>14.537305</v>
      </c>
      <c r="J57" s="2">
        <f t="shared" si="10"/>
        <v>0.44829900000000045</v>
      </c>
      <c r="K57" s="2">
        <f t="shared" si="11"/>
        <v>3.8125267361111135</v>
      </c>
      <c r="L57" s="2">
        <f t="shared" si="12"/>
        <v>3.9187013472222194</v>
      </c>
      <c r="M57" s="2">
        <f t="shared" si="13"/>
        <v>14.53536011356206</v>
      </c>
      <c r="N57" s="2">
        <f t="shared" si="14"/>
        <v>15.356220248721238</v>
      </c>
      <c r="O57" s="2">
        <f t="shared" si="15"/>
        <v>14.940153657119351</v>
      </c>
      <c r="P57" s="2">
        <f t="shared" si="16"/>
        <v>0.20097199340100039</v>
      </c>
      <c r="Q57" s="2">
        <f t="shared" si="17"/>
        <v>19.070692032638988</v>
      </c>
      <c r="R57" s="2">
        <f t="shared" si="18"/>
        <v>0.44829900000000045</v>
      </c>
      <c r="S57">
        <v>8.9577299999999997</v>
      </c>
      <c r="T57">
        <v>11.902104</v>
      </c>
      <c r="U57">
        <f t="shared" si="19"/>
        <v>2.9443739999999998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19.526872999999998</v>
      </c>
      <c r="I58">
        <v>18.976659999999999</v>
      </c>
      <c r="J58" s="2">
        <f t="shared" si="10"/>
        <v>-0.5502129999999994</v>
      </c>
      <c r="K58" s="2">
        <f t="shared" si="11"/>
        <v>8.2518817361111125</v>
      </c>
      <c r="L58" s="2">
        <f t="shared" si="12"/>
        <v>9.3565683472222183</v>
      </c>
      <c r="M58" s="2">
        <f t="shared" si="13"/>
        <v>68.093552186764143</v>
      </c>
      <c r="N58" s="2">
        <f t="shared" si="14"/>
        <v>87.545371236240712</v>
      </c>
      <c r="O58" s="2">
        <f t="shared" si="15"/>
        <v>77.209295457118358</v>
      </c>
      <c r="P58" s="2">
        <f t="shared" si="16"/>
        <v>0.30273434536899935</v>
      </c>
      <c r="Q58" s="2">
        <f t="shared" si="17"/>
        <v>77.55189450154937</v>
      </c>
      <c r="R58" s="2">
        <f t="shared" si="18"/>
        <v>0.5502129999999994</v>
      </c>
      <c r="S58">
        <v>11.752560000000001</v>
      </c>
      <c r="T58">
        <v>14.932577999999999</v>
      </c>
      <c r="U58">
        <f t="shared" si="19"/>
        <v>3.1800179999999987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19.820018999999998</v>
      </c>
      <c r="I59">
        <v>21.242239000000001</v>
      </c>
      <c r="J59" s="2">
        <f t="shared" si="10"/>
        <v>1.4222200000000029</v>
      </c>
      <c r="K59" s="2">
        <f t="shared" si="11"/>
        <v>10.517460736111115</v>
      </c>
      <c r="L59" s="2">
        <f t="shared" si="12"/>
        <v>9.6497143472222184</v>
      </c>
      <c r="M59" s="2">
        <f t="shared" si="13"/>
        <v>110.61698033563896</v>
      </c>
      <c r="N59" s="2">
        <f t="shared" si="14"/>
        <v>93.116986982986319</v>
      </c>
      <c r="O59" s="2">
        <f t="shared" si="15"/>
        <v>101.49049176159778</v>
      </c>
      <c r="P59" s="2">
        <f t="shared" si="16"/>
        <v>2.0227097284000082</v>
      </c>
      <c r="Q59" s="2">
        <f t="shared" si="17"/>
        <v>122.58773018919916</v>
      </c>
      <c r="R59" s="2">
        <f t="shared" si="18"/>
        <v>1.4222200000000029</v>
      </c>
      <c r="S59">
        <v>13.397656</v>
      </c>
      <c r="T59">
        <v>16.595585</v>
      </c>
      <c r="U59">
        <f t="shared" si="19"/>
        <v>3.1979290000000002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16.607327000000002</v>
      </c>
      <c r="I60">
        <v>17.225871999999999</v>
      </c>
      <c r="J60" s="2">
        <f t="shared" si="10"/>
        <v>0.61854499999999746</v>
      </c>
      <c r="K60" s="2">
        <f t="shared" si="11"/>
        <v>6.5010937361111125</v>
      </c>
      <c r="L60" s="2">
        <f t="shared" si="12"/>
        <v>6.4370223472222214</v>
      </c>
      <c r="M60" s="2">
        <f t="shared" si="13"/>
        <v>42.264219765703146</v>
      </c>
      <c r="N60" s="2">
        <f t="shared" si="14"/>
        <v>41.435256698638277</v>
      </c>
      <c r="O60" s="2">
        <f t="shared" si="15"/>
        <v>41.847685660733632</v>
      </c>
      <c r="P60" s="2">
        <f t="shared" si="16"/>
        <v>0.38259791702499685</v>
      </c>
      <c r="Q60" s="2">
        <f t="shared" si="17"/>
        <v>49.781030591188376</v>
      </c>
      <c r="R60" s="2">
        <f t="shared" si="18"/>
        <v>0.61854499999999746</v>
      </c>
      <c r="S60">
        <v>13.115736999999999</v>
      </c>
      <c r="T60">
        <v>16.301480999999999</v>
      </c>
      <c r="U60">
        <f t="shared" si="19"/>
        <v>3.1857439999999997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12.605307</v>
      </c>
      <c r="I61">
        <v>12.562853</v>
      </c>
      <c r="J61" s="2">
        <f t="shared" si="10"/>
        <v>-4.2453999999999326E-2</v>
      </c>
      <c r="K61" s="2">
        <f t="shared" si="11"/>
        <v>1.838074736111114</v>
      </c>
      <c r="L61" s="2">
        <f t="shared" si="12"/>
        <v>2.4350023472222198</v>
      </c>
      <c r="M61" s="2">
        <f t="shared" si="13"/>
        <v>3.3785187355299415</v>
      </c>
      <c r="N61" s="2">
        <f t="shared" si="14"/>
        <v>5.9292364309777197</v>
      </c>
      <c r="O61" s="2">
        <f t="shared" si="15"/>
        <v>4.4757162968004245</v>
      </c>
      <c r="P61" s="2">
        <f t="shared" si="16"/>
        <v>1.8023421159999427E-3</v>
      </c>
      <c r="Q61" s="2">
        <f t="shared" si="17"/>
        <v>5.7242875937957782</v>
      </c>
      <c r="R61" s="2">
        <f t="shared" si="18"/>
        <v>4.2453999999999326E-2</v>
      </c>
      <c r="S61">
        <v>9.924175</v>
      </c>
      <c r="T61">
        <v>12.758827</v>
      </c>
      <c r="U61">
        <f t="shared" si="19"/>
        <v>2.8346520000000002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6.3983939999999997</v>
      </c>
      <c r="I62">
        <v>7.6315049999999998</v>
      </c>
      <c r="J62" s="2">
        <f t="shared" si="10"/>
        <v>1.2331110000000001</v>
      </c>
      <c r="K62" s="2">
        <f t="shared" si="11"/>
        <v>-3.0932732638888867</v>
      </c>
      <c r="L62" s="2">
        <f t="shared" si="12"/>
        <v>-3.7719106527777804</v>
      </c>
      <c r="M62" s="2">
        <f t="shared" si="13"/>
        <v>9.5683394850898065</v>
      </c>
      <c r="N62" s="2">
        <f t="shared" si="14"/>
        <v>14.227309972538501</v>
      </c>
      <c r="O62" s="2">
        <f t="shared" si="15"/>
        <v>11.667550376015186</v>
      </c>
      <c r="P62" s="2">
        <f t="shared" si="16"/>
        <v>1.5205627383210001</v>
      </c>
      <c r="Q62" s="2">
        <f t="shared" si="17"/>
        <v>6.4455036769445782</v>
      </c>
      <c r="R62" s="2">
        <f t="shared" si="18"/>
        <v>1.2331110000000001</v>
      </c>
      <c r="S62">
        <v>4.5283889999999998</v>
      </c>
      <c r="T62">
        <v>5.2282070000000003</v>
      </c>
      <c r="U62">
        <f t="shared" si="19"/>
        <v>0.6998180000000005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5.3554399999999998</v>
      </c>
      <c r="I63">
        <v>7.4172419999999999</v>
      </c>
      <c r="J63" s="2">
        <f t="shared" si="10"/>
        <v>2.0618020000000001</v>
      </c>
      <c r="K63" s="2">
        <f t="shared" si="11"/>
        <v>-3.3075362638888866</v>
      </c>
      <c r="L63" s="2">
        <f t="shared" si="12"/>
        <v>-4.8148646527777803</v>
      </c>
      <c r="M63" s="2">
        <f t="shared" si="13"/>
        <v>10.939796136940053</v>
      </c>
      <c r="N63" s="2">
        <f t="shared" si="14"/>
        <v>23.182921624568895</v>
      </c>
      <c r="O63" s="2">
        <f t="shared" si="15"/>
        <v>15.925339444779281</v>
      </c>
      <c r="P63" s="2">
        <f t="shared" si="16"/>
        <v>4.2510274872040004</v>
      </c>
      <c r="Q63" s="2">
        <f t="shared" si="17"/>
        <v>7.5793539701198283</v>
      </c>
      <c r="R63" s="2">
        <f t="shared" si="18"/>
        <v>2.0618020000000001</v>
      </c>
      <c r="S63">
        <v>2.3634759999999999</v>
      </c>
      <c r="T63">
        <v>1.344606</v>
      </c>
      <c r="U63">
        <f t="shared" si="19"/>
        <v>-1.0188699999999999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7.7686400000000004</v>
      </c>
      <c r="I64">
        <v>6.6338660000000003</v>
      </c>
      <c r="J64" s="2">
        <f t="shared" si="10"/>
        <v>-1.1347740000000002</v>
      </c>
      <c r="K64" s="2">
        <f t="shared" si="11"/>
        <v>-4.0909122638888862</v>
      </c>
      <c r="L64" s="2">
        <f t="shared" si="12"/>
        <v>-2.4016646527777796</v>
      </c>
      <c r="M64" s="2">
        <f t="shared" si="13"/>
        <v>16.735563150836491</v>
      </c>
      <c r="N64" s="2">
        <f t="shared" si="14"/>
        <v>5.7679931044022128</v>
      </c>
      <c r="O64" s="2">
        <f t="shared" si="15"/>
        <v>9.8249993817970616</v>
      </c>
      <c r="P64" s="2">
        <f t="shared" si="16"/>
        <v>1.2877120310760004</v>
      </c>
      <c r="Q64" s="2">
        <f t="shared" si="17"/>
        <v>12.506398344860719</v>
      </c>
      <c r="R64" s="2">
        <f t="shared" si="18"/>
        <v>1.1347740000000002</v>
      </c>
      <c r="S64">
        <v>4.4663490000000001</v>
      </c>
      <c r="T64">
        <v>5.4185150000000002</v>
      </c>
      <c r="U64">
        <f t="shared" si="19"/>
        <v>0.95216600000000007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8.0858450000000008</v>
      </c>
      <c r="I65">
        <v>7.2626730000000004</v>
      </c>
      <c r="J65" s="2">
        <f t="shared" si="10"/>
        <v>-0.82317200000000046</v>
      </c>
      <c r="K65" s="2">
        <f t="shared" si="11"/>
        <v>-3.4621052638888861</v>
      </c>
      <c r="L65" s="2">
        <f t="shared" si="12"/>
        <v>-2.0844596527777792</v>
      </c>
      <c r="M65" s="2">
        <f t="shared" si="13"/>
        <v>11.986172858247134</v>
      </c>
      <c r="N65" s="2">
        <f t="shared" si="14"/>
        <v>4.3449720440584603</v>
      </c>
      <c r="O65" s="2">
        <f t="shared" si="15"/>
        <v>7.2166187362459491</v>
      </c>
      <c r="P65" s="2">
        <f t="shared" si="16"/>
        <v>0.67761214158400074</v>
      </c>
      <c r="Q65" s="2">
        <f t="shared" si="17"/>
        <v>8.4543218282352424</v>
      </c>
      <c r="R65" s="2">
        <f t="shared" si="18"/>
        <v>0.82317200000000046</v>
      </c>
      <c r="S65">
        <v>4.6956059999999997</v>
      </c>
      <c r="T65">
        <v>5.7108840000000001</v>
      </c>
      <c r="U65">
        <f t="shared" si="19"/>
        <v>1.0152780000000003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9.4184230000000007</v>
      </c>
      <c r="I66">
        <v>7.8642589999999997</v>
      </c>
      <c r="J66" s="2">
        <f t="shared" si="10"/>
        <v>-1.554164000000001</v>
      </c>
      <c r="K66" s="2">
        <f t="shared" si="11"/>
        <v>-2.8605192638888868</v>
      </c>
      <c r="L66" s="2">
        <f t="shared" si="12"/>
        <v>-0.75188165277777941</v>
      </c>
      <c r="M66" s="2">
        <f t="shared" si="13"/>
        <v>8.1825704590794182</v>
      </c>
      <c r="N66" s="2">
        <f t="shared" si="14"/>
        <v>0.56532601978384522</v>
      </c>
      <c r="O66" s="2">
        <f t="shared" si="15"/>
        <v>2.1507719519354529</v>
      </c>
      <c r="P66" s="2">
        <f t="shared" si="16"/>
        <v>2.415425738896003</v>
      </c>
      <c r="Q66" s="2">
        <f t="shared" si="17"/>
        <v>5.3178465526952996</v>
      </c>
      <c r="R66" s="2">
        <f t="shared" si="18"/>
        <v>1.554164000000001</v>
      </c>
      <c r="S66">
        <v>5.3733880000000003</v>
      </c>
      <c r="T66">
        <v>5.9636950000000004</v>
      </c>
      <c r="U66">
        <f t="shared" si="19"/>
        <v>0.59030700000000014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8.124053</v>
      </c>
      <c r="I67">
        <v>8.61557</v>
      </c>
      <c r="J67" s="2">
        <f t="shared" si="10"/>
        <v>0.49151699999999998</v>
      </c>
      <c r="K67" s="2">
        <f t="shared" si="11"/>
        <v>-2.1092082638888865</v>
      </c>
      <c r="L67" s="2">
        <f t="shared" si="12"/>
        <v>-2.0462516527777801</v>
      </c>
      <c r="M67" s="2">
        <f t="shared" si="13"/>
        <v>4.4487595004571707</v>
      </c>
      <c r="N67" s="2">
        <f t="shared" si="14"/>
        <v>4.1871458264957964</v>
      </c>
      <c r="O67" s="2">
        <f t="shared" si="15"/>
        <v>4.3159708960351857</v>
      </c>
      <c r="P67" s="2">
        <f t="shared" si="16"/>
        <v>0.24158896128899998</v>
      </c>
      <c r="Q67" s="2">
        <f t="shared" si="17"/>
        <v>2.4171998405480446</v>
      </c>
      <c r="R67" s="2">
        <f t="shared" si="18"/>
        <v>0.49151699999999998</v>
      </c>
      <c r="S67">
        <v>6.4953919999999998</v>
      </c>
      <c r="T67">
        <v>7.5892429999999997</v>
      </c>
      <c r="U67">
        <f t="shared" si="19"/>
        <v>1.0938509999999999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12.881795</v>
      </c>
      <c r="I68">
        <v>13.252872999999999</v>
      </c>
      <c r="J68" s="2">
        <f t="shared" si="10"/>
        <v>0.37107799999999891</v>
      </c>
      <c r="K68" s="2">
        <f t="shared" si="11"/>
        <v>2.5280947361111128</v>
      </c>
      <c r="L68" s="2">
        <f t="shared" si="12"/>
        <v>2.7114903472222203</v>
      </c>
      <c r="M68" s="2">
        <f t="shared" si="13"/>
        <v>6.3912629947527169</v>
      </c>
      <c r="N68" s="2">
        <f t="shared" si="14"/>
        <v>7.3521799030792767</v>
      </c>
      <c r="O68" s="2">
        <f t="shared" si="15"/>
        <v>6.8549044738285883</v>
      </c>
      <c r="P68" s="2">
        <f t="shared" si="16"/>
        <v>0.13769888208399919</v>
      </c>
      <c r="Q68" s="2">
        <f t="shared" si="17"/>
        <v>9.5022276152963236</v>
      </c>
      <c r="R68" s="2">
        <f t="shared" si="18"/>
        <v>0.37107799999999891</v>
      </c>
      <c r="S68">
        <v>9.6104040000000008</v>
      </c>
      <c r="T68">
        <v>11.136310999999999</v>
      </c>
      <c r="U68">
        <f t="shared" si="19"/>
        <v>1.5259069999999983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18.613572999999999</v>
      </c>
      <c r="I69">
        <v>19.900960999999999</v>
      </c>
      <c r="J69" s="2">
        <f t="shared" si="10"/>
        <v>1.287388</v>
      </c>
      <c r="K69" s="2">
        <f t="shared" si="11"/>
        <v>9.1761827361111123</v>
      </c>
      <c r="L69" s="2">
        <f t="shared" si="12"/>
        <v>8.4432683472222188</v>
      </c>
      <c r="M69" s="2">
        <f t="shared" si="13"/>
        <v>84.202329606503625</v>
      </c>
      <c r="N69" s="2">
        <f t="shared" si="14"/>
        <v>71.288780383204625</v>
      </c>
      <c r="O69" s="2">
        <f t="shared" si="15"/>
        <v>77.47697324413393</v>
      </c>
      <c r="P69" s="2">
        <f t="shared" si="16"/>
        <v>1.657367862544</v>
      </c>
      <c r="Q69" s="2">
        <f t="shared" si="17"/>
        <v>94.685672947736052</v>
      </c>
      <c r="R69" s="2">
        <f t="shared" si="18"/>
        <v>1.287388</v>
      </c>
      <c r="S69">
        <v>10.771552</v>
      </c>
      <c r="T69">
        <v>12.600471000000001</v>
      </c>
      <c r="U69">
        <f t="shared" si="19"/>
        <v>1.8289190000000008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20.134067999999999</v>
      </c>
      <c r="I70">
        <v>22.769897</v>
      </c>
      <c r="J70" s="2">
        <f t="shared" si="10"/>
        <v>2.6358290000000011</v>
      </c>
      <c r="K70" s="2">
        <f t="shared" si="11"/>
        <v>12.045118736111114</v>
      </c>
      <c r="L70" s="2">
        <f t="shared" si="12"/>
        <v>9.9637633472222191</v>
      </c>
      <c r="M70" s="2">
        <f t="shared" si="13"/>
        <v>145.084885367015</v>
      </c>
      <c r="N70" s="2">
        <f t="shared" si="14"/>
        <v>99.276580039448916</v>
      </c>
      <c r="O70" s="2">
        <f t="shared" si="15"/>
        <v>120.01471257580354</v>
      </c>
      <c r="P70" s="2">
        <f t="shared" si="16"/>
        <v>6.9475945172410061</v>
      </c>
      <c r="Q70" s="2">
        <f t="shared" si="17"/>
        <v>158.74972731618072</v>
      </c>
      <c r="R70" s="2">
        <f t="shared" si="18"/>
        <v>2.6358290000000011</v>
      </c>
      <c r="S70">
        <v>13.215975</v>
      </c>
      <c r="T70">
        <v>15.246349</v>
      </c>
      <c r="U70">
        <f t="shared" si="19"/>
        <v>2.0303740000000001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19.531728999999999</v>
      </c>
      <c r="I71">
        <v>21.078575000000001</v>
      </c>
      <c r="J71" s="2">
        <f t="shared" si="10"/>
        <v>1.5468460000000022</v>
      </c>
      <c r="K71" s="2">
        <f t="shared" si="11"/>
        <v>10.353796736111114</v>
      </c>
      <c r="L71" s="2">
        <f t="shared" si="12"/>
        <v>9.3614243472222185</v>
      </c>
      <c r="M71" s="2">
        <f t="shared" si="13"/>
        <v>107.20110685270517</v>
      </c>
      <c r="N71" s="2">
        <f t="shared" si="14"/>
        <v>87.636265808764946</v>
      </c>
      <c r="O71" s="2">
        <f t="shared" si="15"/>
        <v>96.926284851620522</v>
      </c>
      <c r="P71" s="2">
        <f t="shared" si="16"/>
        <v>2.3927325477160069</v>
      </c>
      <c r="Q71" s="2">
        <f t="shared" si="17"/>
        <v>118.99036196808758</v>
      </c>
      <c r="R71" s="2">
        <f t="shared" si="18"/>
        <v>1.5468460000000022</v>
      </c>
      <c r="S71">
        <v>15.243527</v>
      </c>
      <c r="T71">
        <v>17.401871</v>
      </c>
      <c r="U71">
        <f t="shared" si="19"/>
        <v>2.1583439999999996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14.65448</v>
      </c>
      <c r="I72">
        <v>16.182568</v>
      </c>
      <c r="J72" s="2">
        <f t="shared" si="10"/>
        <v>1.5280880000000003</v>
      </c>
      <c r="K72" s="2">
        <f t="shared" si="11"/>
        <v>5.4577897361111134</v>
      </c>
      <c r="L72" s="2">
        <f t="shared" si="12"/>
        <v>4.4841753472222194</v>
      </c>
      <c r="M72" s="2">
        <f t="shared" si="13"/>
        <v>29.787468803599818</v>
      </c>
      <c r="N72" s="2">
        <f t="shared" si="14"/>
        <v>20.107828544635513</v>
      </c>
      <c r="O72" s="2">
        <f t="shared" si="15"/>
        <v>24.473686184991916</v>
      </c>
      <c r="P72" s="2">
        <f t="shared" si="16"/>
        <v>2.3350529357440011</v>
      </c>
      <c r="Q72" s="2">
        <f t="shared" si="17"/>
        <v>36.147310556351727</v>
      </c>
      <c r="R72" s="2">
        <f t="shared" si="18"/>
        <v>1.5280880000000003</v>
      </c>
      <c r="S72">
        <v>14.913529</v>
      </c>
      <c r="T72">
        <v>17.110749999999999</v>
      </c>
      <c r="U72">
        <f t="shared" si="19"/>
        <v>2.197220999999999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13.600369000000001</v>
      </c>
      <c r="I73">
        <v>13.124743</v>
      </c>
      <c r="J73" s="2">
        <f t="shared" si="10"/>
        <v>-0.4756260000000001</v>
      </c>
      <c r="K73" s="2">
        <f t="shared" si="11"/>
        <v>2.399964736111114</v>
      </c>
      <c r="L73" s="2">
        <f t="shared" si="12"/>
        <v>3.4300643472222205</v>
      </c>
      <c r="M73" s="2">
        <f t="shared" si="13"/>
        <v>5.7598307345768891</v>
      </c>
      <c r="N73" s="2">
        <f t="shared" si="14"/>
        <v>11.765341426084998</v>
      </c>
      <c r="O73" s="2">
        <f t="shared" si="15"/>
        <v>8.2320334759253164</v>
      </c>
      <c r="P73" s="2">
        <f t="shared" si="16"/>
        <v>0.22622009187600009</v>
      </c>
      <c r="Q73" s="2">
        <f t="shared" si="17"/>
        <v>8.7287059475371649</v>
      </c>
      <c r="R73" s="2">
        <f t="shared" si="18"/>
        <v>0.4756260000000001</v>
      </c>
      <c r="S73">
        <v>13.524543</v>
      </c>
      <c r="T73">
        <v>15.616877000000001</v>
      </c>
      <c r="U73">
        <f t="shared" si="19"/>
        <v>2.092334000000001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4.9770370000000002</v>
      </c>
      <c r="I74">
        <v>7.4532730000000003</v>
      </c>
      <c r="J74" s="2">
        <f t="shared" si="10"/>
        <v>2.4762360000000001</v>
      </c>
      <c r="K74" s="2">
        <f t="shared" si="11"/>
        <v>-3.2715052638888862</v>
      </c>
      <c r="L74" s="2">
        <f t="shared" si="12"/>
        <v>-5.1932676527777799</v>
      </c>
      <c r="M74" s="2">
        <f t="shared" si="13"/>
        <v>10.70274669165269</v>
      </c>
      <c r="N74" s="2">
        <f t="shared" si="14"/>
        <v>26.970028913388031</v>
      </c>
      <c r="O74" s="2">
        <f t="shared" si="15"/>
        <v>16.989802462846388</v>
      </c>
      <c r="P74" s="2">
        <f t="shared" si="16"/>
        <v>6.1317447276960007</v>
      </c>
      <c r="Q74" s="2">
        <f t="shared" si="17"/>
        <v>7.3822610021963539</v>
      </c>
      <c r="R74" s="2">
        <f t="shared" si="18"/>
        <v>2.4762360000000001</v>
      </c>
      <c r="S74">
        <v>7.9147090000000002</v>
      </c>
      <c r="T74">
        <v>9.3853279999999994</v>
      </c>
      <c r="U74">
        <f t="shared" si="19"/>
        <v>1.4706189999999992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3.8891260000000001</v>
      </c>
      <c r="I75">
        <v>7.6571740000000004</v>
      </c>
      <c r="J75" s="2">
        <f t="shared" si="10"/>
        <v>3.7680480000000003</v>
      </c>
      <c r="K75" s="2">
        <f t="shared" si="11"/>
        <v>-3.0676042638888861</v>
      </c>
      <c r="L75" s="2">
        <f t="shared" si="12"/>
        <v>-6.28117865277778</v>
      </c>
      <c r="M75" s="2">
        <f t="shared" si="13"/>
        <v>9.4101959198292739</v>
      </c>
      <c r="N75" s="2">
        <f t="shared" si="14"/>
        <v>39.45320526811129</v>
      </c>
      <c r="O75" s="2">
        <f t="shared" si="15"/>
        <v>19.268170417508966</v>
      </c>
      <c r="P75" s="2">
        <f t="shared" si="16"/>
        <v>14.198185730304003</v>
      </c>
      <c r="Q75" s="2">
        <f t="shared" si="17"/>
        <v>6.3158256779312687</v>
      </c>
      <c r="R75" s="2">
        <f t="shared" si="18"/>
        <v>3.7680480000000003</v>
      </c>
      <c r="S75">
        <v>4.2786520000000001</v>
      </c>
      <c r="T75">
        <v>4.3472080000000002</v>
      </c>
      <c r="U75">
        <f t="shared" si="19"/>
        <v>6.8556000000000061E-2</v>
      </c>
      <c r="V75"/>
    </row>
    <row r="76" spans="4:22" x14ac:dyDescent="0.3">
      <c r="H76">
        <v>3.7530060000000001</v>
      </c>
      <c r="I76">
        <v>7.8185159999999998</v>
      </c>
      <c r="S76"/>
      <c r="T76"/>
      <c r="U76"/>
      <c r="V76"/>
    </row>
    <row r="77" spans="4:22" x14ac:dyDescent="0.3">
      <c r="H77">
        <v>6.3609549999999997</v>
      </c>
      <c r="I77">
        <v>7.8185159999999998</v>
      </c>
      <c r="S77"/>
      <c r="T77"/>
      <c r="U77"/>
      <c r="V77"/>
    </row>
    <row r="78" spans="4:22" x14ac:dyDescent="0.3">
      <c r="H78">
        <v>5.7115340000000003</v>
      </c>
      <c r="I78">
        <v>7.8185159999999998</v>
      </c>
      <c r="S78"/>
      <c r="T78"/>
      <c r="U78"/>
      <c r="V78"/>
    </row>
    <row r="79" spans="4:22" x14ac:dyDescent="0.3">
      <c r="H79">
        <v>10.877504</v>
      </c>
      <c r="I79">
        <v>7.8185159999999998</v>
      </c>
      <c r="S79"/>
      <c r="T79"/>
      <c r="U79"/>
      <c r="V79"/>
    </row>
    <row r="80" spans="4:22" x14ac:dyDescent="0.3">
      <c r="H80">
        <v>12.746848</v>
      </c>
      <c r="I80">
        <v>7.8185159999999998</v>
      </c>
      <c r="S80"/>
      <c r="T80"/>
      <c r="U80"/>
      <c r="V80"/>
    </row>
    <row r="81" spans="8:22" x14ac:dyDescent="0.3">
      <c r="H81">
        <v>15.079478999999999</v>
      </c>
      <c r="I81">
        <v>7.8185159999999998</v>
      </c>
      <c r="S81"/>
      <c r="T81"/>
      <c r="U81"/>
      <c r="V81"/>
    </row>
    <row r="82" spans="8:22" x14ac:dyDescent="0.3">
      <c r="H82">
        <v>16.463688000000001</v>
      </c>
      <c r="I82">
        <v>7.8185159999999998</v>
      </c>
      <c r="S82"/>
      <c r="T82"/>
      <c r="U82"/>
      <c r="V82"/>
    </row>
    <row r="83" spans="8:22" x14ac:dyDescent="0.3">
      <c r="H83">
        <v>18.133773999999999</v>
      </c>
      <c r="I83">
        <v>7.8185159999999998</v>
      </c>
      <c r="S83"/>
      <c r="T83"/>
      <c r="U83"/>
      <c r="V83"/>
    </row>
    <row r="84" spans="8:22" x14ac:dyDescent="0.3">
      <c r="H84">
        <v>13.475885999999999</v>
      </c>
      <c r="I84">
        <v>7.8185159999999998</v>
      </c>
      <c r="S84"/>
      <c r="T84"/>
      <c r="U84"/>
      <c r="V84"/>
    </row>
    <row r="85" spans="8:22" x14ac:dyDescent="0.3">
      <c r="H85">
        <v>8.9190860000000001</v>
      </c>
      <c r="I85">
        <v>7.8185159999999998</v>
      </c>
      <c r="S85"/>
      <c r="T85"/>
      <c r="U85"/>
      <c r="V85"/>
    </row>
    <row r="86" spans="8:22" x14ac:dyDescent="0.3">
      <c r="H86">
        <v>7.6639989999999996</v>
      </c>
      <c r="I86">
        <v>7.8185159999999998</v>
      </c>
      <c r="S86"/>
      <c r="T86"/>
      <c r="U86"/>
      <c r="V86"/>
    </row>
    <row r="87" spans="8:22" x14ac:dyDescent="0.3">
      <c r="H87">
        <v>1.808792</v>
      </c>
      <c r="I87">
        <v>7.8185159999999998</v>
      </c>
      <c r="S87"/>
      <c r="T87"/>
      <c r="U87"/>
      <c r="V87"/>
    </row>
    <row r="88" spans="8:22" x14ac:dyDescent="0.3">
      <c r="H88">
        <v>2.705409</v>
      </c>
      <c r="I88">
        <v>7.8185159999999998</v>
      </c>
      <c r="S88"/>
      <c r="T88"/>
      <c r="U88"/>
      <c r="V88"/>
    </row>
    <row r="89" spans="8:22" x14ac:dyDescent="0.3">
      <c r="H89">
        <v>4.0119020000000001</v>
      </c>
      <c r="I89">
        <v>7.8185159999999998</v>
      </c>
      <c r="S89"/>
      <c r="T89"/>
      <c r="U89"/>
      <c r="V89"/>
    </row>
    <row r="90" spans="8:22" x14ac:dyDescent="0.3">
      <c r="H90">
        <v>5.369224</v>
      </c>
      <c r="I90">
        <v>7.8185159999999998</v>
      </c>
      <c r="S90"/>
      <c r="T90"/>
      <c r="U90"/>
      <c r="V90"/>
    </row>
    <row r="91" spans="8:22" x14ac:dyDescent="0.3">
      <c r="H91">
        <v>6.1563179999999997</v>
      </c>
      <c r="I91">
        <v>7.8185159999999998</v>
      </c>
      <c r="S91"/>
      <c r="T91"/>
      <c r="U91"/>
      <c r="V91"/>
    </row>
    <row r="92" spans="8:22" x14ac:dyDescent="0.3">
      <c r="H92">
        <v>11.897114</v>
      </c>
      <c r="I92">
        <v>7.8185159999999998</v>
      </c>
      <c r="S92"/>
      <c r="T92"/>
      <c r="U92"/>
      <c r="V92"/>
    </row>
    <row r="93" spans="8:22" x14ac:dyDescent="0.3">
      <c r="H93">
        <v>15.144710999999999</v>
      </c>
      <c r="I93">
        <v>7.8185159999999998</v>
      </c>
      <c r="S93"/>
      <c r="T93"/>
      <c r="U93"/>
      <c r="V93"/>
    </row>
    <row r="94" spans="8:22" x14ac:dyDescent="0.3">
      <c r="H94">
        <v>18.398571</v>
      </c>
      <c r="I94">
        <v>7.8185159999999998</v>
      </c>
      <c r="S94"/>
      <c r="T94"/>
      <c r="U94"/>
      <c r="V94"/>
    </row>
    <row r="95" spans="8:22" x14ac:dyDescent="0.3">
      <c r="H95">
        <v>20.152441</v>
      </c>
      <c r="I95">
        <v>7.8185159999999998</v>
      </c>
      <c r="S95"/>
      <c r="T95"/>
      <c r="U95"/>
      <c r="V95"/>
    </row>
    <row r="96" spans="8:22" x14ac:dyDescent="0.3">
      <c r="H96">
        <v>15.909276999999999</v>
      </c>
      <c r="I96">
        <v>7.8185159999999998</v>
      </c>
      <c r="S96"/>
      <c r="T96"/>
      <c r="U96"/>
      <c r="V96"/>
    </row>
    <row r="97" spans="8:22" x14ac:dyDescent="0.3">
      <c r="H97">
        <v>9.7026559999999993</v>
      </c>
      <c r="I97">
        <v>7.8185159999999998</v>
      </c>
      <c r="S97"/>
      <c r="T97"/>
      <c r="U97"/>
      <c r="V97"/>
    </row>
    <row r="98" spans="8:22" x14ac:dyDescent="0.3">
      <c r="H98">
        <v>5.4410220000000002</v>
      </c>
      <c r="I98">
        <v>7.8185159999999998</v>
      </c>
      <c r="S98"/>
      <c r="T98"/>
      <c r="U98"/>
      <c r="V98"/>
    </row>
    <row r="99" spans="8:22" x14ac:dyDescent="0.3">
      <c r="H99">
        <v>4.0441940000000001</v>
      </c>
      <c r="I99">
        <v>7.8185159999999998</v>
      </c>
      <c r="S99"/>
      <c r="T99"/>
      <c r="U99"/>
      <c r="V99"/>
    </row>
    <row r="100" spans="8:22" x14ac:dyDescent="0.3">
      <c r="H100">
        <v>5.1618069999999996</v>
      </c>
      <c r="I100">
        <v>7.8185159999999998</v>
      </c>
      <c r="S100"/>
      <c r="T100"/>
      <c r="U100"/>
      <c r="V100"/>
    </row>
    <row r="101" spans="8:22" x14ac:dyDescent="0.3">
      <c r="H101">
        <v>3.9569990000000002</v>
      </c>
      <c r="I101">
        <v>7.8185159999999998</v>
      </c>
      <c r="S101"/>
      <c r="T101"/>
      <c r="U101"/>
      <c r="V101"/>
    </row>
    <row r="102" spans="8:22" x14ac:dyDescent="0.3">
      <c r="H102">
        <v>4.7896400000000003</v>
      </c>
      <c r="I102">
        <v>7.8185159999999998</v>
      </c>
      <c r="S102"/>
      <c r="T102"/>
      <c r="U102"/>
      <c r="V102"/>
    </row>
    <row r="103" spans="8:22" x14ac:dyDescent="0.3">
      <c r="H103">
        <v>7.6771289999999999</v>
      </c>
      <c r="I103">
        <v>7.8185159999999998</v>
      </c>
      <c r="S103"/>
      <c r="T103"/>
      <c r="U103"/>
      <c r="V103"/>
    </row>
    <row r="104" spans="8:22" x14ac:dyDescent="0.3">
      <c r="H104">
        <v>13.463158</v>
      </c>
      <c r="I104">
        <v>7.8185159999999998</v>
      </c>
      <c r="S104"/>
      <c r="T104"/>
      <c r="U104"/>
      <c r="V104"/>
    </row>
    <row r="105" spans="8:22" x14ac:dyDescent="0.3">
      <c r="H105">
        <v>14.901141000000001</v>
      </c>
      <c r="I105">
        <v>7.8185159999999998</v>
      </c>
      <c r="S105"/>
      <c r="T105"/>
      <c r="U105"/>
      <c r="V105"/>
    </row>
    <row r="106" spans="8:22" x14ac:dyDescent="0.3">
      <c r="H106">
        <v>19.623201000000002</v>
      </c>
      <c r="I106">
        <v>7.8185159999999998</v>
      </c>
      <c r="S106"/>
      <c r="T106"/>
      <c r="U106"/>
      <c r="V106"/>
    </row>
    <row r="107" spans="8:22" x14ac:dyDescent="0.3">
      <c r="H107">
        <v>18.838439999999999</v>
      </c>
      <c r="I107">
        <v>7.8185159999999998</v>
      </c>
      <c r="S107"/>
      <c r="T107"/>
      <c r="U107"/>
      <c r="V107"/>
    </row>
    <row r="108" spans="8:22" x14ac:dyDescent="0.3">
      <c r="H108">
        <v>13.972019</v>
      </c>
      <c r="I108">
        <v>7.8185159999999998</v>
      </c>
      <c r="S108"/>
      <c r="T108"/>
      <c r="U108"/>
      <c r="V108"/>
    </row>
    <row r="109" spans="8:22" x14ac:dyDescent="0.3">
      <c r="H109">
        <v>11.201335</v>
      </c>
      <c r="I109">
        <v>7.8185159999999998</v>
      </c>
      <c r="S109"/>
      <c r="T109"/>
      <c r="U109"/>
      <c r="V109"/>
    </row>
    <row r="110" spans="8:22" x14ac:dyDescent="0.3">
      <c r="H110">
        <v>6.6556240000000004</v>
      </c>
      <c r="I110">
        <v>7.8185159999999998</v>
      </c>
      <c r="S110"/>
      <c r="T110"/>
      <c r="U110"/>
      <c r="V110"/>
    </row>
    <row r="111" spans="8:22" x14ac:dyDescent="0.3">
      <c r="H111">
        <v>3.397316</v>
      </c>
      <c r="I111">
        <v>7.8185159999999998</v>
      </c>
      <c r="S111"/>
      <c r="T111"/>
      <c r="U111"/>
      <c r="V111"/>
    </row>
    <row r="112" spans="8:22" x14ac:dyDescent="0.3">
      <c r="H112">
        <v>4.5746159999999998</v>
      </c>
      <c r="I112">
        <v>7.8185159999999998</v>
      </c>
      <c r="S112"/>
      <c r="T112"/>
      <c r="U112"/>
      <c r="V112"/>
    </row>
    <row r="113" spans="8:22" x14ac:dyDescent="0.3">
      <c r="H113">
        <v>2.3380610000000002</v>
      </c>
      <c r="I113">
        <v>7.8185159999999998</v>
      </c>
      <c r="S113"/>
      <c r="T113"/>
      <c r="U113"/>
      <c r="V113"/>
    </row>
    <row r="114" spans="8:22" x14ac:dyDescent="0.3">
      <c r="H114">
        <v>4.606725</v>
      </c>
      <c r="I114">
        <v>7.8185159999999998</v>
      </c>
      <c r="S114"/>
      <c r="T114"/>
      <c r="U114"/>
      <c r="V114"/>
    </row>
    <row r="115" spans="8:22" x14ac:dyDescent="0.3">
      <c r="H115">
        <v>8.2302590000000002</v>
      </c>
      <c r="I115">
        <v>7.8185159999999998</v>
      </c>
      <c r="S115"/>
      <c r="T115"/>
      <c r="U115"/>
      <c r="V115"/>
    </row>
    <row r="116" spans="8:22" x14ac:dyDescent="0.3">
      <c r="H116">
        <v>12.049116</v>
      </c>
      <c r="I116">
        <v>7.8185159999999998</v>
      </c>
      <c r="S116"/>
      <c r="T116"/>
      <c r="U116"/>
      <c r="V116"/>
    </row>
    <row r="117" spans="8:22" x14ac:dyDescent="0.3">
      <c r="H117">
        <v>15.336563999999999</v>
      </c>
      <c r="I117">
        <v>7.8185159999999998</v>
      </c>
      <c r="S117"/>
      <c r="T117"/>
      <c r="U117"/>
      <c r="V117"/>
    </row>
    <row r="118" spans="8:22" x14ac:dyDescent="0.3">
      <c r="H118">
        <v>17.199770000000001</v>
      </c>
      <c r="I118">
        <v>7.8185159999999998</v>
      </c>
      <c r="S118"/>
      <c r="T118"/>
      <c r="U118"/>
      <c r="V118"/>
    </row>
    <row r="119" spans="8:22" x14ac:dyDescent="0.3">
      <c r="H119">
        <v>18.466093000000001</v>
      </c>
      <c r="I119">
        <v>7.8185159999999998</v>
      </c>
      <c r="S119"/>
      <c r="T119"/>
      <c r="U119"/>
      <c r="V119"/>
    </row>
    <row r="120" spans="8:22" x14ac:dyDescent="0.3">
      <c r="H120">
        <v>13.688967999999999</v>
      </c>
      <c r="I120">
        <v>7.8185159999999998</v>
      </c>
      <c r="S120"/>
      <c r="T120"/>
      <c r="U120"/>
      <c r="V120"/>
    </row>
    <row r="121" spans="8:22" x14ac:dyDescent="0.3">
      <c r="H121">
        <v>7.4050089999999997</v>
      </c>
      <c r="I121">
        <v>7.8185159999999998</v>
      </c>
      <c r="S121"/>
      <c r="T121"/>
      <c r="U121"/>
      <c r="V121"/>
    </row>
    <row r="122" spans="8:22" x14ac:dyDescent="0.3">
      <c r="H122">
        <v>7.978154</v>
      </c>
      <c r="I122">
        <v>7.8185159999999998</v>
      </c>
      <c r="S122"/>
      <c r="T122"/>
      <c r="U122"/>
      <c r="V122"/>
    </row>
    <row r="123" spans="8:22" x14ac:dyDescent="0.3">
      <c r="H123">
        <v>4.8641350000000001</v>
      </c>
      <c r="I123">
        <v>7.8185159999999998</v>
      </c>
      <c r="S123"/>
      <c r="T123"/>
      <c r="U123"/>
      <c r="V123"/>
    </row>
    <row r="124" spans="8:22" x14ac:dyDescent="0.3">
      <c r="H124">
        <v>3.8055110000000001</v>
      </c>
      <c r="I124">
        <v>7.8185159999999998</v>
      </c>
      <c r="S124"/>
      <c r="T124"/>
      <c r="U124"/>
      <c r="V124"/>
    </row>
    <row r="125" spans="8:22" x14ac:dyDescent="0.3">
      <c r="H125">
        <v>3.4569990000000002</v>
      </c>
      <c r="I125">
        <v>7.8185159999999998</v>
      </c>
      <c r="S125"/>
      <c r="T125"/>
      <c r="U125"/>
      <c r="V125"/>
    </row>
    <row r="126" spans="8:22" x14ac:dyDescent="0.3">
      <c r="H126">
        <v>4.6081190000000003</v>
      </c>
      <c r="I126">
        <v>7.8185159999999998</v>
      </c>
      <c r="S126"/>
      <c r="T126"/>
      <c r="U126"/>
      <c r="V126"/>
    </row>
    <row r="127" spans="8:22" x14ac:dyDescent="0.3">
      <c r="H127">
        <v>8.8570279999999997</v>
      </c>
      <c r="I127">
        <v>7.8185159999999998</v>
      </c>
      <c r="S127"/>
      <c r="T127"/>
      <c r="U127"/>
      <c r="V127"/>
    </row>
    <row r="128" spans="8:22" x14ac:dyDescent="0.3">
      <c r="H128">
        <v>11.587792</v>
      </c>
      <c r="I128">
        <v>7.8185159999999998</v>
      </c>
      <c r="S128"/>
      <c r="T128"/>
      <c r="U128"/>
      <c r="V128"/>
    </row>
    <row r="129" spans="8:22" x14ac:dyDescent="0.3">
      <c r="H129">
        <v>14.130141</v>
      </c>
      <c r="I129">
        <v>7.8185159999999998</v>
      </c>
      <c r="S129"/>
      <c r="T129"/>
      <c r="U129"/>
      <c r="V129"/>
    </row>
    <row r="130" spans="8:22" x14ac:dyDescent="0.3">
      <c r="H130">
        <v>18.377230000000001</v>
      </c>
      <c r="I130">
        <v>7.8185159999999998</v>
      </c>
      <c r="S130"/>
      <c r="T130"/>
      <c r="U130"/>
      <c r="V130"/>
    </row>
    <row r="131" spans="8:22" x14ac:dyDescent="0.3">
      <c r="H131">
        <v>18.955072000000001</v>
      </c>
      <c r="I131">
        <v>7.8185159999999998</v>
      </c>
      <c r="S131"/>
      <c r="T131"/>
      <c r="U131"/>
      <c r="V131"/>
    </row>
    <row r="132" spans="8:22" x14ac:dyDescent="0.3">
      <c r="H132">
        <v>17.859881999999999</v>
      </c>
      <c r="I132">
        <v>7.8185159999999998</v>
      </c>
      <c r="S132"/>
      <c r="T132"/>
      <c r="U132"/>
      <c r="V132"/>
    </row>
    <row r="133" spans="8:22" x14ac:dyDescent="0.3">
      <c r="H133">
        <v>11.608667000000001</v>
      </c>
      <c r="I133">
        <v>7.8185159999999998</v>
      </c>
      <c r="S133"/>
      <c r="T133"/>
      <c r="U133"/>
      <c r="V133"/>
    </row>
    <row r="134" spans="8:22" x14ac:dyDescent="0.3">
      <c r="H134">
        <v>5.2092049999999999</v>
      </c>
      <c r="I134">
        <v>7.8185159999999998</v>
      </c>
      <c r="S134"/>
      <c r="T134"/>
      <c r="U134"/>
      <c r="V134"/>
    </row>
    <row r="135" spans="8:22" x14ac:dyDescent="0.3">
      <c r="H135">
        <v>4.3596599999999999</v>
      </c>
      <c r="I135">
        <v>7.8185159999999998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2021-07-08T14:43:00Z</dcterms:modified>
</cp:coreProperties>
</file>