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6111C15-29CA-4452-8452-C72C02D80505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16" i="1"/>
  <c r="U27" i="1" l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J4" i="1"/>
  <c r="P21" i="1" l="1"/>
  <c r="R21" i="1"/>
  <c r="P5" i="1"/>
  <c r="R5" i="1"/>
  <c r="P17" i="1"/>
  <c r="R17" i="1"/>
  <c r="P15" i="1"/>
  <c r="R15" i="1"/>
  <c r="P8" i="1"/>
  <c r="R8" i="1"/>
  <c r="P13" i="1"/>
  <c r="R13" i="1"/>
  <c r="P6" i="1"/>
  <c r="R6" i="1"/>
  <c r="P7" i="1"/>
  <c r="R7" i="1"/>
  <c r="P9" i="1"/>
  <c r="R9" i="1"/>
  <c r="P22" i="1"/>
  <c r="R22" i="1"/>
  <c r="P11" i="1"/>
  <c r="R11" i="1"/>
  <c r="P23" i="1"/>
  <c r="R23" i="1"/>
  <c r="P26" i="1"/>
  <c r="R26" i="1"/>
  <c r="P20" i="1"/>
  <c r="R20" i="1"/>
  <c r="P4" i="1"/>
  <c r="R4" i="1"/>
  <c r="P10" i="1"/>
  <c r="R10" i="1"/>
  <c r="P12" i="1"/>
  <c r="R12" i="1"/>
  <c r="P16" i="1"/>
  <c r="R16" i="1"/>
  <c r="P24" i="1"/>
  <c r="R24" i="1"/>
  <c r="P25" i="1"/>
  <c r="R25" i="1"/>
  <c r="P14" i="1"/>
  <c r="R14" i="1"/>
  <c r="P18" i="1"/>
  <c r="R18" i="1"/>
  <c r="P19" i="1"/>
  <c r="R19" i="1"/>
  <c r="P27" i="1"/>
  <c r="R27" i="1"/>
  <c r="K15" i="1"/>
  <c r="M15" i="1" s="1"/>
  <c r="K26" i="1"/>
  <c r="M26" i="1" s="1"/>
  <c r="K12" i="1"/>
  <c r="K17" i="1"/>
  <c r="M17" i="1" s="1"/>
  <c r="K5" i="1"/>
  <c r="M5" i="1" s="1"/>
  <c r="K6" i="1"/>
  <c r="M6" i="1" s="1"/>
  <c r="L13" i="1"/>
  <c r="N13" i="1" s="1"/>
  <c r="K23" i="1"/>
  <c r="M23" i="1" s="1"/>
  <c r="K24" i="1"/>
  <c r="M24" i="1" s="1"/>
  <c r="L11" i="1"/>
  <c r="N11" i="1" s="1"/>
  <c r="L20" i="1"/>
  <c r="N20" i="1" s="1"/>
  <c r="L8" i="1"/>
  <c r="N8" i="1" s="1"/>
  <c r="Q20" i="1"/>
  <c r="Q8" i="1"/>
  <c r="L25" i="1"/>
  <c r="N25" i="1" s="1"/>
  <c r="Q27" i="1"/>
  <c r="Q19" i="1"/>
  <c r="Q15" i="1"/>
  <c r="Q7" i="1"/>
  <c r="L21" i="1"/>
  <c r="N21" i="1" s="1"/>
  <c r="L9" i="1"/>
  <c r="N9" i="1" s="1"/>
  <c r="L7" i="1"/>
  <c r="N7" i="1" s="1"/>
  <c r="Q26" i="1"/>
  <c r="Q18" i="1"/>
  <c r="Q14" i="1"/>
  <c r="Q6" i="1"/>
  <c r="L17" i="1"/>
  <c r="N17" i="1" s="1"/>
  <c r="L5" i="1"/>
  <c r="N5" i="1" s="1"/>
  <c r="L4" i="1"/>
  <c r="N4" i="1" s="1"/>
  <c r="Q25" i="1"/>
  <c r="Q17" i="1"/>
  <c r="Q13" i="1"/>
  <c r="Q5" i="1"/>
  <c r="Q24" i="1"/>
  <c r="Q16" i="1"/>
  <c r="Q12" i="1"/>
  <c r="Q4" i="1"/>
  <c r="L26" i="1"/>
  <c r="N26" i="1" s="1"/>
  <c r="L24" i="1"/>
  <c r="N24" i="1" s="1"/>
  <c r="L12" i="1"/>
  <c r="N12" i="1" s="1"/>
  <c r="Q23" i="1"/>
  <c r="Q22" i="1"/>
  <c r="Q10" i="1"/>
  <c r="L27" i="1"/>
  <c r="N27" i="1" s="1"/>
  <c r="L18" i="1"/>
  <c r="N18" i="1" s="1"/>
  <c r="L16" i="1"/>
  <c r="N16" i="1" s="1"/>
  <c r="L10" i="1"/>
  <c r="N10" i="1" s="1"/>
  <c r="L19" i="1"/>
  <c r="N19" i="1" s="1"/>
  <c r="Q21" i="1"/>
  <c r="Q9" i="1"/>
  <c r="L23" i="1"/>
  <c r="N23" i="1" s="1"/>
  <c r="L15" i="1"/>
  <c r="N15" i="1" s="1"/>
  <c r="L6" i="1"/>
  <c r="N6" i="1" s="1"/>
  <c r="L14" i="1"/>
  <c r="N14" i="1" s="1"/>
  <c r="L22" i="1"/>
  <c r="N22" i="1" s="1"/>
  <c r="Q11" i="1"/>
  <c r="K10" i="1"/>
  <c r="K16" i="1"/>
  <c r="K18" i="1"/>
  <c r="K27" i="1"/>
  <c r="M27" i="1" s="1"/>
  <c r="K8" i="1"/>
  <c r="M8" i="1" s="1"/>
  <c r="K14" i="1"/>
  <c r="K20" i="1"/>
  <c r="K22" i="1"/>
  <c r="K7" i="1"/>
  <c r="K9" i="1"/>
  <c r="K21" i="1"/>
  <c r="K11" i="1"/>
  <c r="K13" i="1"/>
  <c r="K19" i="1"/>
  <c r="M19" i="1" s="1"/>
  <c r="K25" i="1"/>
  <c r="M4" i="1"/>
  <c r="R2" i="1" l="1"/>
  <c r="B13" i="1" s="1"/>
  <c r="P2" i="1"/>
  <c r="O13" i="1"/>
  <c r="O4" i="1"/>
  <c r="B5" i="1"/>
  <c r="O17" i="1"/>
  <c r="O12" i="1"/>
  <c r="M13" i="1"/>
  <c r="O16" i="1"/>
  <c r="M12" i="1"/>
  <c r="O5" i="1"/>
  <c r="O20" i="1"/>
  <c r="O23" i="1"/>
  <c r="O18" i="1"/>
  <c r="M18" i="1"/>
  <c r="M20" i="1"/>
  <c r="O26" i="1"/>
  <c r="O15" i="1"/>
  <c r="O21" i="1"/>
  <c r="M21" i="1"/>
  <c r="O27" i="1"/>
  <c r="M7" i="1"/>
  <c r="O7" i="1"/>
  <c r="O14" i="1"/>
  <c r="M14" i="1"/>
  <c r="O19" i="1"/>
  <c r="O24" i="1"/>
  <c r="O9" i="1"/>
  <c r="O8" i="1"/>
  <c r="M11" i="1"/>
  <c r="O11" i="1"/>
  <c r="O10" i="1"/>
  <c r="M10" i="1"/>
  <c r="O6" i="1"/>
  <c r="M16" i="1"/>
  <c r="M9" i="1"/>
  <c r="O25" i="1"/>
  <c r="M25" i="1"/>
  <c r="O22" i="1"/>
  <c r="M22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<sst xmlns="http://schemas.openxmlformats.org/spreadsheetml/2006/main" count="57" uniqueCount="44">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</sst>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USGS_14161100_temp_BLUE RIVER BELOW TIDBITS CREEK  NR BLUE RIVER  OR_23773429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calculator'!$H$4:$H$27</c:f>
              <c:numCache>
                <c:formatCode>General</c:formatCode>
                <c:ptCount val="24"/>
                <c:pt idx="0">
                  <c:v>7.6842249999999996</c:v>
                </c:pt>
                <c:pt idx="1">
                  <c:v>5.2361550000000001</c:v>
                </c:pt>
                <c:pt idx="2">
                  <c:v>7.1393219999999999</c:v>
                </c:pt>
                <c:pt idx="3">
                  <c:v>9.6147960000000001</c:v>
                </c:pt>
                <c:pt idx="4">
                  <c:v>12.315754999999999</c:v>
                </c:pt>
                <c:pt idx="5">
                  <c:v>14.849102</c:v>
                </c:pt>
                <c:pt idx="6">
                  <c:v>15.898477</c:v>
                </c:pt>
                <c:pt idx="7">
                  <c:v>17.249399</c:v>
                </c:pt>
                <c:pt idx="8">
                  <c:v>13.340890999999999</c:v>
                </c:pt>
                <c:pt idx="9">
                  <c:v>9.0076199999999993</c:v>
                </c:pt>
                <c:pt idx="10">
                  <c:v>9.6654540000000004</c:v>
                </c:pt>
                <c:pt idx="11">
                  <c:v>6.6999219999999999</c:v>
                </c:pt>
                <c:pt idx="12">
                  <c:v>6.3026619999999998</c:v>
                </c:pt>
                <c:pt idx="13">
                  <c:v>6.3501719999999997</c:v>
                </c:pt>
                <c:pt idx="14">
                  <c:v>6.9881310000000001</c:v>
                </c:pt>
                <c:pt idx="15">
                  <c:v>10.241149</c:v>
                </c:pt>
                <c:pt idx="16">
                  <c:v>11.713402</c:v>
                </c:pt>
                <c:pt idx="17">
                  <c:v>13.299085</c:v>
                </c:pt>
                <c:pt idx="18">
                  <c:v>16.345236</c:v>
                </c:pt>
                <c:pt idx="19">
                  <c:v>16.970078999999998</c:v>
                </c:pt>
                <c:pt idx="20">
                  <c:v>15.606588</c:v>
                </c:pt>
                <c:pt idx="21">
                  <c:v>11.929054000000001</c:v>
                </c:pt>
                <c:pt idx="22">
                  <c:v>7.3679379999999997</c:v>
                </c:pt>
                <c:pt idx="23">
                  <c:v>6.5255089999999996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calculator'!$I$4:$I$27</c:f>
              <c:numCache>
                <c:formatCode>General</c:formatCode>
                <c:ptCount val="24"/>
                <c:pt idx="0">
                  <c:v>5.5099270000000002</c:v>
                </c:pt>
                <c:pt idx="1">
                  <c:v>3.513385</c:v>
                </c:pt>
                <c:pt idx="2">
                  <c:v>4.2432109999999996</c:v>
                </c:pt>
                <c:pt idx="3">
                  <c:v>6.6985450000000002</c:v>
                </c:pt>
                <c:pt idx="4">
                  <c:v>10.030443999999999</c:v>
                </c:pt>
                <c:pt idx="5">
                  <c:v>13.900373</c:v>
                </c:pt>
                <c:pt idx="6">
                  <c:v>16.350100000000001</c:v>
                </c:pt>
                <c:pt idx="7">
                  <c:v>17.488420000000001</c:v>
                </c:pt>
                <c:pt idx="8">
                  <c:v>14.479448</c:v>
                </c:pt>
                <c:pt idx="9">
                  <c:v>8.1125030000000002</c:v>
                </c:pt>
                <c:pt idx="10">
                  <c:v>5.1309399999999998</c:v>
                </c:pt>
                <c:pt idx="11">
                  <c:v>4.6582999999999997</c:v>
                </c:pt>
                <c:pt idx="12">
                  <c:v>5.2433550000000002</c:v>
                </c:pt>
                <c:pt idx="13">
                  <c:v>4.7859699999999998</c:v>
                </c:pt>
                <c:pt idx="14">
                  <c:v>4.5606819999999999</c:v>
                </c:pt>
                <c:pt idx="15">
                  <c:v>6.4333660000000004</c:v>
                </c:pt>
                <c:pt idx="16">
                  <c:v>8.6966269999999994</c:v>
                </c:pt>
                <c:pt idx="17">
                  <c:v>10.684001</c:v>
                </c:pt>
                <c:pt idx="18">
                  <c:v>14.826744</c:v>
                </c:pt>
                <c:pt idx="19">
                  <c:v>16.206779000000001</c:v>
                </c:pt>
                <c:pt idx="20">
                  <c:v>13.634474000000001</c:v>
                </c:pt>
                <c:pt idx="21">
                  <c:v>6.7793099999999997</c:v>
                </c:pt>
                <c:pt idx="22">
                  <c:v>6.3966750000000001</c:v>
                </c:pt>
                <c:pt idx="23">
                  <c:v>5.6173489999999999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2019-20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</xdr:row>
      <xdr:rowOff>50481</xdr:rowOff>
    </xdr:from>
    <xdr:to>
      <xdr:col>19</xdr:col>
      <xdr:colOff>558165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82"/>
  <sheetViews>
    <sheetView tabSelected="1" workbookViewId="0">
      <selection activeCell="H3" sqref="H3:I27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0">
        <f>H2-I2</f>
        <v>1.8482997916666637</v>
      </c>
      <c r="D2" t="s">
        <v>17</v>
      </c>
      <c r="E2"/>
      <c r="F2"/>
      <c r="G2"/>
      <c r="H2">
        <f>AVERAGE(H4:H27)</f>
        <v>10.764171791666664</v>
      </c>
      <c r="I2">
        <f>AVERAGE(I4:I27)</f>
        <v>8.9158720000000002</v>
      </c>
      <c r="J2" s="4"/>
      <c r="K2" s="4"/>
      <c r="L2" s="4"/>
      <c r="M2" s="4"/>
      <c r="N2" s="4"/>
      <c r="O2" s="4"/>
      <c r="P2" s="4">
        <f>AVERAGE(P4:P27)</f>
        <v>5.5318634058152085</v>
      </c>
      <c r="Q2" s="4"/>
      <c r="R2" s="4">
        <f>AVERAGE(R4:R27)</f>
        <v>2.0007332083333336</v>
      </c>
      <c r="S2">
        <f>AVERAGE(S4:S27)</f>
        <v>8.6327376666666655</v>
      </c>
      <c r="T2">
        <f>AVERAGE(T4:T27)</f>
        <v>9.8286382083333326</v>
      </c>
      <c r="U2"/>
      <c r="V2"/>
    </row>
    <row r="3" spans="1:30" s="3" customFormat="1" ht="230.4" x14ac:dyDescent="0.3">
      <c r="A3" s="3" t="s">
        <v>4</v>
      </c>
      <c r="B3" s="6">
        <f>(I2-H2)/H2</f>
        <v>-0.1717084999607279</v>
      </c>
      <c r="C3" s="9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1">
        <f>1-SUM(P4:P27)/SUM(M4:M27)</f>
        <v>0.7219200641496808</v>
      </c>
      <c r="C4" s="8" t="str">
        <f>IF(B4&gt;0.8,"VG",IF(B4&gt;0.7,"G",IF(B4&gt;0.45,"S","NS")))</f>
        <v>G</v>
      </c>
      <c r="D4">
        <v>0</v>
      </c>
      <c r="E4">
        <v>2019</v>
      </c>
      <c r="F4">
        <v>1</v>
      </c>
      <c r="G4">
        <v>31</v>
      </c>
      <c r="H4">
        <v>7.6842249999999996</v>
      </c>
      <c r="I4">
        <v>5.5099270000000002</v>
      </c>
      <c r="J4" s="2">
        <f>I4-H4</f>
        <v>-2.1742979999999994</v>
      </c>
      <c r="K4" s="2">
        <f>I4-I$2</f>
        <v>-3.405945</v>
      </c>
      <c r="L4" s="2">
        <f>H4-H$2</f>
        <v>-3.0799467916666643</v>
      </c>
      <c r="M4" s="2">
        <f>K4*K4</f>
        <v>11.600461343025</v>
      </c>
      <c r="N4" s="2">
        <f>L4*L4</f>
        <v>9.4860722394977781</v>
      </c>
      <c r="O4" s="2">
        <f>K4*L4</f>
        <v>10.490129375343116</v>
      </c>
      <c r="P4" s="2">
        <f>J4*J4</f>
        <v>4.7275717928039978</v>
      </c>
      <c r="Q4" s="2">
        <f>(I4-H$2)*(I4-H$2)</f>
        <v>27.607088330756262</v>
      </c>
      <c r="R4" s="2">
        <f>ABS(J4)</f>
        <v>2.1742979999999994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SQRT(SUM(P4:P27))/SQRT(SUM(Q4:Q27))</f>
        <v>0.48715961913777756</v>
      </c>
      <c r="C5" s="8" t="str">
        <f>IF(B5&lt;=0.5,"VG",IF(B5&lt;=0.6,"G",IF(B5&lt;=0.7,"S","NS")))</f>
        <v>VG</v>
      </c>
      <c r="D5">
        <v>1</v>
      </c>
      <c r="E5">
        <v>2019</v>
      </c>
      <c r="F5">
        <v>2</v>
      </c>
      <c r="G5">
        <v>28</v>
      </c>
      <c r="H5">
        <v>5.2361550000000001</v>
      </c>
      <c r="I5">
        <v>3.513385</v>
      </c>
      <c r="J5" s="2">
        <f t="shared" ref="J5:J15" si="0">I5-H5</f>
        <v>-1.7227700000000001</v>
      </c>
      <c r="K5" s="2">
        <f t="shared" ref="K5:K15" si="1">I5-I$2</f>
        <v>-5.4024870000000007</v>
      </c>
      <c r="L5" s="2">
        <f t="shared" ref="L5:L15" si="2">H5-H$2</f>
        <v>-5.5280167916666638</v>
      </c>
      <c r="M5" s="2">
        <f t="shared" ref="M5:M15" si="3">K5*K5</f>
        <v>29.186865785169008</v>
      </c>
      <c r="N5" s="2">
        <f t="shared" ref="N5:N15" si="4">L5*L5</f>
        <v>30.558969648948594</v>
      </c>
      <c r="O5" s="2">
        <f t="shared" ref="O5:O15" si="5">K5*L5</f>
        <v>29.865038852760865</v>
      </c>
      <c r="P5" s="2">
        <f t="shared" ref="P5:P15" si="6">J5*J5</f>
        <v>2.9679364729000004</v>
      </c>
      <c r="Q5" s="2">
        <f t="shared" ref="Q5:Q15" si="7">(I5-H$2)*(I5-H$2)</f>
        <v>52.573909098207757</v>
      </c>
      <c r="R5" s="2">
        <f t="shared" ref="R5:R15" si="8">ABS(J5)</f>
        <v>1.7227700000000001</v>
      </c>
      <c r="S5">
        <v>5.2818040000000002</v>
      </c>
      <c r="T5">
        <v>5.7384250000000003</v>
      </c>
      <c r="U5">
        <f t="shared" ref="U5:U15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2">
        <f>B12*B12</f>
        <v>0.90129646263894714</v>
      </c>
      <c r="C6" s="8" t="str">
        <f>IF(B6&gt;0.85,"VG",IF(B6&gt;0.75,"G",IF(B6&gt;0.6,"S","NS")))</f>
        <v>VG</v>
      </c>
      <c r="D6">
        <v>2</v>
      </c>
      <c r="E6">
        <v>2019</v>
      </c>
      <c r="F6">
        <v>3</v>
      </c>
      <c r="G6">
        <v>31</v>
      </c>
      <c r="H6">
        <v>7.1393219999999999</v>
      </c>
      <c r="I6">
        <v>4.2432109999999996</v>
      </c>
      <c r="J6" s="2">
        <f t="shared" si="0"/>
        <v>-2.8961110000000003</v>
      </c>
      <c r="K6" s="2">
        <f t="shared" si="1"/>
        <v>-4.6726610000000006</v>
      </c>
      <c r="L6" s="2">
        <f t="shared" si="2"/>
        <v>-3.624849791666664</v>
      </c>
      <c r="M6" s="2">
        <f t="shared" si="3"/>
        <v>21.833760820921007</v>
      </c>
      <c r="N6" s="2">
        <f t="shared" si="4"/>
        <v>13.139536012145857</v>
      </c>
      <c r="O6" s="2">
        <f t="shared" si="5"/>
        <v>16.937694252378947</v>
      </c>
      <c r="P6" s="2">
        <f t="shared" si="6"/>
        <v>8.3874589243210025</v>
      </c>
      <c r="Q6" s="2">
        <f t="shared" si="7"/>
        <v>42.522929646453932</v>
      </c>
      <c r="R6" s="2">
        <f t="shared" si="8"/>
        <v>2.8961110000000003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10.764171791666664</v>
      </c>
      <c r="C7" s="2"/>
      <c r="D7">
        <v>3</v>
      </c>
      <c r="E7">
        <v>2019</v>
      </c>
      <c r="F7">
        <v>4</v>
      </c>
      <c r="G7">
        <v>30</v>
      </c>
      <c r="H7">
        <v>9.6147960000000001</v>
      </c>
      <c r="I7">
        <v>6.6985450000000002</v>
      </c>
      <c r="J7" s="2">
        <f t="shared" si="0"/>
        <v>-2.9162509999999999</v>
      </c>
      <c r="K7" s="2">
        <f t="shared" si="1"/>
        <v>-2.217327</v>
      </c>
      <c r="L7" s="2">
        <f t="shared" si="2"/>
        <v>-1.1493757916666638</v>
      </c>
      <c r="M7" s="2">
        <f t="shared" si="3"/>
        <v>4.9165390249290004</v>
      </c>
      <c r="N7" s="2">
        <f t="shared" si="4"/>
        <v>1.3210647104693702</v>
      </c>
      <c r="O7" s="2">
        <f t="shared" si="5"/>
        <v>2.5485419760088686</v>
      </c>
      <c r="P7" s="2">
        <f t="shared" si="6"/>
        <v>8.5045198950009997</v>
      </c>
      <c r="Q7" s="2">
        <f t="shared" si="7"/>
        <v>16.529321209117768</v>
      </c>
      <c r="R7" s="2">
        <f t="shared" si="8"/>
        <v>2.9162509999999999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_xlfn.STDEV.P(H4:H27)</f>
        <v>3.8442854242847444</v>
      </c>
      <c r="C8" s="5"/>
      <c r="D8">
        <v>4</v>
      </c>
      <c r="E8">
        <v>2019</v>
      </c>
      <c r="F8">
        <v>5</v>
      </c>
      <c r="G8">
        <v>31</v>
      </c>
      <c r="H8">
        <v>12.315754999999999</v>
      </c>
      <c r="I8">
        <v>10.030443999999999</v>
      </c>
      <c r="J8" s="2">
        <f t="shared" si="0"/>
        <v>-2.2853110000000001</v>
      </c>
      <c r="K8" s="2">
        <f t="shared" si="1"/>
        <v>1.114571999999999</v>
      </c>
      <c r="L8" s="2">
        <f t="shared" si="2"/>
        <v>1.5515832083333354</v>
      </c>
      <c r="M8" s="2">
        <f t="shared" si="3"/>
        <v>1.2422707431839979</v>
      </c>
      <c r="N8" s="2">
        <f t="shared" si="4"/>
        <v>2.4074104523819666</v>
      </c>
      <c r="O8" s="2">
        <f t="shared" si="5"/>
        <v>1.7293511996785007</v>
      </c>
      <c r="P8" s="2">
        <f t="shared" si="6"/>
        <v>5.2226463667210004</v>
      </c>
      <c r="Q8" s="2">
        <f t="shared" si="7"/>
        <v>0.53835647226404049</v>
      </c>
      <c r="R8" s="2">
        <f t="shared" si="8"/>
        <v>2.2853110000000001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8.9158720000000002</v>
      </c>
      <c r="C9" s="2"/>
      <c r="D9">
        <v>5</v>
      </c>
      <c r="E9">
        <v>2019</v>
      </c>
      <c r="F9">
        <v>6</v>
      </c>
      <c r="G9">
        <v>30</v>
      </c>
      <c r="H9">
        <v>14.849102</v>
      </c>
      <c r="I9">
        <v>13.900373</v>
      </c>
      <c r="J9" s="2">
        <f t="shared" si="0"/>
        <v>-0.94872900000000016</v>
      </c>
      <c r="K9" s="2">
        <f t="shared" si="1"/>
        <v>4.9845009999999998</v>
      </c>
      <c r="L9" s="2">
        <f t="shared" si="2"/>
        <v>4.0849302083333363</v>
      </c>
      <c r="M9" s="2">
        <f t="shared" si="3"/>
        <v>24.845250219000999</v>
      </c>
      <c r="N9" s="2">
        <f t="shared" si="4"/>
        <v>16.686654806954234</v>
      </c>
      <c r="O9" s="2">
        <f t="shared" si="5"/>
        <v>20.361338708367722</v>
      </c>
      <c r="P9" s="2">
        <f t="shared" si="6"/>
        <v>0.90008671544100027</v>
      </c>
      <c r="Q9" s="2">
        <f t="shared" si="7"/>
        <v>9.8357580191514771</v>
      </c>
      <c r="R9" s="2">
        <f t="shared" si="8"/>
        <v>0.94872900000000016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_xlfn.STDEV.P(I4:I27)</f>
        <v>4.4601647050005138</v>
      </c>
      <c r="D10">
        <v>6</v>
      </c>
      <c r="E10">
        <v>2019</v>
      </c>
      <c r="F10">
        <v>7</v>
      </c>
      <c r="G10">
        <v>31</v>
      </c>
      <c r="H10">
        <v>15.898477</v>
      </c>
      <c r="I10">
        <v>16.350100000000001</v>
      </c>
      <c r="J10" s="2">
        <f t="shared" si="0"/>
        <v>0.45162300000000144</v>
      </c>
      <c r="K10" s="2">
        <f t="shared" si="1"/>
        <v>7.4342280000000009</v>
      </c>
      <c r="L10" s="2">
        <f t="shared" si="2"/>
        <v>5.1343052083333358</v>
      </c>
      <c r="M10" s="2">
        <f t="shared" si="3"/>
        <v>55.267745955984012</v>
      </c>
      <c r="N10" s="2">
        <f t="shared" si="4"/>
        <v>26.361089972318819</v>
      </c>
      <c r="O10" s="2">
        <f t="shared" si="5"/>
        <v>38.169595540337525</v>
      </c>
      <c r="P10" s="2">
        <f t="shared" si="6"/>
        <v>0.20396333412900131</v>
      </c>
      <c r="Q10" s="2">
        <f t="shared" si="7"/>
        <v>31.202593948654087</v>
      </c>
      <c r="R10" s="2">
        <f t="shared" si="8"/>
        <v>0.45162300000000144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2.3519913702680135</v>
      </c>
      <c r="D11">
        <v>7</v>
      </c>
      <c r="E11">
        <v>2019</v>
      </c>
      <c r="F11">
        <v>8</v>
      </c>
      <c r="G11">
        <v>31</v>
      </c>
      <c r="H11">
        <v>17.249399</v>
      </c>
      <c r="I11">
        <v>17.488420000000001</v>
      </c>
      <c r="J11" s="2">
        <f t="shared" si="0"/>
        <v>0.23902100000000104</v>
      </c>
      <c r="K11" s="2">
        <f t="shared" si="1"/>
        <v>8.5725480000000012</v>
      </c>
      <c r="L11" s="2">
        <f t="shared" si="2"/>
        <v>6.4852272083333364</v>
      </c>
      <c r="M11" s="2">
        <f t="shared" si="3"/>
        <v>73.488579212304018</v>
      </c>
      <c r="N11" s="2">
        <f t="shared" si="4"/>
        <v>42.058171943707002</v>
      </c>
      <c r="O11" s="2">
        <f t="shared" si="5"/>
        <v>55.594921534343534</v>
      </c>
      <c r="P11" s="2">
        <f t="shared" si="6"/>
        <v>5.7131038441000495E-2</v>
      </c>
      <c r="Q11" s="2">
        <f t="shared" si="7"/>
        <v>45.215513967274099</v>
      </c>
      <c r="R11" s="2">
        <f t="shared" si="8"/>
        <v>0.23902100000000104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SUM(O4:O27)/SQRT(SUM(M4:M27)*SUM(N4:N27))</f>
        <v>0.94936634796002073</v>
      </c>
      <c r="C12" s="7"/>
      <c r="D12">
        <v>8</v>
      </c>
      <c r="E12">
        <v>2019</v>
      </c>
      <c r="F12">
        <v>9</v>
      </c>
      <c r="G12">
        <v>30</v>
      </c>
      <c r="H12">
        <v>13.340890999999999</v>
      </c>
      <c r="I12">
        <v>14.479448</v>
      </c>
      <c r="J12" s="2">
        <f t="shared" si="0"/>
        <v>1.1385570000000005</v>
      </c>
      <c r="K12" s="2">
        <f t="shared" si="1"/>
        <v>5.5635759999999994</v>
      </c>
      <c r="L12" s="2">
        <f t="shared" si="2"/>
        <v>2.5767192083333352</v>
      </c>
      <c r="M12" s="2">
        <f t="shared" si="3"/>
        <v>30.953377907775995</v>
      </c>
      <c r="N12" s="2">
        <f t="shared" si="4"/>
        <v>6.63948187859397</v>
      </c>
      <c r="O12" s="2">
        <f t="shared" si="5"/>
        <v>14.335773146222342</v>
      </c>
      <c r="P12" s="2">
        <f t="shared" si="6"/>
        <v>1.2963120422490011</v>
      </c>
      <c r="Q12" s="2">
        <f t="shared" si="7"/>
        <v>13.803277304207727</v>
      </c>
      <c r="R12" s="2">
        <f t="shared" si="8"/>
        <v>1.1385570000000005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2.0007332083333336</v>
      </c>
      <c r="D13">
        <v>9</v>
      </c>
      <c r="E13">
        <v>2019</v>
      </c>
      <c r="F13">
        <v>10</v>
      </c>
      <c r="G13">
        <v>31</v>
      </c>
      <c r="H13">
        <v>9.0076199999999993</v>
      </c>
      <c r="I13">
        <v>8.1125030000000002</v>
      </c>
      <c r="J13" s="2">
        <f t="shared" si="0"/>
        <v>-0.89511699999999905</v>
      </c>
      <c r="K13" s="2">
        <f t="shared" si="1"/>
        <v>-0.803369</v>
      </c>
      <c r="L13" s="2">
        <f t="shared" si="2"/>
        <v>-1.7565517916666646</v>
      </c>
      <c r="M13" s="2">
        <f t="shared" si="3"/>
        <v>0.64540175016099999</v>
      </c>
      <c r="N13" s="2">
        <f t="shared" si="4"/>
        <v>3.0854741968073696</v>
      </c>
      <c r="O13" s="2">
        <f t="shared" si="5"/>
        <v>1.4111592563194566</v>
      </c>
      <c r="P13" s="2">
        <f t="shared" si="6"/>
        <v>0.80123444368899832</v>
      </c>
      <c r="Q13" s="2">
        <f t="shared" si="7"/>
        <v>7.0313473806989446</v>
      </c>
      <c r="R13" s="2">
        <f t="shared" si="8"/>
        <v>0.89511699999999905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2019</v>
      </c>
      <c r="F14">
        <v>11</v>
      </c>
      <c r="G14">
        <v>30</v>
      </c>
      <c r="H14">
        <v>9.6654540000000004</v>
      </c>
      <c r="I14">
        <v>5.1309399999999998</v>
      </c>
      <c r="J14" s="2">
        <f t="shared" si="0"/>
        <v>-4.5345140000000006</v>
      </c>
      <c r="K14" s="2">
        <f t="shared" si="1"/>
        <v>-3.7849320000000004</v>
      </c>
      <c r="L14" s="2">
        <f t="shared" si="2"/>
        <v>-1.0987177916666635</v>
      </c>
      <c r="M14" s="2">
        <f t="shared" si="3"/>
        <v>14.325710244624004</v>
      </c>
      <c r="N14" s="2">
        <f t="shared" si="4"/>
        <v>1.2071807857248698</v>
      </c>
      <c r="O14" s="2">
        <f t="shared" si="5"/>
        <v>4.1585721286484887</v>
      </c>
      <c r="P14" s="2">
        <f t="shared" si="6"/>
        <v>20.561817216196005</v>
      </c>
      <c r="Q14" s="2">
        <f t="shared" si="7"/>
        <v>31.733300418644014</v>
      </c>
      <c r="R14" s="2">
        <f t="shared" si="8"/>
        <v>4.5345140000000006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7">
        <f>B5</f>
        <v>0.48715961913777756</v>
      </c>
      <c r="D15">
        <v>11</v>
      </c>
      <c r="E15">
        <v>2019</v>
      </c>
      <c r="F15">
        <v>12</v>
      </c>
      <c r="G15">
        <v>31</v>
      </c>
      <c r="H15">
        <v>6.6999219999999999</v>
      </c>
      <c r="I15">
        <v>4.6582999999999997</v>
      </c>
      <c r="J15" s="2">
        <f t="shared" si="0"/>
        <v>-2.0416220000000003</v>
      </c>
      <c r="K15" s="2">
        <f t="shared" si="1"/>
        <v>-4.2575720000000006</v>
      </c>
      <c r="L15" s="2">
        <f t="shared" si="2"/>
        <v>-4.064249791666664</v>
      </c>
      <c r="M15" s="2">
        <f t="shared" si="3"/>
        <v>18.126919335184006</v>
      </c>
      <c r="N15" s="2">
        <f t="shared" si="4"/>
        <v>16.518126369062522</v>
      </c>
      <c r="O15" s="2">
        <f t="shared" si="5"/>
        <v>17.303836114005826</v>
      </c>
      <c r="P15" s="2">
        <f t="shared" si="6"/>
        <v>4.1682203908840014</v>
      </c>
      <c r="Q15" s="2">
        <f t="shared" si="7"/>
        <v>37.281670336270679</v>
      </c>
      <c r="R15" s="2">
        <f t="shared" si="8"/>
        <v>2.0416220000000003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f>D15+1</f>
        <v>12</v>
      </c>
      <c r="E16">
        <v>2020</v>
      </c>
      <c r="F16">
        <v>1</v>
      </c>
      <c r="G16">
        <v>31</v>
      </c>
      <c r="H16">
        <v>6.3026619999999998</v>
      </c>
      <c r="I16">
        <v>5.2433550000000002</v>
      </c>
      <c r="J16" s="2">
        <f t="shared" ref="J16:J27" si="10">I16-H16</f>
        <v>-1.0593069999999996</v>
      </c>
      <c r="K16" s="2">
        <f t="shared" ref="K16:K27" si="11">I16-I$2</f>
        <v>-3.672517</v>
      </c>
      <c r="L16" s="2">
        <f t="shared" ref="L16:L27" si="12">H16-H$2</f>
        <v>-4.4615097916666642</v>
      </c>
      <c r="M16" s="2">
        <f t="shared" ref="M16:M27" si="13">K16*K16</f>
        <v>13.487381115289001</v>
      </c>
      <c r="N16" s="2">
        <f t="shared" ref="N16:N27" si="14">L16*L16</f>
        <v>19.905069621137521</v>
      </c>
      <c r="O16" s="2">
        <f t="shared" ref="O16:O27" si="15">K16*L16</f>
        <v>16.384970555562283</v>
      </c>
      <c r="P16" s="2">
        <f t="shared" ref="P16:P27" si="16">J16*J16</f>
        <v>1.1221313202489991</v>
      </c>
      <c r="Q16" s="2">
        <f t="shared" ref="Q16:Q27" si="17">(I16-H$2)*(I16-H$2)</f>
        <v>30.479418047148595</v>
      </c>
      <c r="R16" s="2">
        <f t="shared" ref="R16:R27" si="18">ABS(J16)</f>
        <v>1.0593069999999996</v>
      </c>
      <c r="S16">
        <v>4.4663490000000001</v>
      </c>
      <c r="T16">
        <v>5.4185150000000002</v>
      </c>
      <c r="U16">
        <f t="shared" ref="U16:U27" si="19">T16-S16</f>
        <v>0.95216600000000007</v>
      </c>
      <c r="V16"/>
    </row>
    <row r="17" spans="4:22" x14ac:dyDescent="0.3">
      <c r="D17">
        <f t="shared" ref="D17:D27" si="20">D16+1</f>
        <v>13</v>
      </c>
      <c r="E17">
        <v>2020</v>
      </c>
      <c r="F17">
        <v>2</v>
      </c>
      <c r="G17">
        <v>28</v>
      </c>
      <c r="H17">
        <v>6.3501719999999997</v>
      </c>
      <c r="I17">
        <v>4.7859699999999998</v>
      </c>
      <c r="J17" s="2">
        <f t="shared" si="10"/>
        <v>-1.5642019999999999</v>
      </c>
      <c r="K17" s="2">
        <f t="shared" si="11"/>
        <v>-4.1299020000000004</v>
      </c>
      <c r="L17" s="2">
        <f t="shared" si="12"/>
        <v>-4.4139997916666642</v>
      </c>
      <c r="M17" s="2">
        <f t="shared" si="13"/>
        <v>17.056090529604003</v>
      </c>
      <c r="N17" s="2">
        <f t="shared" si="14"/>
        <v>19.483394160833356</v>
      </c>
      <c r="O17" s="2">
        <f t="shared" si="15"/>
        <v>18.229386567603743</v>
      </c>
      <c r="P17" s="2">
        <f t="shared" si="16"/>
        <v>2.4467278968039996</v>
      </c>
      <c r="Q17" s="2">
        <f t="shared" si="17"/>
        <v>35.738896661886514</v>
      </c>
      <c r="R17" s="2">
        <f t="shared" si="18"/>
        <v>1.5642019999999999</v>
      </c>
      <c r="S17">
        <v>4.6956059999999997</v>
      </c>
      <c r="T17">
        <v>5.7108840000000001</v>
      </c>
      <c r="U17">
        <f t="shared" si="19"/>
        <v>1.0152780000000003</v>
      </c>
      <c r="V17"/>
    </row>
    <row r="18" spans="4:22" x14ac:dyDescent="0.3">
      <c r="D18">
        <f t="shared" si="20"/>
        <v>14</v>
      </c>
      <c r="E18">
        <v>2020</v>
      </c>
      <c r="F18">
        <v>3</v>
      </c>
      <c r="G18">
        <v>31</v>
      </c>
      <c r="H18">
        <v>6.9881310000000001</v>
      </c>
      <c r="I18">
        <v>4.5606819999999999</v>
      </c>
      <c r="J18" s="2">
        <f t="shared" si="10"/>
        <v>-2.4274490000000002</v>
      </c>
      <c r="K18" s="2">
        <f t="shared" si="11"/>
        <v>-4.3551900000000003</v>
      </c>
      <c r="L18" s="2">
        <f t="shared" si="12"/>
        <v>-3.7760407916666638</v>
      </c>
      <c r="M18" s="2">
        <f t="shared" si="13"/>
        <v>18.967679936100001</v>
      </c>
      <c r="N18" s="2">
        <f t="shared" si="14"/>
        <v>14.258484060330606</v>
      </c>
      <c r="O18" s="2">
        <f t="shared" si="15"/>
        <v>16.44537509545874</v>
      </c>
      <c r="P18" s="2">
        <f t="shared" si="16"/>
        <v>5.8925086476010007</v>
      </c>
      <c r="Q18" s="2">
        <f t="shared" si="17"/>
        <v>38.483285595312509</v>
      </c>
      <c r="R18" s="2">
        <f t="shared" si="18"/>
        <v>2.4274490000000002</v>
      </c>
      <c r="S18">
        <v>5.3733880000000003</v>
      </c>
      <c r="T18">
        <v>5.9636950000000004</v>
      </c>
      <c r="U18">
        <f t="shared" si="19"/>
        <v>0.59030700000000014</v>
      </c>
      <c r="V18"/>
    </row>
    <row r="19" spans="4:22" x14ac:dyDescent="0.3">
      <c r="D19">
        <f t="shared" si="20"/>
        <v>15</v>
      </c>
      <c r="E19">
        <v>2020</v>
      </c>
      <c r="F19">
        <v>4</v>
      </c>
      <c r="G19">
        <v>30</v>
      </c>
      <c r="H19">
        <v>10.241149</v>
      </c>
      <c r="I19">
        <v>6.4333660000000004</v>
      </c>
      <c r="J19" s="2">
        <f t="shared" si="10"/>
        <v>-3.8077829999999997</v>
      </c>
      <c r="K19" s="2">
        <f t="shared" si="11"/>
        <v>-2.4825059999999999</v>
      </c>
      <c r="L19" s="2">
        <f t="shared" si="12"/>
        <v>-0.52302279166666388</v>
      </c>
      <c r="M19" s="2">
        <f t="shared" si="13"/>
        <v>6.1628360400359998</v>
      </c>
      <c r="N19" s="2">
        <f t="shared" si="14"/>
        <v>0.2735528406027905</v>
      </c>
      <c r="O19" s="2">
        <f t="shared" si="15"/>
        <v>1.298407218449243</v>
      </c>
      <c r="P19" s="2">
        <f t="shared" si="16"/>
        <v>14.499211375088997</v>
      </c>
      <c r="Q19" s="2">
        <f t="shared" si="17"/>
        <v>18.755878805133516</v>
      </c>
      <c r="R19" s="2">
        <f t="shared" si="18"/>
        <v>3.8077829999999997</v>
      </c>
      <c r="S19">
        <v>6.4953919999999998</v>
      </c>
      <c r="T19">
        <v>7.5892429999999997</v>
      </c>
      <c r="U19">
        <f t="shared" si="19"/>
        <v>1.0938509999999999</v>
      </c>
      <c r="V19"/>
    </row>
    <row r="20" spans="4:22" x14ac:dyDescent="0.3">
      <c r="D20">
        <f t="shared" si="20"/>
        <v>16</v>
      </c>
      <c r="E20">
        <v>2020</v>
      </c>
      <c r="F20">
        <v>5</v>
      </c>
      <c r="G20">
        <v>31</v>
      </c>
      <c r="H20">
        <v>11.713402</v>
      </c>
      <c r="I20">
        <v>8.6966269999999994</v>
      </c>
      <c r="J20" s="2">
        <f t="shared" si="10"/>
        <v>-3.0167750000000009</v>
      </c>
      <c r="K20" s="2">
        <f t="shared" si="11"/>
        <v>-0.2192450000000008</v>
      </c>
      <c r="L20" s="2">
        <f t="shared" si="12"/>
        <v>0.94923020833333638</v>
      </c>
      <c r="M20" s="2">
        <f t="shared" si="13"/>
        <v>4.8068370025000348E-2</v>
      </c>
      <c r="N20" s="2">
        <f t="shared" si="14"/>
        <v>0.90103798841254923</v>
      </c>
      <c r="O20" s="2">
        <f t="shared" si="15"/>
        <v>-0.20811397702604309</v>
      </c>
      <c r="P20" s="2">
        <f t="shared" si="16"/>
        <v>9.1009314006250044</v>
      </c>
      <c r="Q20" s="2">
        <f t="shared" si="17"/>
        <v>4.274741465547951</v>
      </c>
      <c r="R20" s="2">
        <f t="shared" si="18"/>
        <v>3.0167750000000009</v>
      </c>
      <c r="S20">
        <v>9.6104040000000008</v>
      </c>
      <c r="T20">
        <v>11.136310999999999</v>
      </c>
      <c r="U20">
        <f t="shared" si="19"/>
        <v>1.5259069999999983</v>
      </c>
      <c r="V20"/>
    </row>
    <row r="21" spans="4:22" x14ac:dyDescent="0.3">
      <c r="D21">
        <f t="shared" si="20"/>
        <v>17</v>
      </c>
      <c r="E21">
        <v>2020</v>
      </c>
      <c r="F21">
        <v>6</v>
      </c>
      <c r="G21">
        <v>30</v>
      </c>
      <c r="H21">
        <v>13.299085</v>
      </c>
      <c r="I21">
        <v>10.684001</v>
      </c>
      <c r="J21" s="2">
        <f t="shared" si="10"/>
        <v>-2.6150839999999995</v>
      </c>
      <c r="K21" s="2">
        <f t="shared" si="11"/>
        <v>1.7681290000000001</v>
      </c>
      <c r="L21" s="2">
        <f t="shared" si="12"/>
        <v>2.5349132083333359</v>
      </c>
      <c r="M21" s="2">
        <f t="shared" si="13"/>
        <v>3.126280160641</v>
      </c>
      <c r="N21" s="2">
        <f t="shared" si="14"/>
        <v>6.4257849737828066</v>
      </c>
      <c r="O21" s="2">
        <f t="shared" si="15"/>
        <v>4.4820535561372132</v>
      </c>
      <c r="P21" s="2">
        <f t="shared" si="16"/>
        <v>6.8386643270559979</v>
      </c>
      <c r="Q21" s="2">
        <f t="shared" si="17"/>
        <v>6.4273558364595831E-3</v>
      </c>
      <c r="R21" s="2">
        <f t="shared" si="18"/>
        <v>2.6150839999999995</v>
      </c>
      <c r="S21">
        <v>10.771552</v>
      </c>
      <c r="T21">
        <v>12.600471000000001</v>
      </c>
      <c r="U21">
        <f t="shared" si="19"/>
        <v>1.8289190000000008</v>
      </c>
      <c r="V21"/>
    </row>
    <row r="22" spans="4:22" x14ac:dyDescent="0.3">
      <c r="D22">
        <f t="shared" si="20"/>
        <v>18</v>
      </c>
      <c r="E22">
        <v>2020</v>
      </c>
      <c r="F22">
        <v>7</v>
      </c>
      <c r="G22">
        <v>31</v>
      </c>
      <c r="H22">
        <v>16.345236</v>
      </c>
      <c r="I22">
        <v>14.826744</v>
      </c>
      <c r="J22" s="2">
        <f t="shared" si="10"/>
        <v>-1.5184920000000002</v>
      </c>
      <c r="K22" s="2">
        <f t="shared" si="11"/>
        <v>5.9108719999999995</v>
      </c>
      <c r="L22" s="2">
        <f t="shared" si="12"/>
        <v>5.5810642083333359</v>
      </c>
      <c r="M22" s="2">
        <f t="shared" si="13"/>
        <v>34.938407800383992</v>
      </c>
      <c r="N22" s="2">
        <f t="shared" si="14"/>
        <v>31.148277697539406</v>
      </c>
      <c r="O22" s="2">
        <f t="shared" si="15"/>
        <v>32.988956159239677</v>
      </c>
      <c r="P22" s="2">
        <f t="shared" si="16"/>
        <v>2.3058179540640005</v>
      </c>
      <c r="Q22" s="2">
        <f t="shared" si="17"/>
        <v>16.504492947922397</v>
      </c>
      <c r="R22" s="2">
        <f t="shared" si="18"/>
        <v>1.5184920000000002</v>
      </c>
      <c r="S22">
        <v>13.215975</v>
      </c>
      <c r="T22">
        <v>15.246349</v>
      </c>
      <c r="U22">
        <f t="shared" si="19"/>
        <v>2.0303740000000001</v>
      </c>
      <c r="V22"/>
    </row>
    <row r="23" spans="4:22" x14ac:dyDescent="0.3">
      <c r="D23">
        <f t="shared" si="20"/>
        <v>19</v>
      </c>
      <c r="E23">
        <v>2020</v>
      </c>
      <c r="F23">
        <v>8</v>
      </c>
      <c r="G23">
        <v>31</v>
      </c>
      <c r="H23">
        <v>16.970078999999998</v>
      </c>
      <c r="I23">
        <v>16.206779000000001</v>
      </c>
      <c r="J23" s="2">
        <f t="shared" si="10"/>
        <v>-0.76329999999999742</v>
      </c>
      <c r="K23" s="2">
        <f t="shared" si="11"/>
        <v>7.2909070000000007</v>
      </c>
      <c r="L23" s="2">
        <f t="shared" si="12"/>
        <v>6.2059072083333344</v>
      </c>
      <c r="M23" s="2">
        <f t="shared" si="13"/>
        <v>53.157324882649007</v>
      </c>
      <c r="N23" s="2">
        <f t="shared" si="14"/>
        <v>38.513284278443642</v>
      </c>
      <c r="O23" s="2">
        <f t="shared" si="15"/>
        <v>45.246692306587974</v>
      </c>
      <c r="P23" s="2">
        <f t="shared" si="16"/>
        <v>0.58262688999999612</v>
      </c>
      <c r="Q23" s="2">
        <f t="shared" si="17"/>
        <v>29.621973224202002</v>
      </c>
      <c r="R23" s="2">
        <f t="shared" si="18"/>
        <v>0.76329999999999742</v>
      </c>
      <c r="S23">
        <v>15.243527</v>
      </c>
      <c r="T23">
        <v>17.401871</v>
      </c>
      <c r="U23">
        <f t="shared" si="19"/>
        <v>2.1583439999999996</v>
      </c>
      <c r="V23"/>
    </row>
    <row r="24" spans="4:22" x14ac:dyDescent="0.3">
      <c r="D24">
        <f t="shared" si="20"/>
        <v>20</v>
      </c>
      <c r="E24">
        <v>2020</v>
      </c>
      <c r="F24">
        <v>9</v>
      </c>
      <c r="G24">
        <v>30</v>
      </c>
      <c r="H24">
        <v>15.606588</v>
      </c>
      <c r="I24">
        <v>13.634474000000001</v>
      </c>
      <c r="J24" s="2">
        <f t="shared" si="10"/>
        <v>-1.9721139999999995</v>
      </c>
      <c r="K24" s="2">
        <f t="shared" si="11"/>
        <v>4.7186020000000006</v>
      </c>
      <c r="L24" s="2">
        <f t="shared" si="12"/>
        <v>4.8424162083333364</v>
      </c>
      <c r="M24" s="2">
        <f t="shared" si="13"/>
        <v>22.265204834404006</v>
      </c>
      <c r="N24" s="2">
        <f t="shared" si="14"/>
        <v>23.448994734729407</v>
      </c>
      <c r="O24" s="2">
        <f t="shared" si="15"/>
        <v>22.8494348054741</v>
      </c>
      <c r="P24" s="2">
        <f t="shared" si="16"/>
        <v>3.8892336289959979</v>
      </c>
      <c r="Q24" s="2">
        <f t="shared" si="17"/>
        <v>8.2386347671632301</v>
      </c>
      <c r="R24" s="2">
        <f t="shared" si="18"/>
        <v>1.9721139999999995</v>
      </c>
      <c r="S24">
        <v>14.913529</v>
      </c>
      <c r="T24">
        <v>17.110749999999999</v>
      </c>
      <c r="U24">
        <f t="shared" si="19"/>
        <v>2.197220999999999</v>
      </c>
      <c r="V24"/>
    </row>
    <row r="25" spans="4:22" x14ac:dyDescent="0.3">
      <c r="D25">
        <f t="shared" si="20"/>
        <v>21</v>
      </c>
      <c r="E25">
        <v>2020</v>
      </c>
      <c r="F25">
        <v>10</v>
      </c>
      <c r="G25">
        <v>31</v>
      </c>
      <c r="H25">
        <v>11.929054000000001</v>
      </c>
      <c r="I25">
        <v>6.7793099999999997</v>
      </c>
      <c r="J25" s="2">
        <f t="shared" si="10"/>
        <v>-5.149744000000001</v>
      </c>
      <c r="K25" s="2">
        <f t="shared" si="11"/>
        <v>-2.1365620000000005</v>
      </c>
      <c r="L25" s="2">
        <f t="shared" si="12"/>
        <v>1.1648822083333368</v>
      </c>
      <c r="M25" s="2">
        <f t="shared" si="13"/>
        <v>4.5648971798440021</v>
      </c>
      <c r="N25" s="2">
        <f t="shared" si="14"/>
        <v>1.3569505592915514</v>
      </c>
      <c r="O25" s="2">
        <f t="shared" si="15"/>
        <v>-2.4888430608010914</v>
      </c>
      <c r="P25" s="2">
        <f t="shared" si="16"/>
        <v>26.51986326553601</v>
      </c>
      <c r="Q25" s="2">
        <f t="shared" si="17"/>
        <v>15.879123498684857</v>
      </c>
      <c r="R25" s="2">
        <f t="shared" si="18"/>
        <v>5.149744000000001</v>
      </c>
      <c r="S25">
        <v>13.524543</v>
      </c>
      <c r="T25">
        <v>15.616877000000001</v>
      </c>
      <c r="U25">
        <f t="shared" si="19"/>
        <v>2.092334000000001</v>
      </c>
      <c r="V25"/>
    </row>
    <row r="26" spans="4:22" x14ac:dyDescent="0.3">
      <c r="D26">
        <f t="shared" si="20"/>
        <v>22</v>
      </c>
      <c r="E26">
        <v>2020</v>
      </c>
      <c r="F26">
        <v>11</v>
      </c>
      <c r="G26">
        <v>30</v>
      </c>
      <c r="H26">
        <v>7.3679379999999997</v>
      </c>
      <c r="I26">
        <v>6.3966750000000001</v>
      </c>
      <c r="J26" s="2">
        <f t="shared" si="10"/>
        <v>-0.97126299999999954</v>
      </c>
      <c r="K26" s="2">
        <f t="shared" si="11"/>
        <v>-2.5191970000000001</v>
      </c>
      <c r="L26" s="2">
        <f t="shared" si="12"/>
        <v>-3.3962337916666643</v>
      </c>
      <c r="M26" s="2">
        <f t="shared" si="13"/>
        <v>6.3463535248090004</v>
      </c>
      <c r="N26" s="2">
        <f t="shared" si="14"/>
        <v>11.534403967658527</v>
      </c>
      <c r="O26" s="2">
        <f t="shared" si="15"/>
        <v>8.5557819792652854</v>
      </c>
      <c r="P26" s="2">
        <f t="shared" si="16"/>
        <v>0.94335181516899913</v>
      </c>
      <c r="Q26" s="2">
        <f t="shared" si="17"/>
        <v>19.075028225218603</v>
      </c>
      <c r="R26" s="2">
        <f t="shared" si="18"/>
        <v>0.97126299999999954</v>
      </c>
      <c r="S26">
        <v>7.9147090000000002</v>
      </c>
      <c r="T26">
        <v>9.3853279999999994</v>
      </c>
      <c r="U26">
        <f t="shared" si="19"/>
        <v>1.4706189999999992</v>
      </c>
      <c r="V26"/>
    </row>
    <row r="27" spans="4:22" x14ac:dyDescent="0.3">
      <c r="D27">
        <f t="shared" si="20"/>
        <v>23</v>
      </c>
      <c r="E27">
        <v>2020</v>
      </c>
      <c r="F27">
        <v>12</v>
      </c>
      <c r="G27">
        <v>31</v>
      </c>
      <c r="H27">
        <v>6.5255089999999996</v>
      </c>
      <c r="I27">
        <v>5.6173489999999999</v>
      </c>
      <c r="J27" s="2">
        <f t="shared" si="10"/>
        <v>-0.90815999999999963</v>
      </c>
      <c r="K27" s="2">
        <f t="shared" si="11"/>
        <v>-3.2985230000000003</v>
      </c>
      <c r="L27" s="2">
        <f t="shared" si="12"/>
        <v>-4.2386627916666644</v>
      </c>
      <c r="M27" s="2">
        <f t="shared" si="13"/>
        <v>10.880253981529002</v>
      </c>
      <c r="N27" s="2">
        <f t="shared" si="14"/>
        <v>17.966262261459441</v>
      </c>
      <c r="O27" s="2">
        <f t="shared" si="15"/>
        <v>13.981326707556702</v>
      </c>
      <c r="P27" s="2">
        <f t="shared" si="16"/>
        <v>0.82475458559999937</v>
      </c>
      <c r="Q27" s="2">
        <f t="shared" si="17"/>
        <v>26.489784848819433</v>
      </c>
      <c r="R27" s="2">
        <f t="shared" si="18"/>
        <v>0.90815999999999963</v>
      </c>
      <c r="S27">
        <v>4.2786520000000001</v>
      </c>
      <c r="T27">
        <v>4.3472080000000002</v>
      </c>
      <c r="U27">
        <f t="shared" si="19"/>
        <v>6.8556000000000061E-2</v>
      </c>
      <c r="V27"/>
    </row>
    <row r="28" spans="4:22" x14ac:dyDescent="0.3">
      <c r="H28"/>
      <c r="I28"/>
      <c r="S28"/>
      <c r="T28"/>
      <c r="U28"/>
      <c r="V28"/>
    </row>
    <row r="29" spans="4:22" x14ac:dyDescent="0.3">
      <c r="H29"/>
      <c r="I29"/>
      <c r="S29"/>
      <c r="T29"/>
      <c r="U29"/>
      <c r="V29"/>
    </row>
    <row r="30" spans="4:22" x14ac:dyDescent="0.3">
      <c r="H30"/>
      <c r="I30"/>
      <c r="S30"/>
      <c r="T30"/>
      <c r="U30"/>
      <c r="V30"/>
    </row>
    <row r="31" spans="4:22" x14ac:dyDescent="0.3">
      <c r="H31"/>
      <c r="I31"/>
      <c r="S31"/>
      <c r="T31"/>
      <c r="U31"/>
      <c r="V31"/>
    </row>
    <row r="32" spans="4:22" x14ac:dyDescent="0.3">
      <c r="H32"/>
      <c r="I32"/>
      <c r="S32"/>
      <c r="T32"/>
      <c r="U32"/>
      <c r="V32"/>
    </row>
    <row r="33" spans="8:22" x14ac:dyDescent="0.3">
      <c r="H33"/>
      <c r="I33"/>
      <c r="S33"/>
      <c r="T33"/>
      <c r="U33"/>
      <c r="V33"/>
    </row>
    <row r="34" spans="8:22" x14ac:dyDescent="0.3">
      <c r="H34"/>
      <c r="I34"/>
      <c r="S34"/>
      <c r="T34"/>
      <c r="U34"/>
      <c r="V34"/>
    </row>
    <row r="35" spans="8:22" x14ac:dyDescent="0.3">
      <c r="H35"/>
      <c r="I35"/>
      <c r="S35"/>
      <c r="T35"/>
      <c r="U35"/>
      <c r="V35"/>
    </row>
    <row r="36" spans="8:22" x14ac:dyDescent="0.3">
      <c r="H36"/>
      <c r="I36"/>
      <c r="S36"/>
      <c r="T36"/>
      <c r="U36"/>
      <c r="V36"/>
    </row>
    <row r="37" spans="8:22" x14ac:dyDescent="0.3">
      <c r="H37"/>
      <c r="I37"/>
      <c r="S37"/>
      <c r="T37"/>
      <c r="U37"/>
      <c r="V37"/>
    </row>
    <row r="38" spans="8:22" x14ac:dyDescent="0.3">
      <c r="H38"/>
      <c r="I38"/>
      <c r="S38"/>
      <c r="T38"/>
      <c r="U38"/>
      <c r="V38"/>
    </row>
    <row r="39" spans="8:22" x14ac:dyDescent="0.3">
      <c r="H39"/>
      <c r="I39"/>
      <c r="S39"/>
      <c r="T39"/>
      <c r="U39"/>
      <c r="V39"/>
    </row>
    <row r="40" spans="8:22" x14ac:dyDescent="0.3">
      <c r="H40"/>
      <c r="I40"/>
      <c r="S40"/>
      <c r="T40"/>
      <c r="U40"/>
      <c r="V40"/>
    </row>
    <row r="41" spans="8:22" x14ac:dyDescent="0.3">
      <c r="H41"/>
      <c r="I41"/>
      <c r="S41"/>
      <c r="T41"/>
      <c r="U41"/>
      <c r="V41"/>
    </row>
    <row r="42" spans="8:22" x14ac:dyDescent="0.3">
      <c r="H42"/>
      <c r="I42"/>
      <c r="S42"/>
      <c r="T42"/>
      <c r="U42"/>
      <c r="V42"/>
    </row>
    <row r="43" spans="8:22" x14ac:dyDescent="0.3">
      <c r="H43"/>
      <c r="I43"/>
      <c r="S43"/>
      <c r="T43"/>
      <c r="U43"/>
      <c r="V43"/>
    </row>
    <row r="44" spans="8:22" x14ac:dyDescent="0.3">
      <c r="H44"/>
      <c r="I44"/>
      <c r="S44"/>
      <c r="T44"/>
      <c r="U44"/>
      <c r="V44"/>
    </row>
    <row r="45" spans="8:22" x14ac:dyDescent="0.3">
      <c r="H45"/>
      <c r="I45"/>
      <c r="S45"/>
      <c r="T45"/>
      <c r="U45"/>
      <c r="V45"/>
    </row>
    <row r="46" spans="8:22" x14ac:dyDescent="0.3">
      <c r="H46"/>
      <c r="I46"/>
      <c r="S46"/>
      <c r="T46"/>
      <c r="U46"/>
      <c r="V46"/>
    </row>
    <row r="47" spans="8:22" x14ac:dyDescent="0.3">
      <c r="H47"/>
      <c r="I47"/>
      <c r="S47"/>
      <c r="T47"/>
      <c r="U47"/>
      <c r="V47"/>
    </row>
    <row r="48" spans="8:22" x14ac:dyDescent="0.3">
      <c r="H48"/>
      <c r="I48"/>
      <c r="S48"/>
      <c r="T48"/>
      <c r="U48"/>
      <c r="V48"/>
    </row>
    <row r="49" spans="8:22" x14ac:dyDescent="0.3">
      <c r="H49"/>
      <c r="I49"/>
      <c r="S49"/>
      <c r="T49"/>
      <c r="U49"/>
      <c r="V49"/>
    </row>
    <row r="50" spans="8:22" x14ac:dyDescent="0.3">
      <c r="H50"/>
      <c r="I50"/>
      <c r="S50"/>
      <c r="T50"/>
      <c r="U50"/>
      <c r="V50"/>
    </row>
    <row r="51" spans="8:22" x14ac:dyDescent="0.3">
      <c r="H51"/>
      <c r="I51"/>
      <c r="S51"/>
      <c r="T51"/>
      <c r="U51"/>
      <c r="V51"/>
    </row>
    <row r="52" spans="8:22" x14ac:dyDescent="0.3">
      <c r="H52"/>
      <c r="I52"/>
      <c r="S52"/>
      <c r="T52"/>
      <c r="U52"/>
      <c r="V52"/>
    </row>
    <row r="53" spans="8:22" x14ac:dyDescent="0.3">
      <c r="H53"/>
      <c r="I53"/>
      <c r="S53"/>
      <c r="T53"/>
      <c r="U53"/>
      <c r="V53"/>
    </row>
    <row r="54" spans="8:22" x14ac:dyDescent="0.3">
      <c r="H54"/>
      <c r="I54"/>
      <c r="S54"/>
      <c r="T54"/>
      <c r="U54"/>
      <c r="V54"/>
    </row>
    <row r="55" spans="8:22" x14ac:dyDescent="0.3">
      <c r="H55"/>
      <c r="I55"/>
      <c r="S55"/>
      <c r="T55"/>
      <c r="U55"/>
      <c r="V55"/>
    </row>
    <row r="56" spans="8:22" x14ac:dyDescent="0.3">
      <c r="H56"/>
      <c r="I56"/>
      <c r="S56"/>
      <c r="T56"/>
      <c r="U56"/>
      <c r="V56"/>
    </row>
    <row r="57" spans="8:22" x14ac:dyDescent="0.3">
      <c r="H57"/>
      <c r="I57"/>
      <c r="S57"/>
      <c r="T57"/>
      <c r="U57"/>
      <c r="V57"/>
    </row>
    <row r="58" spans="8:22" x14ac:dyDescent="0.3">
      <c r="H58"/>
      <c r="I58"/>
      <c r="S58"/>
      <c r="T58"/>
      <c r="U58"/>
      <c r="V58"/>
    </row>
    <row r="59" spans="8:22" x14ac:dyDescent="0.3">
      <c r="H59"/>
      <c r="I59"/>
      <c r="S59"/>
      <c r="T59"/>
      <c r="U59"/>
      <c r="V59"/>
    </row>
    <row r="60" spans="8:22" x14ac:dyDescent="0.3">
      <c r="H60"/>
      <c r="I60"/>
      <c r="S60"/>
      <c r="T60"/>
      <c r="U60"/>
      <c r="V60"/>
    </row>
    <row r="61" spans="8:22" x14ac:dyDescent="0.3">
      <c r="H61"/>
      <c r="I61"/>
      <c r="S61"/>
      <c r="T61"/>
      <c r="U61"/>
      <c r="V61"/>
    </row>
    <row r="62" spans="8:22" x14ac:dyDescent="0.3">
      <c r="H62"/>
      <c r="I62"/>
      <c r="S62"/>
      <c r="T62"/>
      <c r="U62"/>
      <c r="V62"/>
    </row>
    <row r="63" spans="8:22" x14ac:dyDescent="0.3">
      <c r="H63"/>
      <c r="I63"/>
      <c r="S63"/>
      <c r="T63"/>
      <c r="U63"/>
      <c r="V63"/>
    </row>
    <row r="64" spans="8:22" x14ac:dyDescent="0.3">
      <c r="H64"/>
      <c r="I64"/>
      <c r="S64"/>
      <c r="T64"/>
      <c r="U64"/>
      <c r="V64"/>
    </row>
    <row r="65" spans="8:22" x14ac:dyDescent="0.3">
      <c r="H65"/>
      <c r="I65"/>
      <c r="S65"/>
      <c r="T65"/>
      <c r="U65"/>
      <c r="V65"/>
    </row>
    <row r="66" spans="8:22" x14ac:dyDescent="0.3">
      <c r="H66"/>
      <c r="I66"/>
      <c r="S66"/>
      <c r="T66"/>
      <c r="U66"/>
      <c r="V66"/>
    </row>
    <row r="67" spans="8:22" x14ac:dyDescent="0.3">
      <c r="H67"/>
      <c r="I67"/>
      <c r="S67"/>
      <c r="T67"/>
      <c r="U67"/>
      <c r="V67"/>
    </row>
    <row r="68" spans="8:22" x14ac:dyDescent="0.3">
      <c r="H68"/>
      <c r="I68"/>
      <c r="S68"/>
      <c r="T68"/>
      <c r="U68"/>
      <c r="V68"/>
    </row>
    <row r="69" spans="8:22" x14ac:dyDescent="0.3">
      <c r="H69"/>
      <c r="I69"/>
      <c r="S69"/>
      <c r="T69"/>
      <c r="U69"/>
      <c r="V69"/>
    </row>
    <row r="70" spans="8:22" x14ac:dyDescent="0.3">
      <c r="H70"/>
      <c r="I70"/>
      <c r="S70"/>
      <c r="T70"/>
      <c r="U70"/>
      <c r="V70"/>
    </row>
    <row r="71" spans="8:22" x14ac:dyDescent="0.3">
      <c r="H71"/>
      <c r="I71"/>
      <c r="S71"/>
      <c r="T71"/>
      <c r="U71"/>
      <c r="V71"/>
    </row>
    <row r="72" spans="8:22" x14ac:dyDescent="0.3">
      <c r="H72"/>
      <c r="I72"/>
      <c r="S72"/>
      <c r="T72"/>
      <c r="U72"/>
      <c r="V72"/>
    </row>
    <row r="73" spans="8:22" x14ac:dyDescent="0.3">
      <c r="H73"/>
      <c r="I73"/>
      <c r="S73"/>
      <c r="T73"/>
      <c r="U73"/>
      <c r="V73"/>
    </row>
    <row r="74" spans="8:22" x14ac:dyDescent="0.3">
      <c r="H74"/>
      <c r="I74"/>
      <c r="S74"/>
      <c r="T74"/>
      <c r="U74"/>
      <c r="V74"/>
    </row>
    <row r="75" spans="8:22" x14ac:dyDescent="0.3">
      <c r="H75"/>
      <c r="I75"/>
      <c r="S75"/>
      <c r="T75"/>
      <c r="U75"/>
      <c r="V75"/>
    </row>
    <row r="76" spans="8:22" x14ac:dyDescent="0.3">
      <c r="H76"/>
      <c r="I76"/>
      <c r="S76"/>
      <c r="T76"/>
      <c r="U76"/>
      <c r="V76"/>
    </row>
    <row r="77" spans="8:22" x14ac:dyDescent="0.3">
      <c r="H77"/>
      <c r="I77"/>
      <c r="S77"/>
      <c r="T77"/>
      <c r="U77"/>
      <c r="V77"/>
    </row>
    <row r="78" spans="8:22" x14ac:dyDescent="0.3">
      <c r="H78"/>
      <c r="I78"/>
      <c r="S78"/>
      <c r="T78"/>
      <c r="U78"/>
      <c r="V78"/>
    </row>
    <row r="79" spans="8:22" x14ac:dyDescent="0.3">
      <c r="H79"/>
      <c r="I79"/>
      <c r="S79"/>
      <c r="T79"/>
      <c r="U79"/>
      <c r="V79"/>
    </row>
    <row r="80" spans="8:22" x14ac:dyDescent="0.3">
      <c r="H80"/>
      <c r="I80"/>
      <c r="S80"/>
      <c r="T80"/>
      <c r="U80"/>
      <c r="V80"/>
    </row>
    <row r="81" spans="8:22" x14ac:dyDescent="0.3">
      <c r="H81"/>
      <c r="I81"/>
      <c r="S81"/>
      <c r="T81"/>
      <c r="U81"/>
      <c r="V81"/>
    </row>
    <row r="82" spans="8:22" x14ac:dyDescent="0.3">
      <c r="H82"/>
      <c r="I82"/>
      <c r="S82"/>
      <c r="T82"/>
      <c r="U82"/>
      <c r="V82"/>
    </row>
    <row r="83" spans="8:22" x14ac:dyDescent="0.3">
      <c r="H83"/>
      <c r="I83"/>
      <c r="S83"/>
      <c r="T83"/>
      <c r="U83"/>
      <c r="V83"/>
    </row>
    <row r="84" spans="8:22" x14ac:dyDescent="0.3">
      <c r="H84"/>
      <c r="I84"/>
      <c r="S84"/>
      <c r="T84"/>
      <c r="U84"/>
      <c r="V84"/>
    </row>
    <row r="85" spans="8:22" x14ac:dyDescent="0.3">
      <c r="H85"/>
      <c r="I85"/>
      <c r="S85"/>
      <c r="T85"/>
      <c r="U85"/>
      <c r="V85"/>
    </row>
    <row r="86" spans="8:22" x14ac:dyDescent="0.3">
      <c r="H86"/>
      <c r="I86"/>
      <c r="S86"/>
      <c r="T86"/>
      <c r="U86"/>
      <c r="V86"/>
    </row>
    <row r="87" spans="8:22" x14ac:dyDescent="0.3">
      <c r="H87"/>
      <c r="I87"/>
      <c r="S87"/>
      <c r="T87"/>
      <c r="U87"/>
      <c r="V87"/>
    </row>
    <row r="88" spans="8:22" x14ac:dyDescent="0.3">
      <c r="H88"/>
      <c r="I88"/>
      <c r="S88"/>
      <c r="T88"/>
      <c r="U88"/>
      <c r="V88"/>
    </row>
    <row r="89" spans="8:22" x14ac:dyDescent="0.3">
      <c r="H89"/>
      <c r="I89"/>
      <c r="S89"/>
      <c r="T89"/>
      <c r="U89"/>
      <c r="V89"/>
    </row>
    <row r="90" spans="8:22" x14ac:dyDescent="0.3">
      <c r="H90"/>
      <c r="I90"/>
      <c r="S90"/>
      <c r="T90"/>
      <c r="U90"/>
      <c r="V90"/>
    </row>
    <row r="91" spans="8:22" x14ac:dyDescent="0.3">
      <c r="H91"/>
      <c r="I91"/>
      <c r="S91"/>
      <c r="T91"/>
      <c r="U91"/>
      <c r="V91"/>
    </row>
    <row r="92" spans="8:22" x14ac:dyDescent="0.3">
      <c r="H92"/>
      <c r="I92"/>
      <c r="S92"/>
      <c r="T92"/>
      <c r="U92"/>
      <c r="V92"/>
    </row>
    <row r="93" spans="8:22" x14ac:dyDescent="0.3">
      <c r="H93"/>
      <c r="I93"/>
      <c r="S93"/>
      <c r="T93"/>
      <c r="U93"/>
      <c r="V93"/>
    </row>
    <row r="94" spans="8:22" x14ac:dyDescent="0.3">
      <c r="H94"/>
      <c r="I94"/>
      <c r="S94"/>
      <c r="T94"/>
      <c r="U94"/>
      <c r="V94"/>
    </row>
    <row r="95" spans="8:22" x14ac:dyDescent="0.3">
      <c r="H95"/>
      <c r="I95"/>
      <c r="S95"/>
      <c r="T95"/>
      <c r="U95"/>
      <c r="V95"/>
    </row>
    <row r="96" spans="8:22" x14ac:dyDescent="0.3">
      <c r="H96"/>
      <c r="I96"/>
      <c r="S96"/>
      <c r="T96"/>
      <c r="U96"/>
      <c r="V96"/>
    </row>
    <row r="97" spans="8:22" x14ac:dyDescent="0.3">
      <c r="H97"/>
      <c r="I97"/>
      <c r="S97"/>
      <c r="T97"/>
      <c r="U97"/>
      <c r="V97"/>
    </row>
    <row r="98" spans="8:22" x14ac:dyDescent="0.3">
      <c r="H98"/>
      <c r="I98"/>
      <c r="S98"/>
      <c r="T98"/>
      <c r="U98"/>
      <c r="V98"/>
    </row>
    <row r="99" spans="8:22" x14ac:dyDescent="0.3">
      <c r="H99"/>
      <c r="I99"/>
      <c r="S99"/>
      <c r="T99"/>
      <c r="U99"/>
      <c r="V99"/>
    </row>
    <row r="100" spans="8:22" x14ac:dyDescent="0.3">
      <c r="H100"/>
      <c r="I100"/>
      <c r="S100"/>
      <c r="T100"/>
      <c r="U100"/>
      <c r="V100"/>
    </row>
    <row r="101" spans="8:22" x14ac:dyDescent="0.3">
      <c r="H101"/>
      <c r="I101"/>
      <c r="S101"/>
      <c r="T101"/>
      <c r="U101"/>
      <c r="V101"/>
    </row>
    <row r="102" spans="8:22" x14ac:dyDescent="0.3">
      <c r="H102"/>
      <c r="I102"/>
      <c r="S102"/>
      <c r="T102"/>
      <c r="U102"/>
      <c r="V102"/>
    </row>
    <row r="103" spans="8:22" x14ac:dyDescent="0.3">
      <c r="H103"/>
      <c r="I103"/>
      <c r="S103"/>
      <c r="T103"/>
      <c r="U103"/>
      <c r="V103"/>
    </row>
    <row r="104" spans="8:22" x14ac:dyDescent="0.3">
      <c r="H104"/>
      <c r="I104"/>
      <c r="S104"/>
      <c r="T104"/>
      <c r="U104"/>
      <c r="V104"/>
    </row>
    <row r="105" spans="8:22" x14ac:dyDescent="0.3">
      <c r="H105"/>
      <c r="I105"/>
      <c r="S105"/>
      <c r="T105"/>
      <c r="U105"/>
      <c r="V105"/>
    </row>
    <row r="106" spans="8:22" x14ac:dyDescent="0.3">
      <c r="H106"/>
      <c r="I106"/>
      <c r="S106"/>
      <c r="T106"/>
      <c r="U106"/>
      <c r="V106"/>
    </row>
    <row r="107" spans="8:22" x14ac:dyDescent="0.3">
      <c r="H107"/>
      <c r="I107"/>
      <c r="S107"/>
      <c r="T107"/>
      <c r="U107"/>
      <c r="V107"/>
    </row>
    <row r="108" spans="8:22" x14ac:dyDescent="0.3">
      <c r="H108"/>
      <c r="I108"/>
      <c r="S108"/>
      <c r="T108"/>
      <c r="U108"/>
      <c r="V108"/>
    </row>
    <row r="109" spans="8:22" x14ac:dyDescent="0.3">
      <c r="H109"/>
      <c r="I109"/>
      <c r="S109"/>
      <c r="T109"/>
      <c r="U109"/>
      <c r="V109"/>
    </row>
    <row r="110" spans="8:22" x14ac:dyDescent="0.3">
      <c r="H110"/>
      <c r="I110"/>
      <c r="S110"/>
      <c r="T110"/>
      <c r="U110"/>
      <c r="V110"/>
    </row>
    <row r="111" spans="8:22" x14ac:dyDescent="0.3">
      <c r="H111"/>
      <c r="I111"/>
      <c r="S111"/>
      <c r="T111"/>
      <c r="U111"/>
      <c r="V111"/>
    </row>
    <row r="112" spans="8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2022-02-14T23:37:35Z</dcterms:modified>
</cp:coreProperties>
</file>