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W3M.git\trunk\DataCW3M\SkillAssessment\"/>
    </mc:Choice>
  </mc:AlternateContent>
  <xr:revisionPtr revIDLastSave="0" documentId="13_ncr:1_{833488CA-F76D-4573-97F1-5B4900CA785A}" xr6:coauthVersionLast="45" xr6:coauthVersionMax="45" xr10:uidLastSave="{00000000-0000-0000-0000-000000000000}"/>
  <bookViews>
    <workbookView xWindow="28680" yWindow="-7425" windowWidth="29040" windowHeight="17640" xr2:uid="{00000000-000D-0000-FFFF-FFFF00000000}"/>
  </bookViews>
  <sheets>
    <sheet name="FLOW_Tidbit_Cr_Stream_Temp_Ana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109" i="1" l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T2" i="1"/>
  <c r="T1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T110" i="1" l="1"/>
  <c r="L110" i="1"/>
  <c r="O109" i="1"/>
  <c r="M109" i="1"/>
  <c r="O108" i="1"/>
  <c r="M108" i="1"/>
  <c r="O107" i="1"/>
  <c r="M107" i="1"/>
  <c r="O106" i="1"/>
  <c r="M106" i="1"/>
  <c r="O105" i="1"/>
  <c r="M105" i="1"/>
  <c r="O104" i="1"/>
  <c r="M104" i="1"/>
  <c r="O103" i="1"/>
  <c r="M103" i="1"/>
  <c r="O102" i="1"/>
  <c r="M102" i="1"/>
  <c r="O101" i="1"/>
  <c r="M101" i="1"/>
  <c r="O100" i="1"/>
  <c r="M100" i="1"/>
  <c r="O99" i="1"/>
  <c r="M99" i="1"/>
  <c r="O98" i="1"/>
  <c r="M98" i="1"/>
  <c r="O97" i="1"/>
  <c r="M97" i="1"/>
  <c r="O96" i="1"/>
  <c r="M96" i="1"/>
  <c r="O95" i="1"/>
  <c r="M95" i="1"/>
  <c r="O94" i="1"/>
  <c r="M94" i="1"/>
  <c r="O93" i="1"/>
  <c r="M93" i="1"/>
  <c r="O92" i="1"/>
  <c r="M92" i="1"/>
  <c r="O91" i="1"/>
  <c r="M91" i="1"/>
  <c r="O90" i="1"/>
  <c r="M90" i="1"/>
  <c r="O89" i="1"/>
  <c r="M89" i="1"/>
  <c r="O88" i="1"/>
  <c r="M88" i="1"/>
  <c r="O87" i="1"/>
  <c r="M87" i="1"/>
  <c r="O86" i="1"/>
  <c r="M86" i="1"/>
  <c r="O85" i="1"/>
  <c r="M85" i="1"/>
  <c r="O84" i="1"/>
  <c r="M84" i="1"/>
  <c r="O83" i="1"/>
  <c r="M83" i="1"/>
  <c r="O82" i="1"/>
  <c r="M82" i="1"/>
  <c r="O81" i="1"/>
  <c r="M81" i="1"/>
  <c r="O80" i="1"/>
  <c r="M80" i="1"/>
  <c r="O79" i="1"/>
  <c r="M79" i="1"/>
  <c r="O78" i="1"/>
  <c r="M78" i="1"/>
  <c r="O77" i="1"/>
  <c r="M77" i="1"/>
  <c r="O76" i="1"/>
  <c r="M76" i="1"/>
  <c r="O75" i="1"/>
  <c r="M75" i="1"/>
  <c r="O74" i="1"/>
  <c r="M74" i="1"/>
  <c r="O73" i="1"/>
  <c r="M73" i="1"/>
  <c r="O72" i="1"/>
  <c r="M72" i="1"/>
  <c r="O71" i="1"/>
  <c r="M71" i="1"/>
  <c r="O70" i="1"/>
  <c r="M70" i="1"/>
  <c r="O69" i="1"/>
  <c r="M69" i="1"/>
  <c r="O68" i="1"/>
  <c r="M68" i="1"/>
  <c r="O67" i="1"/>
  <c r="M67" i="1"/>
  <c r="O66" i="1"/>
  <c r="M66" i="1"/>
  <c r="O65" i="1"/>
  <c r="M65" i="1"/>
  <c r="O64" i="1"/>
  <c r="M64" i="1"/>
  <c r="O63" i="1"/>
  <c r="M63" i="1"/>
  <c r="O62" i="1"/>
  <c r="M62" i="1"/>
  <c r="O61" i="1"/>
  <c r="M61" i="1"/>
  <c r="O60" i="1"/>
  <c r="M60" i="1"/>
  <c r="O59" i="1"/>
  <c r="M59" i="1"/>
  <c r="O58" i="1"/>
  <c r="M58" i="1"/>
  <c r="O57" i="1"/>
  <c r="M57" i="1"/>
  <c r="O56" i="1"/>
  <c r="M56" i="1"/>
  <c r="O55" i="1"/>
  <c r="M55" i="1"/>
  <c r="O54" i="1"/>
  <c r="M54" i="1"/>
  <c r="O53" i="1"/>
  <c r="M53" i="1"/>
  <c r="O52" i="1"/>
  <c r="M52" i="1"/>
  <c r="O51" i="1"/>
  <c r="M51" i="1"/>
  <c r="O50" i="1"/>
  <c r="M50" i="1"/>
  <c r="O49" i="1"/>
  <c r="M49" i="1"/>
  <c r="O48" i="1"/>
  <c r="M48" i="1"/>
  <c r="O47" i="1"/>
  <c r="M47" i="1"/>
  <c r="O46" i="1"/>
  <c r="M46" i="1"/>
  <c r="O45" i="1"/>
  <c r="M45" i="1"/>
  <c r="O44" i="1"/>
  <c r="M44" i="1"/>
  <c r="O43" i="1"/>
  <c r="M43" i="1"/>
  <c r="O42" i="1"/>
  <c r="M42" i="1"/>
  <c r="O41" i="1"/>
  <c r="M41" i="1"/>
  <c r="O40" i="1"/>
  <c r="M40" i="1"/>
  <c r="O39" i="1"/>
  <c r="M39" i="1"/>
  <c r="O38" i="1"/>
  <c r="M38" i="1"/>
  <c r="O37" i="1"/>
  <c r="M37" i="1"/>
  <c r="O36" i="1"/>
  <c r="M36" i="1"/>
  <c r="O35" i="1"/>
  <c r="M35" i="1"/>
  <c r="O34" i="1"/>
  <c r="M34" i="1"/>
  <c r="O33" i="1"/>
  <c r="M33" i="1"/>
  <c r="O32" i="1"/>
  <c r="M32" i="1"/>
  <c r="O31" i="1"/>
  <c r="M31" i="1"/>
  <c r="O30" i="1"/>
  <c r="M30" i="1"/>
  <c r="O29" i="1"/>
  <c r="M29" i="1"/>
  <c r="O28" i="1"/>
  <c r="M28" i="1"/>
  <c r="O27" i="1"/>
  <c r="M27" i="1"/>
  <c r="O26" i="1"/>
  <c r="M26" i="1"/>
  <c r="O25" i="1"/>
  <c r="M25" i="1"/>
  <c r="O24" i="1"/>
  <c r="M24" i="1"/>
  <c r="O23" i="1"/>
  <c r="M23" i="1"/>
  <c r="O22" i="1"/>
  <c r="M22" i="1"/>
  <c r="O21" i="1"/>
  <c r="M21" i="1"/>
  <c r="O20" i="1"/>
  <c r="M20" i="1"/>
  <c r="O19" i="1"/>
  <c r="M19" i="1"/>
  <c r="O18" i="1"/>
  <c r="M18" i="1"/>
  <c r="O17" i="1"/>
  <c r="M17" i="1"/>
  <c r="O16" i="1"/>
  <c r="M16" i="1"/>
  <c r="O15" i="1"/>
  <c r="M15" i="1"/>
  <c r="O14" i="1"/>
  <c r="M14" i="1"/>
  <c r="O13" i="1"/>
  <c r="M13" i="1"/>
  <c r="O12" i="1"/>
  <c r="M12" i="1"/>
  <c r="O11" i="1"/>
  <c r="M11" i="1"/>
  <c r="O10" i="1"/>
  <c r="M10" i="1"/>
  <c r="O9" i="1"/>
  <c r="M9" i="1"/>
  <c r="O8" i="1"/>
  <c r="M8" i="1"/>
  <c r="O7" i="1"/>
  <c r="M7" i="1"/>
  <c r="O6" i="1"/>
  <c r="M6" i="1"/>
  <c r="O5" i="1"/>
  <c r="M5" i="1"/>
  <c r="O4" i="1"/>
  <c r="M4" i="1"/>
  <c r="O3" i="1"/>
  <c r="M3" i="1"/>
  <c r="O2" i="1" l="1"/>
  <c r="O110" i="1" s="1"/>
  <c r="O1" i="1"/>
  <c r="M2" i="1"/>
  <c r="M1" i="1"/>
  <c r="F110" i="1"/>
  <c r="E110" i="1"/>
  <c r="G110" i="1"/>
  <c r="M110" i="1" l="1"/>
  <c r="I3" i="1"/>
  <c r="I2" i="1"/>
  <c r="K2" i="1"/>
  <c r="I4" i="1"/>
  <c r="J101" i="1"/>
  <c r="J89" i="1"/>
  <c r="J84" i="1"/>
  <c r="J79" i="1"/>
  <c r="J74" i="1"/>
  <c r="J66" i="1"/>
  <c r="J58" i="1"/>
  <c r="J50" i="1"/>
  <c r="J42" i="1"/>
  <c r="J34" i="1"/>
  <c r="J26" i="1"/>
  <c r="J18" i="1"/>
  <c r="J10" i="1"/>
  <c r="J5" i="1"/>
  <c r="J72" i="1"/>
  <c r="J64" i="1"/>
  <c r="J48" i="1"/>
  <c r="J40" i="1"/>
  <c r="J32" i="1"/>
  <c r="J8" i="1"/>
  <c r="J33" i="1"/>
  <c r="J36" i="1"/>
  <c r="J4" i="1"/>
  <c r="J86" i="1"/>
  <c r="J71" i="1"/>
  <c r="J15" i="1"/>
  <c r="J7" i="1"/>
  <c r="J109" i="1"/>
  <c r="J104" i="1"/>
  <c r="J99" i="1"/>
  <c r="J94" i="1"/>
  <c r="J82" i="1"/>
  <c r="J77" i="1"/>
  <c r="J69" i="1"/>
  <c r="J61" i="1"/>
  <c r="J53" i="1"/>
  <c r="J45" i="1"/>
  <c r="J37" i="1"/>
  <c r="J29" i="1"/>
  <c r="J21" i="1"/>
  <c r="J13" i="1"/>
  <c r="J68" i="1"/>
  <c r="J12" i="1"/>
  <c r="J97" i="1"/>
  <c r="J92" i="1"/>
  <c r="J87" i="1"/>
  <c r="J56" i="1"/>
  <c r="J24" i="1"/>
  <c r="J16" i="1"/>
  <c r="J17" i="1"/>
  <c r="J103" i="1"/>
  <c r="J52" i="1"/>
  <c r="J44" i="1"/>
  <c r="J28" i="1"/>
  <c r="J96" i="1"/>
  <c r="J107" i="1"/>
  <c r="J102" i="1"/>
  <c r="J90" i="1"/>
  <c r="J85" i="1"/>
  <c r="J80" i="1"/>
  <c r="J75" i="1"/>
  <c r="J67" i="1"/>
  <c r="J59" i="1"/>
  <c r="J51" i="1"/>
  <c r="J43" i="1"/>
  <c r="J35" i="1"/>
  <c r="J27" i="1"/>
  <c r="J19" i="1"/>
  <c r="J11" i="1"/>
  <c r="J3" i="1"/>
  <c r="J81" i="1"/>
  <c r="J106" i="1"/>
  <c r="J63" i="1"/>
  <c r="J23" i="1"/>
  <c r="J105" i="1"/>
  <c r="J100" i="1"/>
  <c r="J95" i="1"/>
  <c r="J70" i="1"/>
  <c r="J62" i="1"/>
  <c r="J54" i="1"/>
  <c r="J46" i="1"/>
  <c r="J38" i="1"/>
  <c r="J30" i="1"/>
  <c r="J22" i="1"/>
  <c r="J14" i="1"/>
  <c r="J6" i="1"/>
  <c r="J98" i="1"/>
  <c r="J93" i="1"/>
  <c r="J83" i="1"/>
  <c r="J78" i="1"/>
  <c r="J73" i="1"/>
  <c r="J65" i="1"/>
  <c r="J57" i="1"/>
  <c r="J49" i="1"/>
  <c r="J41" i="1"/>
  <c r="J25" i="1"/>
  <c r="J9" i="1"/>
  <c r="J76" i="1"/>
  <c r="J60" i="1"/>
  <c r="J20" i="1"/>
  <c r="J91" i="1"/>
  <c r="J47" i="1"/>
  <c r="J31" i="1"/>
  <c r="J88" i="1"/>
  <c r="J55" i="1"/>
  <c r="J108" i="1"/>
  <c r="J39" i="1"/>
  <c r="J2" i="1"/>
  <c r="S35" i="1" l="1"/>
  <c r="Q35" i="1" s="1"/>
  <c r="S99" i="1"/>
  <c r="Q99" i="1" s="1"/>
  <c r="S52" i="1"/>
  <c r="Q52" i="1" s="1"/>
  <c r="S21" i="1"/>
  <c r="Q21" i="1" s="1"/>
  <c r="S22" i="1"/>
  <c r="Q22" i="1" s="1"/>
  <c r="S86" i="1"/>
  <c r="Q86" i="1" s="1"/>
  <c r="S63" i="1"/>
  <c r="Q63" i="1" s="1"/>
  <c r="S15" i="1"/>
  <c r="Q15" i="1" s="1"/>
  <c r="S40" i="1"/>
  <c r="Q40" i="1" s="1"/>
  <c r="S104" i="1"/>
  <c r="Q104" i="1" s="1"/>
  <c r="S49" i="1"/>
  <c r="Q49" i="1" s="1"/>
  <c r="S3" i="1"/>
  <c r="Q3" i="1" s="1"/>
  <c r="S34" i="1"/>
  <c r="Q34" i="1" s="1"/>
  <c r="S98" i="1"/>
  <c r="Q98" i="1" s="1"/>
  <c r="S43" i="1"/>
  <c r="Q43" i="1" s="1"/>
  <c r="S107" i="1"/>
  <c r="Q107" i="1" s="1"/>
  <c r="S60" i="1"/>
  <c r="Q60" i="1" s="1"/>
  <c r="S45" i="1"/>
  <c r="Q45" i="1" s="1"/>
  <c r="S30" i="1"/>
  <c r="Q30" i="1" s="1"/>
  <c r="S94" i="1"/>
  <c r="Q94" i="1" s="1"/>
  <c r="S71" i="1"/>
  <c r="Q71" i="1" s="1"/>
  <c r="S23" i="1"/>
  <c r="Q23" i="1" s="1"/>
  <c r="S48" i="1"/>
  <c r="Q48" i="1" s="1"/>
  <c r="S11" i="1"/>
  <c r="Q11" i="1" s="1"/>
  <c r="S57" i="1"/>
  <c r="Q57" i="1" s="1"/>
  <c r="S37" i="1"/>
  <c r="Q37" i="1" s="1"/>
  <c r="S42" i="1"/>
  <c r="Q42" i="1" s="1"/>
  <c r="S106" i="1"/>
  <c r="Q106" i="1" s="1"/>
  <c r="S84" i="1"/>
  <c r="Q84" i="1" s="1"/>
  <c r="S8" i="1"/>
  <c r="Q8" i="1" s="1"/>
  <c r="S81" i="1"/>
  <c r="Q81" i="1" s="1"/>
  <c r="S31" i="1"/>
  <c r="Q31" i="1" s="1"/>
  <c r="S33" i="1"/>
  <c r="Q33" i="1" s="1"/>
  <c r="S91" i="1"/>
  <c r="Q91" i="1" s="1"/>
  <c r="S14" i="1"/>
  <c r="Q14" i="1" s="1"/>
  <c r="S55" i="1"/>
  <c r="Q55" i="1" s="1"/>
  <c r="S41" i="1"/>
  <c r="Q41" i="1" s="1"/>
  <c r="S51" i="1"/>
  <c r="Q51" i="1" s="1"/>
  <c r="S4" i="1"/>
  <c r="Q4" i="1" s="1"/>
  <c r="S68" i="1"/>
  <c r="Q68" i="1" s="1"/>
  <c r="S85" i="1"/>
  <c r="Q85" i="1" s="1"/>
  <c r="S38" i="1"/>
  <c r="Q38" i="1" s="1"/>
  <c r="S102" i="1"/>
  <c r="Q102" i="1" s="1"/>
  <c r="S87" i="1"/>
  <c r="Q87" i="1" s="1"/>
  <c r="S47" i="1"/>
  <c r="Q47" i="1" s="1"/>
  <c r="S56" i="1"/>
  <c r="Q56" i="1" s="1"/>
  <c r="S29" i="1"/>
  <c r="Q29" i="1" s="1"/>
  <c r="S65" i="1"/>
  <c r="Q65" i="1" s="1"/>
  <c r="S69" i="1"/>
  <c r="Q69" i="1" s="1"/>
  <c r="S50" i="1"/>
  <c r="Q50" i="1" s="1"/>
  <c r="S9" i="1"/>
  <c r="Q9" i="1" s="1"/>
  <c r="S67" i="1"/>
  <c r="Q67" i="1" s="1"/>
  <c r="S101" i="1"/>
  <c r="Q101" i="1" s="1"/>
  <c r="S53" i="1"/>
  <c r="Q53" i="1" s="1"/>
  <c r="S72" i="1"/>
  <c r="Q72" i="1" s="1"/>
  <c r="S2" i="1"/>
  <c r="S88" i="1"/>
  <c r="Q88" i="1" s="1"/>
  <c r="S18" i="1"/>
  <c r="Q18" i="1" s="1"/>
  <c r="S44" i="1"/>
  <c r="Q44" i="1" s="1"/>
  <c r="S32" i="1"/>
  <c r="Q32" i="1" s="1"/>
  <c r="S26" i="1"/>
  <c r="Q26" i="1" s="1"/>
  <c r="S59" i="1"/>
  <c r="Q59" i="1" s="1"/>
  <c r="S12" i="1"/>
  <c r="Q12" i="1" s="1"/>
  <c r="S76" i="1"/>
  <c r="Q76" i="1" s="1"/>
  <c r="S93" i="1"/>
  <c r="Q93" i="1" s="1"/>
  <c r="S46" i="1"/>
  <c r="Q46" i="1" s="1"/>
  <c r="S5" i="1"/>
  <c r="Q5" i="1" s="1"/>
  <c r="S95" i="1"/>
  <c r="Q95" i="1" s="1"/>
  <c r="S79" i="1"/>
  <c r="Q79" i="1" s="1"/>
  <c r="S64" i="1"/>
  <c r="Q64" i="1" s="1"/>
  <c r="S77" i="1"/>
  <c r="Q77" i="1" s="1"/>
  <c r="S73" i="1"/>
  <c r="Q73" i="1" s="1"/>
  <c r="S39" i="1"/>
  <c r="Q39" i="1" s="1"/>
  <c r="S58" i="1"/>
  <c r="Q58" i="1" s="1"/>
  <c r="S20" i="1"/>
  <c r="Q20" i="1" s="1"/>
  <c r="S54" i="1"/>
  <c r="Q54" i="1" s="1"/>
  <c r="S103" i="1"/>
  <c r="Q103" i="1" s="1"/>
  <c r="S17" i="1"/>
  <c r="Q17" i="1" s="1"/>
  <c r="S66" i="1"/>
  <c r="Q66" i="1" s="1"/>
  <c r="S24" i="1"/>
  <c r="Q24" i="1" s="1"/>
  <c r="S82" i="1"/>
  <c r="Q82" i="1" s="1"/>
  <c r="S108" i="1"/>
  <c r="Q108" i="1" s="1"/>
  <c r="S61" i="1"/>
  <c r="Q61" i="1" s="1"/>
  <c r="S90" i="1"/>
  <c r="Q90" i="1" s="1"/>
  <c r="S75" i="1"/>
  <c r="Q75" i="1" s="1"/>
  <c r="S28" i="1"/>
  <c r="Q28" i="1" s="1"/>
  <c r="S92" i="1"/>
  <c r="Q92" i="1" s="1"/>
  <c r="S109" i="1"/>
  <c r="Q109" i="1" s="1"/>
  <c r="S62" i="1"/>
  <c r="Q62" i="1" s="1"/>
  <c r="S7" i="1"/>
  <c r="Q7" i="1" s="1"/>
  <c r="S19" i="1"/>
  <c r="Q19" i="1" s="1"/>
  <c r="S16" i="1"/>
  <c r="Q16" i="1" s="1"/>
  <c r="S80" i="1"/>
  <c r="Q80" i="1" s="1"/>
  <c r="S25" i="1"/>
  <c r="Q25" i="1" s="1"/>
  <c r="S89" i="1"/>
  <c r="Q89" i="1" s="1"/>
  <c r="S10" i="1"/>
  <c r="Q10" i="1" s="1"/>
  <c r="S74" i="1"/>
  <c r="Q74" i="1" s="1"/>
  <c r="S83" i="1"/>
  <c r="Q83" i="1" s="1"/>
  <c r="S36" i="1"/>
  <c r="Q36" i="1" s="1"/>
  <c r="S100" i="1"/>
  <c r="Q100" i="1" s="1"/>
  <c r="S6" i="1"/>
  <c r="Q6" i="1" s="1"/>
  <c r="S70" i="1"/>
  <c r="Q70" i="1" s="1"/>
  <c r="S13" i="1"/>
  <c r="Q13" i="1" s="1"/>
  <c r="S97" i="1"/>
  <c r="Q97" i="1" s="1"/>
  <c r="S27" i="1"/>
  <c r="Q27" i="1" s="1"/>
  <c r="S78" i="1"/>
  <c r="Q78" i="1" s="1"/>
  <c r="S96" i="1"/>
  <c r="Q96" i="1" s="1"/>
  <c r="S105" i="1"/>
  <c r="Q105" i="1" s="1"/>
  <c r="I101" i="1"/>
  <c r="J110" i="1"/>
  <c r="Q2" i="1" l="1"/>
  <c r="S110" i="1"/>
  <c r="I5" i="1" s="1"/>
  <c r="Q110" i="1" l="1"/>
  <c r="I6" i="1"/>
  <c r="I102" i="1"/>
</calcChain>
</file>

<file path=xl/sharedStrings.xml><?xml version="1.0" encoding="utf-8"?>
<sst xmlns="http://schemas.openxmlformats.org/spreadsheetml/2006/main" count="22" uniqueCount="19">
  <si>
    <t>Month index</t>
  </si>
  <si>
    <t xml:space="preserve"> year</t>
  </si>
  <si>
    <t xml:space="preserve"> month</t>
  </si>
  <si>
    <t xml:space="preserve"> days in month</t>
  </si>
  <si>
    <t>slope</t>
  </si>
  <si>
    <t>intercept</t>
  </si>
  <si>
    <t>R2</t>
  </si>
  <si>
    <t>RMSE obs</t>
  </si>
  <si>
    <t>(Tw_est - Tw_obs)^2</t>
  </si>
  <si>
    <t>RMSE  est</t>
  </si>
  <si>
    <t>(Tw-Tw_bar)^2</t>
  </si>
  <si>
    <t xml:space="preserve"> Stream temp in S Fork abv CGR degC</t>
  </si>
  <si>
    <t xml:space="preserve"> Obs:..\Observations\McKenzie\USGS_14159200_temp_SO FK MCKENZIE RIVER ABOVE COUGAR LAKE NR RAINBOW_23773037.csv</t>
  </si>
  <si>
    <t>air temp but not lower than 0</t>
  </si>
  <si>
    <t>fit to air temp with 0 deg floor</t>
  </si>
  <si>
    <t>Tw_est fitted water temp</t>
  </si>
  <si>
    <t>average</t>
  </si>
  <si>
    <t>sim-obs</t>
  </si>
  <si>
    <t xml:space="preserve"> Air temp for HBVCALIB=8 CGR degC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</si>
</sst>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right" wrapText="1"/>
    </xf>
    <xf numFmtId="0" fontId="0" fillId="0" borderId="0" xfId="0" applyAlignment="1">
      <alignment horizontal="right"/>
    </xf>
    <xf numFmtId="164" fontId="0" fillId="0" borderId="0" xfId="0" applyNumberFormat="1"/>
    <xf numFmtId="0" fontId="0" fillId="33" borderId="0" xfId="0" applyFill="1"/>
    <xf numFmtId="0" fontId="0" fillId="33" borderId="0" xfId="0" applyFill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Estimated v observed monthly water temps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FLOW_Tidbit_Cr_Stream_Temp_Anal!$O$1</c:f>
              <c:strCache>
                <c:ptCount val="1"/>
                <c:pt idx="0">
                  <c:v> Obs:..\Observations\McKenzie\USGS_14159200_temp_SO FK MCKENZIE RIVER ABOVE COUGAR LAKE NR RAINBOW_23773037.csv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FLOW_Tidbit_Cr_Stream_Temp_Anal!$O$2:$O$109</c:f>
              <c:numCache>
                <c:formatCode>General</c:formatCode>
                <c:ptCount val="108"/>
                <c:pt idx="0">
                  <c:v>5.5611240000000004</c:v>
                </c:pt>
                <c:pt idx="1">
                  <c:v>5.204129</c:v>
                </c:pt>
                <c:pt idx="2">
                  <c:v>5.0899530000000004</c:v>
                </c:pt>
                <c:pt idx="3">
                  <c:v>5.3831249999999997</c:v>
                </c:pt>
                <c:pt idx="4">
                  <c:v>6.4534450000000003</c:v>
                </c:pt>
                <c:pt idx="5">
                  <c:v>8.8064929999999997</c:v>
                </c:pt>
                <c:pt idx="6">
                  <c:v>11.253795</c:v>
                </c:pt>
                <c:pt idx="7">
                  <c:v>10.724527999999999</c:v>
                </c:pt>
                <c:pt idx="8">
                  <c:v>9.3905910000000006</c:v>
                </c:pt>
                <c:pt idx="9">
                  <c:v>7.7608730000000001</c:v>
                </c:pt>
                <c:pt idx="10">
                  <c:v>5.7657990000000003</c:v>
                </c:pt>
                <c:pt idx="11">
                  <c:v>4.8019150000000002</c:v>
                </c:pt>
                <c:pt idx="12">
                  <c:v>4.3048380000000002</c:v>
                </c:pt>
                <c:pt idx="13">
                  <c:v>3.5831170000000001</c:v>
                </c:pt>
                <c:pt idx="14">
                  <c:v>4.5250349999999999</c:v>
                </c:pt>
                <c:pt idx="15">
                  <c:v>4.8515620000000004</c:v>
                </c:pt>
                <c:pt idx="16">
                  <c:v>5.832058</c:v>
                </c:pt>
                <c:pt idx="17">
                  <c:v>7.7188309999999998</c:v>
                </c:pt>
                <c:pt idx="18">
                  <c:v>10.470634</c:v>
                </c:pt>
                <c:pt idx="19">
                  <c:v>10.573588000000001</c:v>
                </c:pt>
                <c:pt idx="20">
                  <c:v>9.3907810000000005</c:v>
                </c:pt>
                <c:pt idx="21">
                  <c:v>7.5293890000000001</c:v>
                </c:pt>
                <c:pt idx="22">
                  <c:v>5.3008189999999997</c:v>
                </c:pt>
                <c:pt idx="23">
                  <c:v>3.5235210000000001</c:v>
                </c:pt>
                <c:pt idx="24">
                  <c:v>4.1981859999999998</c:v>
                </c:pt>
                <c:pt idx="25">
                  <c:v>4.2563820000000003</c:v>
                </c:pt>
                <c:pt idx="26">
                  <c:v>4.3000590000000001</c:v>
                </c:pt>
                <c:pt idx="27">
                  <c:v>5.3488879999999996</c:v>
                </c:pt>
                <c:pt idx="28">
                  <c:v>6.8545740000000004</c:v>
                </c:pt>
                <c:pt idx="29">
                  <c:v>8.6545620000000003</c:v>
                </c:pt>
                <c:pt idx="30">
                  <c:v>10.81798</c:v>
                </c:pt>
                <c:pt idx="31">
                  <c:v>8.1575600000000001</c:v>
                </c:pt>
                <c:pt idx="32">
                  <c:v>9.2495150000000006</c:v>
                </c:pt>
                <c:pt idx="33">
                  <c:v>7.6215419999999998</c:v>
                </c:pt>
                <c:pt idx="34">
                  <c:v>6.709956</c:v>
                </c:pt>
                <c:pt idx="35">
                  <c:v>4.9356859999999996</c:v>
                </c:pt>
                <c:pt idx="36">
                  <c:v>3.6660560000000002</c:v>
                </c:pt>
                <c:pt idx="37">
                  <c:v>4.3088790000000001</c:v>
                </c:pt>
                <c:pt idx="38">
                  <c:v>4.8697699999999999</c:v>
                </c:pt>
                <c:pt idx="39">
                  <c:v>5.6472230000000003</c:v>
                </c:pt>
                <c:pt idx="40">
                  <c:v>7.939508</c:v>
                </c:pt>
                <c:pt idx="41">
                  <c:v>9.6459100000000007</c:v>
                </c:pt>
                <c:pt idx="42">
                  <c:v>11.247596</c:v>
                </c:pt>
                <c:pt idx="43">
                  <c:v>10.529299</c:v>
                </c:pt>
                <c:pt idx="44">
                  <c:v>9.5790260000000007</c:v>
                </c:pt>
                <c:pt idx="45">
                  <c:v>6.826441</c:v>
                </c:pt>
                <c:pt idx="46">
                  <c:v>5.7604949999999997</c:v>
                </c:pt>
                <c:pt idx="47">
                  <c:v>3.2154120000000002</c:v>
                </c:pt>
                <c:pt idx="48">
                  <c:v>4.2341430000000004</c:v>
                </c:pt>
                <c:pt idx="49">
                  <c:v>4.2153099999999997</c:v>
                </c:pt>
                <c:pt idx="50">
                  <c:v>5.1653010000000004</c:v>
                </c:pt>
                <c:pt idx="51">
                  <c:v>6.1528090000000004</c:v>
                </c:pt>
                <c:pt idx="52">
                  <c:v>8.2855150000000002</c:v>
                </c:pt>
                <c:pt idx="53">
                  <c:v>9.8023209999999992</c:v>
                </c:pt>
                <c:pt idx="54">
                  <c:v>11.490181</c:v>
                </c:pt>
                <c:pt idx="55">
                  <c:v>10.824233</c:v>
                </c:pt>
                <c:pt idx="56">
                  <c:v>9.5962580000000006</c:v>
                </c:pt>
                <c:pt idx="57">
                  <c:v>8.3947640000000003</c:v>
                </c:pt>
                <c:pt idx="58">
                  <c:v>6.7528550000000003</c:v>
                </c:pt>
                <c:pt idx="59">
                  <c:v>6.0831379999999999</c:v>
                </c:pt>
                <c:pt idx="60">
                  <c:v>5.1523380000000003</c:v>
                </c:pt>
                <c:pt idx="61">
                  <c:v>6.0189560000000002</c:v>
                </c:pt>
                <c:pt idx="62">
                  <c:v>6.4329400000000003</c:v>
                </c:pt>
                <c:pt idx="63">
                  <c:v>6.7924300000000004</c:v>
                </c:pt>
                <c:pt idx="64">
                  <c:v>8.9587699999999995</c:v>
                </c:pt>
                <c:pt idx="65">
                  <c:v>11.389341</c:v>
                </c:pt>
                <c:pt idx="66">
                  <c:v>11.897917</c:v>
                </c:pt>
                <c:pt idx="67">
                  <c:v>11.168345</c:v>
                </c:pt>
                <c:pt idx="68">
                  <c:v>9.3149300000000004</c:v>
                </c:pt>
                <c:pt idx="69">
                  <c:v>8.3287630000000004</c:v>
                </c:pt>
                <c:pt idx="70">
                  <c:v>5.9748169999999998</c:v>
                </c:pt>
                <c:pt idx="71">
                  <c:v>5.4039159999999997</c:v>
                </c:pt>
                <c:pt idx="72">
                  <c:v>4.6272169999999999</c:v>
                </c:pt>
                <c:pt idx="73">
                  <c:v>5.3779450000000004</c:v>
                </c:pt>
                <c:pt idx="74">
                  <c:v>5.659497</c:v>
                </c:pt>
                <c:pt idx="75">
                  <c:v>6.7848269999999999</c:v>
                </c:pt>
                <c:pt idx="76">
                  <c:v>8.7718749999999996</c:v>
                </c:pt>
                <c:pt idx="77">
                  <c:v>10.353471000000001</c:v>
                </c:pt>
                <c:pt idx="78">
                  <c:v>11.011625</c:v>
                </c:pt>
                <c:pt idx="79">
                  <c:v>10.872294999999999</c:v>
                </c:pt>
                <c:pt idx="80">
                  <c:v>9.0363220000000002</c:v>
                </c:pt>
                <c:pt idx="81">
                  <c:v>8.2622250000000008</c:v>
                </c:pt>
                <c:pt idx="82">
                  <c:v>7.2404169999999999</c:v>
                </c:pt>
                <c:pt idx="83">
                  <c:v>4.67211</c:v>
                </c:pt>
                <c:pt idx="84">
                  <c:v>3.6666099999999999</c:v>
                </c:pt>
                <c:pt idx="85">
                  <c:v>4.7065109999999999</c:v>
                </c:pt>
                <c:pt idx="86">
                  <c:v>4.946485</c:v>
                </c:pt>
                <c:pt idx="87">
                  <c:v>5.5992629999999997</c:v>
                </c:pt>
                <c:pt idx="88">
                  <c:v>7.0140260000000003</c:v>
                </c:pt>
                <c:pt idx="89">
                  <c:v>9.7849989999999991</c:v>
                </c:pt>
                <c:pt idx="90">
                  <c:v>11.298373</c:v>
                </c:pt>
                <c:pt idx="91">
                  <c:v>10.501163</c:v>
                </c:pt>
                <c:pt idx="92">
                  <c:v>9.2247319999999995</c:v>
                </c:pt>
                <c:pt idx="93">
                  <c:v>7.2264099999999996</c:v>
                </c:pt>
                <c:pt idx="94">
                  <c:v>6.0619870000000002</c:v>
                </c:pt>
                <c:pt idx="95">
                  <c:v>4.5872989999999998</c:v>
                </c:pt>
                <c:pt idx="96">
                  <c:v>4.9552849999999999</c:v>
                </c:pt>
                <c:pt idx="97">
                  <c:v>4.2978680000000002</c:v>
                </c:pt>
                <c:pt idx="98">
                  <c:v>4.6569880000000001</c:v>
                </c:pt>
                <c:pt idx="99">
                  <c:v>5.8367180000000003</c:v>
                </c:pt>
                <c:pt idx="100">
                  <c:v>8.8799700000000001</c:v>
                </c:pt>
                <c:pt idx="101">
                  <c:v>10.157683</c:v>
                </c:pt>
                <c:pt idx="102">
                  <c:v>11.548427</c:v>
                </c:pt>
                <c:pt idx="103">
                  <c:v>10.903589</c:v>
                </c:pt>
                <c:pt idx="104">
                  <c:v>8.9095630000000003</c:v>
                </c:pt>
                <c:pt idx="105">
                  <c:v>7.4504200000000003</c:v>
                </c:pt>
                <c:pt idx="106">
                  <c:v>5.8304580000000001</c:v>
                </c:pt>
                <c:pt idx="107">
                  <c:v>4.8333740000000001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F2-40C4-ABF7-AADF6AF17043}"/>
            </c:ext>
          </c:extLst>
        </c:ser>
        <c:ser>
          <c:idx val="1"/>
          <c:order val="1"/>
          <c:tx>
            <c:strRef>
              <c:f>FLOW_Tidbit_Cr_Stream_Temp_Anal!$S$1</c:f>
              <c:strCache>
                <c:ptCount val="1"/>
                <c:pt idx="0">
                  <c:v>Tw_est fitted water temp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FLOW_Tidbit_Cr_Stream_Temp_Anal!$S$2:$S$109</c:f>
              <c:numCache>
                <c:formatCode>General</c:formatCode>
                <c:ptCount val="108"/>
                <c:pt idx="0">
                  <c:v>5.4745362541830138</c:v>
                </c:pt>
                <c:pt idx="1">
                  <c:v>5.6392606325548797</c:v>
                </c:pt>
                <c:pt idx="2">
                  <c:v>5.6629098676913401</c:v>
                </c:pt>
                <c:pt idx="3">
                  <c:v>6.0885563422800466</c:v>
                </c:pt>
                <c:pt idx="4">
                  <c:v>6.9229542902636902</c:v>
                </c:pt>
                <c:pt idx="5">
                  <c:v>8.1901668471052247</c:v>
                </c:pt>
                <c:pt idx="6">
                  <c:v>10.232651543814104</c:v>
                </c:pt>
                <c:pt idx="7">
                  <c:v>10.163985940002686</c:v>
                </c:pt>
                <c:pt idx="8">
                  <c:v>9.1494149618248599</c:v>
                </c:pt>
                <c:pt idx="9">
                  <c:v>7.4836042539555478</c:v>
                </c:pt>
                <c:pt idx="10">
                  <c:v>5.0151679933374185</c:v>
                </c:pt>
                <c:pt idx="11">
                  <c:v>4.4836622205827199</c:v>
                </c:pt>
                <c:pt idx="12">
                  <c:v>4.5317855619815468</c:v>
                </c:pt>
                <c:pt idx="13">
                  <c:v>3.8862165597157619</c:v>
                </c:pt>
                <c:pt idx="14">
                  <c:v>5.0359395958702518</c:v>
                </c:pt>
                <c:pt idx="15">
                  <c:v>5.2240457854062514</c:v>
                </c:pt>
                <c:pt idx="16">
                  <c:v>6.7939550761698806</c:v>
                </c:pt>
                <c:pt idx="17">
                  <c:v>8.7381198219138057</c:v>
                </c:pt>
                <c:pt idx="18">
                  <c:v>9.681855672223028</c:v>
                </c:pt>
                <c:pt idx="19">
                  <c:v>10.315962272019252</c:v>
                </c:pt>
                <c:pt idx="20">
                  <c:v>10.307363273021767</c:v>
                </c:pt>
                <c:pt idx="21">
                  <c:v>7.1944871335765654</c:v>
                </c:pt>
                <c:pt idx="22">
                  <c:v>4.956200379683624</c:v>
                </c:pt>
                <c:pt idx="23">
                  <c:v>4.41481582309987</c:v>
                </c:pt>
                <c:pt idx="24">
                  <c:v>3.9989435063729539</c:v>
                </c:pt>
                <c:pt idx="25">
                  <c:v>4.1469377740754565</c:v>
                </c:pt>
                <c:pt idx="26">
                  <c:v>4.2776256512809052</c:v>
                </c:pt>
                <c:pt idx="27">
                  <c:v>6.7684275956690998</c:v>
                </c:pt>
                <c:pt idx="28">
                  <c:v>7.5620733108995903</c:v>
                </c:pt>
                <c:pt idx="29">
                  <c:v>8.3792042077498721</c:v>
                </c:pt>
                <c:pt idx="30">
                  <c:v>10.364273103151415</c:v>
                </c:pt>
                <c:pt idx="31">
                  <c:v>10.8559619993003</c:v>
                </c:pt>
                <c:pt idx="32">
                  <c:v>9.9878443575791156</c:v>
                </c:pt>
                <c:pt idx="33">
                  <c:v>7.5014032235064789</c:v>
                </c:pt>
                <c:pt idx="34">
                  <c:v>5.8353079330062076</c:v>
                </c:pt>
                <c:pt idx="35">
                  <c:v>3.8319269823102706</c:v>
                </c:pt>
                <c:pt idx="36">
                  <c:v>4.0313390538688054</c:v>
                </c:pt>
                <c:pt idx="37">
                  <c:v>4.5876549914927232</c:v>
                </c:pt>
                <c:pt idx="38">
                  <c:v>5.7634102238140743</c:v>
                </c:pt>
                <c:pt idx="39">
                  <c:v>6.3971209189501703</c:v>
                </c:pt>
                <c:pt idx="40">
                  <c:v>8.1035072509398933</c:v>
                </c:pt>
                <c:pt idx="41">
                  <c:v>9.3079697561591104</c:v>
                </c:pt>
                <c:pt idx="42">
                  <c:v>10.762466560937819</c:v>
                </c:pt>
                <c:pt idx="43">
                  <c:v>11.039559646654965</c:v>
                </c:pt>
                <c:pt idx="44">
                  <c:v>9.5430643046010584</c:v>
                </c:pt>
                <c:pt idx="45">
                  <c:v>7.1397367834112444</c:v>
                </c:pt>
                <c:pt idx="46">
                  <c:v>5.2963783201183334</c:v>
                </c:pt>
                <c:pt idx="47">
                  <c:v>3.5140473465227089</c:v>
                </c:pt>
                <c:pt idx="48">
                  <c:v>5.4485408863566285</c:v>
                </c:pt>
                <c:pt idx="49">
                  <c:v>4.0504014866004159</c:v>
                </c:pt>
                <c:pt idx="50">
                  <c:v>5.865068580142486</c:v>
                </c:pt>
                <c:pt idx="51">
                  <c:v>6.8210222324049168</c:v>
                </c:pt>
                <c:pt idx="52">
                  <c:v>8.3700573871877939</c:v>
                </c:pt>
                <c:pt idx="53">
                  <c:v>8.6664041619047101</c:v>
                </c:pt>
                <c:pt idx="54">
                  <c:v>11.062840179882787</c:v>
                </c:pt>
                <c:pt idx="55">
                  <c:v>10.976091442393349</c:v>
                </c:pt>
                <c:pt idx="56">
                  <c:v>9.9842063034454149</c:v>
                </c:pt>
                <c:pt idx="57">
                  <c:v>8.3548736483145891</c:v>
                </c:pt>
                <c:pt idx="58">
                  <c:v>5.3205983945321851</c:v>
                </c:pt>
                <c:pt idx="59">
                  <c:v>4.9753306100420218</c:v>
                </c:pt>
                <c:pt idx="60">
                  <c:v>5.8651275891880221</c:v>
                </c:pt>
                <c:pt idx="61">
                  <c:v>6.26240619751667</c:v>
                </c:pt>
                <c:pt idx="62">
                  <c:v>7.0223318005057482</c:v>
                </c:pt>
                <c:pt idx="63">
                  <c:v>6.6353165810618195</c:v>
                </c:pt>
                <c:pt idx="64">
                  <c:v>8.40039054761694</c:v>
                </c:pt>
                <c:pt idx="65">
                  <c:v>10.539265055446689</c:v>
                </c:pt>
                <c:pt idx="66">
                  <c:v>11.346956597530424</c:v>
                </c:pt>
                <c:pt idx="67">
                  <c:v>10.898879152568076</c:v>
                </c:pt>
                <c:pt idx="68">
                  <c:v>9.0053077580581462</c:v>
                </c:pt>
                <c:pt idx="69">
                  <c:v>8.5250130482481659</c:v>
                </c:pt>
                <c:pt idx="70">
                  <c:v>5.1077883401097059</c:v>
                </c:pt>
                <c:pt idx="71">
                  <c:v>4.552547538925392</c:v>
                </c:pt>
                <c:pt idx="72">
                  <c:v>4.5710650796194923</c:v>
                </c:pt>
                <c:pt idx="73">
                  <c:v>5.8608948410563944</c:v>
                </c:pt>
                <c:pt idx="74">
                  <c:v>5.7844567833888769</c:v>
                </c:pt>
                <c:pt idx="75">
                  <c:v>7.8597496724084959</c:v>
                </c:pt>
                <c:pt idx="76">
                  <c:v>8.54635632706613</c:v>
                </c:pt>
                <c:pt idx="77">
                  <c:v>9.4657088864525694</c:v>
                </c:pt>
                <c:pt idx="78">
                  <c:v>9.9620528011369611</c:v>
                </c:pt>
                <c:pt idx="79">
                  <c:v>10.791781082949683</c:v>
                </c:pt>
                <c:pt idx="80">
                  <c:v>8.7290487505520264</c:v>
                </c:pt>
                <c:pt idx="81">
                  <c:v>7.0322637343261754</c:v>
                </c:pt>
                <c:pt idx="82">
                  <c:v>6.3651342497343872</c:v>
                </c:pt>
                <c:pt idx="83">
                  <c:v>3.3308899652382915</c:v>
                </c:pt>
                <c:pt idx="84">
                  <c:v>3.3865547463574992</c:v>
                </c:pt>
                <c:pt idx="85">
                  <c:v>4.4753369231155977</c:v>
                </c:pt>
                <c:pt idx="86">
                  <c:v>5.5145657307543061</c:v>
                </c:pt>
                <c:pt idx="87">
                  <c:v>6.1252775457664566</c:v>
                </c:pt>
                <c:pt idx="88">
                  <c:v>8.2564314942198713</c:v>
                </c:pt>
                <c:pt idx="89">
                  <c:v>9.3718028957945432</c:v>
                </c:pt>
                <c:pt idx="90">
                  <c:v>10.627068004182279</c:v>
                </c:pt>
                <c:pt idx="91">
                  <c:v>11.559833612571952</c:v>
                </c:pt>
                <c:pt idx="92">
                  <c:v>9.881171487891681</c:v>
                </c:pt>
                <c:pt idx="93">
                  <c:v>7.2399019179348656</c:v>
                </c:pt>
                <c:pt idx="94">
                  <c:v>5.4394036913835393</c:v>
                </c:pt>
                <c:pt idx="95">
                  <c:v>4.3581575137955237</c:v>
                </c:pt>
                <c:pt idx="96">
                  <c:v>5.2299245092548743</c:v>
                </c:pt>
                <c:pt idx="97">
                  <c:v>4.3140731532369516</c:v>
                </c:pt>
                <c:pt idx="98">
                  <c:v>5.2781675427602508</c:v>
                </c:pt>
                <c:pt idx="99">
                  <c:v>6.5968845337587112</c:v>
                </c:pt>
                <c:pt idx="100">
                  <c:v>8.7354811550194107</c:v>
                </c:pt>
                <c:pt idx="101">
                  <c:v>9.032004956872937</c:v>
                </c:pt>
                <c:pt idx="102">
                  <c:v>11.303964532070086</c:v>
                </c:pt>
                <c:pt idx="103">
                  <c:v>10.818697577791857</c:v>
                </c:pt>
                <c:pt idx="104">
                  <c:v>8.956087936522394</c:v>
                </c:pt>
                <c:pt idx="105">
                  <c:v>7.7216634838058837</c:v>
                </c:pt>
                <c:pt idx="106">
                  <c:v>5.8259028955569239</c:v>
                </c:pt>
                <c:pt idx="107">
                  <c:v>4.530437561019319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6F2-40C4-ABF7-AADF6AF170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8355407"/>
        <c:axId val="1507708287"/>
      </c:lineChart>
      <c:catAx>
        <c:axId val="15383554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7708287"/>
        <c:crosses val="autoZero"/>
        <c:auto val="1"/>
        <c:lblAlgn val="ctr"/>
        <c:lblOffset val="100"/>
        <c:noMultiLvlLbl val="0"/>
      </c:catAx>
      <c:valAx>
        <c:axId val="1507708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water temp deg 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8355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Water temp v. air temp 2010-18 monthly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FLOW_Tidbit_Cr_Stream_Temp_Anal!$L$1</c:f>
              <c:strCache>
                <c:ptCount val="1"/>
                <c:pt idx="0">
                  <c:v>air temp but not lower than 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1032633420822395"/>
                  <c:y val="-1.432545201668984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FLOW_Tidbit_Cr_Stream_Temp_Anal!$L$2:$L$110</c:f>
              <c:numCache>
                <c:formatCode>General</c:formatCode>
                <c:ptCount val="109"/>
                <c:pt idx="0">
                  <c:v>5.122166</c:v>
                </c:pt>
                <c:pt idx="1">
                  <c:v>5.5157689999999997</c:v>
                </c:pt>
                <c:pt idx="2">
                  <c:v>5.5722779999999998</c:v>
                </c:pt>
                <c:pt idx="3">
                  <c:v>6.5893449999999998</c:v>
                </c:pt>
                <c:pt idx="4">
                  <c:v>8.5831090000000003</c:v>
                </c:pt>
                <c:pt idx="5">
                  <c:v>11.611068</c:v>
                </c:pt>
                <c:pt idx="6">
                  <c:v>16.491512</c:v>
                </c:pt>
                <c:pt idx="7">
                  <c:v>16.327438000000001</c:v>
                </c:pt>
                <c:pt idx="8">
                  <c:v>13.903157</c:v>
                </c:pt>
                <c:pt idx="9">
                  <c:v>9.9227620000000005</c:v>
                </c:pt>
                <c:pt idx="10">
                  <c:v>4.0245220000000002</c:v>
                </c:pt>
                <c:pt idx="11">
                  <c:v>2.754508</c:v>
                </c:pt>
                <c:pt idx="12">
                  <c:v>2.869497</c:v>
                </c:pt>
                <c:pt idx="13">
                  <c:v>1.3269329999999999</c:v>
                </c:pt>
                <c:pt idx="14">
                  <c:v>4.0741550000000002</c:v>
                </c:pt>
                <c:pt idx="15">
                  <c:v>4.5236280000000004</c:v>
                </c:pt>
                <c:pt idx="16">
                  <c:v>8.2748699999999999</c:v>
                </c:pt>
                <c:pt idx="17">
                  <c:v>12.920382</c:v>
                </c:pt>
                <c:pt idx="18">
                  <c:v>15.175405</c:v>
                </c:pt>
                <c:pt idx="19">
                  <c:v>16.690580000000001</c:v>
                </c:pt>
                <c:pt idx="20">
                  <c:v>16.670033</c:v>
                </c:pt>
                <c:pt idx="21">
                  <c:v>9.2319270000000007</c:v>
                </c:pt>
                <c:pt idx="22">
                  <c:v>3.8836210000000002</c:v>
                </c:pt>
                <c:pt idx="23">
                  <c:v>2.5900020000000001</c:v>
                </c:pt>
                <c:pt idx="24">
                  <c:v>1.59629</c:v>
                </c:pt>
                <c:pt idx="25">
                  <c:v>1.9499169999999999</c:v>
                </c:pt>
                <c:pt idx="26">
                  <c:v>2.2621910000000001</c:v>
                </c:pt>
                <c:pt idx="27">
                  <c:v>8.2138729999999995</c:v>
                </c:pt>
                <c:pt idx="28">
                  <c:v>10.110260999999999</c:v>
                </c:pt>
                <c:pt idx="29">
                  <c:v>12.062766</c:v>
                </c:pt>
                <c:pt idx="30">
                  <c:v>16.806017000000001</c:v>
                </c:pt>
                <c:pt idx="31">
                  <c:v>17.980889999999999</c:v>
                </c:pt>
                <c:pt idx="32">
                  <c:v>15.906554</c:v>
                </c:pt>
                <c:pt idx="33">
                  <c:v>9.9652919999999998</c:v>
                </c:pt>
                <c:pt idx="34">
                  <c:v>5.9842170000000001</c:v>
                </c:pt>
                <c:pt idx="35">
                  <c:v>1.1972100000000001</c:v>
                </c:pt>
                <c:pt idx="36">
                  <c:v>1.6736979999999999</c:v>
                </c:pt>
                <c:pt idx="37">
                  <c:v>3.0029949999999999</c:v>
                </c:pt>
                <c:pt idx="38">
                  <c:v>5.8124200000000004</c:v>
                </c:pt>
                <c:pt idx="39">
                  <c:v>7.3266489999999997</c:v>
                </c:pt>
                <c:pt idx="40">
                  <c:v>11.403998</c:v>
                </c:pt>
                <c:pt idx="41">
                  <c:v>14.282018000000001</c:v>
                </c:pt>
                <c:pt idx="42">
                  <c:v>17.757486</c:v>
                </c:pt>
                <c:pt idx="43">
                  <c:v>18.419589999999999</c:v>
                </c:pt>
                <c:pt idx="44">
                  <c:v>14.843768000000001</c:v>
                </c:pt>
                <c:pt idx="45">
                  <c:v>9.1011030000000002</c:v>
                </c:pt>
                <c:pt idx="46">
                  <c:v>4.6964639999999997</c:v>
                </c:pt>
                <c:pt idx="47">
                  <c:v>0.43764799999999998</c:v>
                </c:pt>
                <c:pt idx="48">
                  <c:v>5.0600509999999996</c:v>
                </c:pt>
                <c:pt idx="49">
                  <c:v>1.719247</c:v>
                </c:pt>
                <c:pt idx="50">
                  <c:v>6.0553290000000004</c:v>
                </c:pt>
                <c:pt idx="51">
                  <c:v>8.3395460000000003</c:v>
                </c:pt>
                <c:pt idx="52">
                  <c:v>12.04091</c:v>
                </c:pt>
                <c:pt idx="53">
                  <c:v>12.74902</c:v>
                </c:pt>
                <c:pt idx="54">
                  <c:v>18.475218000000002</c:v>
                </c:pt>
                <c:pt idx="55">
                  <c:v>18.267935000000001</c:v>
                </c:pt>
                <c:pt idx="56">
                  <c:v>15.897861000000001</c:v>
                </c:pt>
                <c:pt idx="57">
                  <c:v>12.004629</c:v>
                </c:pt>
                <c:pt idx="58">
                  <c:v>4.7543369999999996</c:v>
                </c:pt>
                <c:pt idx="59">
                  <c:v>3.929332</c:v>
                </c:pt>
                <c:pt idx="60">
                  <c:v>6.0554699999999997</c:v>
                </c:pt>
                <c:pt idx="61">
                  <c:v>7.004753</c:v>
                </c:pt>
                <c:pt idx="62">
                  <c:v>8.8205679999999997</c:v>
                </c:pt>
                <c:pt idx="63">
                  <c:v>7.8958089999999999</c:v>
                </c:pt>
                <c:pt idx="64">
                  <c:v>12.113390000000001</c:v>
                </c:pt>
                <c:pt idx="65">
                  <c:v>17.224153999999999</c:v>
                </c:pt>
                <c:pt idx="66">
                  <c:v>19.154104</c:v>
                </c:pt>
                <c:pt idx="67">
                  <c:v>18.083438999999998</c:v>
                </c:pt>
                <c:pt idx="68">
                  <c:v>13.558818</c:v>
                </c:pt>
                <c:pt idx="69">
                  <c:v>12.411171</c:v>
                </c:pt>
                <c:pt idx="70">
                  <c:v>4.2458349999999996</c:v>
                </c:pt>
                <c:pt idx="71">
                  <c:v>2.9191069999999999</c:v>
                </c:pt>
                <c:pt idx="72">
                  <c:v>2.9633539999999998</c:v>
                </c:pt>
                <c:pt idx="73">
                  <c:v>6.045356</c:v>
                </c:pt>
                <c:pt idx="74">
                  <c:v>5.8627099999999999</c:v>
                </c:pt>
                <c:pt idx="75">
                  <c:v>10.821548</c:v>
                </c:pt>
                <c:pt idx="76">
                  <c:v>12.46217</c:v>
                </c:pt>
                <c:pt idx="77">
                  <c:v>14.65893</c:v>
                </c:pt>
                <c:pt idx="78">
                  <c:v>15.844925999999999</c:v>
                </c:pt>
                <c:pt idx="79">
                  <c:v>17.827532000000001</c:v>
                </c:pt>
                <c:pt idx="80">
                  <c:v>12.898707</c:v>
                </c:pt>
                <c:pt idx="81">
                  <c:v>8.8443000000000005</c:v>
                </c:pt>
                <c:pt idx="82">
                  <c:v>7.2502180000000003</c:v>
                </c:pt>
                <c:pt idx="83">
                  <c:v>0</c:v>
                </c:pt>
                <c:pt idx="84">
                  <c:v>0.13300899999999999</c:v>
                </c:pt>
                <c:pt idx="85">
                  <c:v>2.7346149999999998</c:v>
                </c:pt>
                <c:pt idx="86">
                  <c:v>5.2178149999999999</c:v>
                </c:pt>
                <c:pt idx="87">
                  <c:v>6.6770889999999996</c:v>
                </c:pt>
                <c:pt idx="88">
                  <c:v>11.769405000000001</c:v>
                </c:pt>
                <c:pt idx="89">
                  <c:v>14.434545</c:v>
                </c:pt>
                <c:pt idx="90">
                  <c:v>17.433955999999998</c:v>
                </c:pt>
                <c:pt idx="91">
                  <c:v>19.662766000000001</c:v>
                </c:pt>
                <c:pt idx="92">
                  <c:v>15.651662999999999</c:v>
                </c:pt>
                <c:pt idx="93">
                  <c:v>9.3404439999999997</c:v>
                </c:pt>
                <c:pt idx="94">
                  <c:v>5.0382179999999996</c:v>
                </c:pt>
                <c:pt idx="95">
                  <c:v>2.4546190000000001</c:v>
                </c:pt>
                <c:pt idx="96">
                  <c:v>4.5376750000000001</c:v>
                </c:pt>
                <c:pt idx="97">
                  <c:v>2.349281</c:v>
                </c:pt>
                <c:pt idx="98">
                  <c:v>4.6529499999999997</c:v>
                </c:pt>
                <c:pt idx="99">
                  <c:v>7.8039769999999997</c:v>
                </c:pt>
                <c:pt idx="100">
                  <c:v>12.914077000000001</c:v>
                </c:pt>
                <c:pt idx="101">
                  <c:v>13.62261</c:v>
                </c:pt>
                <c:pt idx="102">
                  <c:v>19.051376000000001</c:v>
                </c:pt>
                <c:pt idx="103">
                  <c:v>17.891848</c:v>
                </c:pt>
                <c:pt idx="104">
                  <c:v>13.441209000000001</c:v>
                </c:pt>
                <c:pt idx="105">
                  <c:v>10.491595999999999</c:v>
                </c:pt>
                <c:pt idx="106">
                  <c:v>5.9617440000000004</c:v>
                </c:pt>
                <c:pt idx="107">
                  <c:v>2.866276</c:v>
                </c:pt>
                <c:pt idx="108">
                  <c:v>9.3318011944444432</c:v>
                </c:pt>
              </c:numCache>
            </c:numRef>
          </c:xVal>
          <c:yVal>
            <c:numRef>
              <c:f>FLOW_Tidbit_Cr_Stream_Temp_Anal!$M$2:$M$110</c:f>
              <c:numCache>
                <c:formatCode>General</c:formatCode>
                <c:ptCount val="109"/>
                <c:pt idx="0">
                  <c:v>5.5611240000000004</c:v>
                </c:pt>
                <c:pt idx="1">
                  <c:v>5.204129</c:v>
                </c:pt>
                <c:pt idx="2">
                  <c:v>5.0899530000000004</c:v>
                </c:pt>
                <c:pt idx="3">
                  <c:v>5.3831249999999997</c:v>
                </c:pt>
                <c:pt idx="4">
                  <c:v>6.4534450000000003</c:v>
                </c:pt>
                <c:pt idx="5">
                  <c:v>8.8064929999999997</c:v>
                </c:pt>
                <c:pt idx="6">
                  <c:v>11.253795</c:v>
                </c:pt>
                <c:pt idx="7">
                  <c:v>10.724527999999999</c:v>
                </c:pt>
                <c:pt idx="8">
                  <c:v>9.3905910000000006</c:v>
                </c:pt>
                <c:pt idx="9">
                  <c:v>7.7608730000000001</c:v>
                </c:pt>
                <c:pt idx="10">
                  <c:v>5.7657990000000003</c:v>
                </c:pt>
                <c:pt idx="11">
                  <c:v>4.8019150000000002</c:v>
                </c:pt>
                <c:pt idx="12">
                  <c:v>4.3048380000000002</c:v>
                </c:pt>
                <c:pt idx="13">
                  <c:v>3.5831170000000001</c:v>
                </c:pt>
                <c:pt idx="14">
                  <c:v>4.5250349999999999</c:v>
                </c:pt>
                <c:pt idx="15">
                  <c:v>4.8515620000000004</c:v>
                </c:pt>
                <c:pt idx="16">
                  <c:v>5.832058</c:v>
                </c:pt>
                <c:pt idx="17">
                  <c:v>7.7188309999999998</c:v>
                </c:pt>
                <c:pt idx="18">
                  <c:v>10.470634</c:v>
                </c:pt>
                <c:pt idx="19">
                  <c:v>10.573588000000001</c:v>
                </c:pt>
                <c:pt idx="20">
                  <c:v>9.3907810000000005</c:v>
                </c:pt>
                <c:pt idx="21">
                  <c:v>7.5293890000000001</c:v>
                </c:pt>
                <c:pt idx="22">
                  <c:v>5.3008189999999997</c:v>
                </c:pt>
                <c:pt idx="23">
                  <c:v>3.5235210000000001</c:v>
                </c:pt>
                <c:pt idx="24">
                  <c:v>4.1981859999999998</c:v>
                </c:pt>
                <c:pt idx="25">
                  <c:v>4.2563820000000003</c:v>
                </c:pt>
                <c:pt idx="26">
                  <c:v>4.3000590000000001</c:v>
                </c:pt>
                <c:pt idx="27">
                  <c:v>5.3488879999999996</c:v>
                </c:pt>
                <c:pt idx="28">
                  <c:v>6.8545740000000004</c:v>
                </c:pt>
                <c:pt idx="29">
                  <c:v>8.6545620000000003</c:v>
                </c:pt>
                <c:pt idx="30">
                  <c:v>10.81798</c:v>
                </c:pt>
                <c:pt idx="31">
                  <c:v>8.1575600000000001</c:v>
                </c:pt>
                <c:pt idx="32">
                  <c:v>9.2495150000000006</c:v>
                </c:pt>
                <c:pt idx="33">
                  <c:v>7.6215419999999998</c:v>
                </c:pt>
                <c:pt idx="34">
                  <c:v>6.709956</c:v>
                </c:pt>
                <c:pt idx="35">
                  <c:v>4.9356859999999996</c:v>
                </c:pt>
                <c:pt idx="36">
                  <c:v>3.6660560000000002</c:v>
                </c:pt>
                <c:pt idx="37">
                  <c:v>4.3088790000000001</c:v>
                </c:pt>
                <c:pt idx="38">
                  <c:v>4.8697699999999999</c:v>
                </c:pt>
                <c:pt idx="39">
                  <c:v>5.6472230000000003</c:v>
                </c:pt>
                <c:pt idx="40">
                  <c:v>7.939508</c:v>
                </c:pt>
                <c:pt idx="41">
                  <c:v>9.6459100000000007</c:v>
                </c:pt>
                <c:pt idx="42">
                  <c:v>11.247596</c:v>
                </c:pt>
                <c:pt idx="43">
                  <c:v>10.529299</c:v>
                </c:pt>
                <c:pt idx="44">
                  <c:v>9.5790260000000007</c:v>
                </c:pt>
                <c:pt idx="45">
                  <c:v>6.826441</c:v>
                </c:pt>
                <c:pt idx="46">
                  <c:v>5.7604949999999997</c:v>
                </c:pt>
                <c:pt idx="47">
                  <c:v>3.2154120000000002</c:v>
                </c:pt>
                <c:pt idx="48">
                  <c:v>4.2341430000000004</c:v>
                </c:pt>
                <c:pt idx="49">
                  <c:v>4.2153099999999997</c:v>
                </c:pt>
                <c:pt idx="50">
                  <c:v>5.1653010000000004</c:v>
                </c:pt>
                <c:pt idx="51">
                  <c:v>6.1528090000000004</c:v>
                </c:pt>
                <c:pt idx="52">
                  <c:v>8.2855150000000002</c:v>
                </c:pt>
                <c:pt idx="53">
                  <c:v>9.8023209999999992</c:v>
                </c:pt>
                <c:pt idx="54">
                  <c:v>11.490181</c:v>
                </c:pt>
                <c:pt idx="55">
                  <c:v>10.824233</c:v>
                </c:pt>
                <c:pt idx="56">
                  <c:v>9.5962580000000006</c:v>
                </c:pt>
                <c:pt idx="57">
                  <c:v>8.3947640000000003</c:v>
                </c:pt>
                <c:pt idx="58">
                  <c:v>6.7528550000000003</c:v>
                </c:pt>
                <c:pt idx="59">
                  <c:v>6.0831379999999999</c:v>
                </c:pt>
                <c:pt idx="60">
                  <c:v>5.1523380000000003</c:v>
                </c:pt>
                <c:pt idx="61">
                  <c:v>6.0189560000000002</c:v>
                </c:pt>
                <c:pt idx="62">
                  <c:v>6.4329400000000003</c:v>
                </c:pt>
                <c:pt idx="63">
                  <c:v>6.7924300000000004</c:v>
                </c:pt>
                <c:pt idx="64">
                  <c:v>8.9587699999999995</c:v>
                </c:pt>
                <c:pt idx="65">
                  <c:v>11.389341</c:v>
                </c:pt>
                <c:pt idx="66">
                  <c:v>11.897917</c:v>
                </c:pt>
                <c:pt idx="67">
                  <c:v>11.168345</c:v>
                </c:pt>
                <c:pt idx="68">
                  <c:v>9.3149300000000004</c:v>
                </c:pt>
                <c:pt idx="69">
                  <c:v>8.3287630000000004</c:v>
                </c:pt>
                <c:pt idx="70">
                  <c:v>5.9748169999999998</c:v>
                </c:pt>
                <c:pt idx="71">
                  <c:v>5.4039159999999997</c:v>
                </c:pt>
                <c:pt idx="72">
                  <c:v>4.6272169999999999</c:v>
                </c:pt>
                <c:pt idx="73">
                  <c:v>5.3779450000000004</c:v>
                </c:pt>
                <c:pt idx="74">
                  <c:v>5.659497</c:v>
                </c:pt>
                <c:pt idx="75">
                  <c:v>6.7848269999999999</c:v>
                </c:pt>
                <c:pt idx="76">
                  <c:v>8.7718749999999996</c:v>
                </c:pt>
                <c:pt idx="77">
                  <c:v>10.353471000000001</c:v>
                </c:pt>
                <c:pt idx="78">
                  <c:v>11.011625</c:v>
                </c:pt>
                <c:pt idx="79">
                  <c:v>10.872294999999999</c:v>
                </c:pt>
                <c:pt idx="80">
                  <c:v>9.0363220000000002</c:v>
                </c:pt>
                <c:pt idx="81">
                  <c:v>8.2622250000000008</c:v>
                </c:pt>
                <c:pt idx="82">
                  <c:v>7.2404169999999999</c:v>
                </c:pt>
                <c:pt idx="83">
                  <c:v>4.67211</c:v>
                </c:pt>
                <c:pt idx="84">
                  <c:v>3.6666099999999999</c:v>
                </c:pt>
                <c:pt idx="85">
                  <c:v>4.7065109999999999</c:v>
                </c:pt>
                <c:pt idx="86">
                  <c:v>4.946485</c:v>
                </c:pt>
                <c:pt idx="87">
                  <c:v>5.5992629999999997</c:v>
                </c:pt>
                <c:pt idx="88">
                  <c:v>7.0140260000000003</c:v>
                </c:pt>
                <c:pt idx="89">
                  <c:v>9.7849989999999991</c:v>
                </c:pt>
                <c:pt idx="90">
                  <c:v>11.298373</c:v>
                </c:pt>
                <c:pt idx="91">
                  <c:v>10.501163</c:v>
                </c:pt>
                <c:pt idx="92">
                  <c:v>9.2247319999999995</c:v>
                </c:pt>
                <c:pt idx="93">
                  <c:v>7.2264099999999996</c:v>
                </c:pt>
                <c:pt idx="94">
                  <c:v>6.0619870000000002</c:v>
                </c:pt>
                <c:pt idx="95">
                  <c:v>4.5872989999999998</c:v>
                </c:pt>
                <c:pt idx="96">
                  <c:v>4.9552849999999999</c:v>
                </c:pt>
                <c:pt idx="97">
                  <c:v>4.2978680000000002</c:v>
                </c:pt>
                <c:pt idx="98">
                  <c:v>4.6569880000000001</c:v>
                </c:pt>
                <c:pt idx="99">
                  <c:v>5.8367180000000003</c:v>
                </c:pt>
                <c:pt idx="100">
                  <c:v>8.8799700000000001</c:v>
                </c:pt>
                <c:pt idx="101">
                  <c:v>10.157683</c:v>
                </c:pt>
                <c:pt idx="102">
                  <c:v>11.548427</c:v>
                </c:pt>
                <c:pt idx="103">
                  <c:v>10.903589</c:v>
                </c:pt>
                <c:pt idx="104">
                  <c:v>8.9095630000000003</c:v>
                </c:pt>
                <c:pt idx="105">
                  <c:v>7.4504200000000003</c:v>
                </c:pt>
                <c:pt idx="106">
                  <c:v>5.8304580000000001</c:v>
                </c:pt>
                <c:pt idx="107">
                  <c:v>4.8333740000000001</c:v>
                </c:pt>
                <c:pt idx="108">
                  <c:v>7.2362848703703699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02-4EC0-B027-72B3BCC2A1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6369103"/>
        <c:axId val="1915226287"/>
      </c:scatterChart>
      <c:valAx>
        <c:axId val="1496369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air temp, but not lower than 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5226287"/>
        <c:crosses val="autoZero"/>
        <c:crossBetween val="midCat"/>
      </c:valAx>
      <c:valAx>
        <c:axId val="1915226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observed water temp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63691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307656</xdr:colOff>
      <xdr:row>12</xdr:row>
      <xdr:rowOff>36195</xdr:rowOff>
    </xdr:from>
    <xdr:to>
      <xdr:col>20</xdr:col>
      <xdr:colOff>300990</xdr:colOff>
      <xdr:row>40</xdr:row>
      <xdr:rowOff>26669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3324D80-1113-4CD3-B172-CDF67A3535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425767</xdr:colOff>
      <xdr:row>12</xdr:row>
      <xdr:rowOff>39052</xdr:rowOff>
    </xdr:from>
    <xdr:to>
      <xdr:col>8</xdr:col>
      <xdr:colOff>722947</xdr:colOff>
      <xdr:row>27</xdr:row>
      <xdr:rowOff>60007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5133F5B-4851-49D3-9338-805A8BA211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10"/>
  <sheetViews>
    <sheetView tabSelected="1" topLeftCell="B1" workbookViewId="0">
      <selection activeCell="E1" sqref="E1:F109"/>
    </sheetView>
  </sheetViews>
  <sheetFormatPr defaultRowHeight="14.4" x14ac:dyDescent="0.3"/>
  <cols>
    <col min="8" max="8" width="8.88671875" style="3"/>
    <col min="9" max="9" width="11.5546875" bestFit="1" customWidth="1"/>
  </cols>
  <sheetData>
    <row r="1" spans="1:20" s="1" customFormat="1" ht="230.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11</v>
      </c>
      <c r="F1" s="1" t="s">
        <v>12</v>
      </c>
      <c r="G1" s="1" t="s">
        <v>18</v>
      </c>
      <c r="H1" s="2"/>
      <c r="I1" s="1" t="s">
        <v>14</v>
      </c>
      <c r="J1" s="1" t="s">
        <v>10</v>
      </c>
      <c r="L1" s="1" t="s">
        <v>13</v>
      </c>
      <c r="M1" s="1" t="str">
        <f t="shared" ref="M1:M32" si="0">F1</f>
        <v xml:space="preserve"> Obs:..\Observations\McKenzie\USGS_14159200_temp_SO FK MCKENZIE RIVER ABOVE COUGAR LAKE NR RAINBOW_23773037.csv</v>
      </c>
      <c r="O1" s="1" t="str">
        <f t="shared" ref="O1:O32" si="1">F1</f>
        <v xml:space="preserve"> Obs:..\Observations\McKenzie\USGS_14159200_temp_SO FK MCKENZIE RIVER ABOVE COUGAR LAKE NR RAINBOW_23773037.csv</v>
      </c>
      <c r="Q1" s="1" t="s">
        <v>8</v>
      </c>
      <c r="S1" s="1" t="s">
        <v>15</v>
      </c>
      <c r="T1" s="1" t="str">
        <f>F1</f>
        <v xml:space="preserve"> Obs:..\Observations\McKenzie\USGS_14159200_temp_SO FK MCKENZIE RIVER ABOVE COUGAR LAKE NR RAINBOW_23773037.csv</v>
      </c>
    </row>
    <row r="2" spans="1:20" x14ac:dyDescent="0.3">
      <c r="A2">
        <v>0</v>
      </c>
      <c r="B2">
        <v>2010</v>
      </c>
      <c r="C2">
        <v>1</v>
      </c>
      <c r="D2">
        <v>31</v>
      </c>
      <c r="E2">
        <v>5.4295159999999996</v>
      </c>
      <c r="F2">
        <v>5.5611240000000004</v>
      </c>
      <c r="G2">
        <v>5.122166</v>
      </c>
      <c r="H2" s="3" t="s">
        <v>4</v>
      </c>
      <c r="I2">
        <f>SLOPE(M2:M109,L2:L109)</f>
        <v>0.41850386905553671</v>
      </c>
      <c r="J2">
        <f t="shared" ref="J2:J33" si="2">(F2-F$110)^2</f>
        <v>2.8061639416200141</v>
      </c>
      <c r="K2">
        <f>SLOPE(M2:M109,L2:L109)</f>
        <v>0.41850386905553671</v>
      </c>
      <c r="L2">
        <f t="shared" ref="L2:L33" si="3">MAX(G2,0)</f>
        <v>5.122166</v>
      </c>
      <c r="M2">
        <f t="shared" si="0"/>
        <v>5.5611240000000004</v>
      </c>
      <c r="O2">
        <f t="shared" si="1"/>
        <v>5.5611240000000004</v>
      </c>
      <c r="Q2">
        <f>(S2-M2)^2</f>
        <v>7.4974377256670777E-3</v>
      </c>
      <c r="S2">
        <f>L2*I$2+I$3</f>
        <v>5.4745362541830138</v>
      </c>
      <c r="T2">
        <f>F2</f>
        <v>5.5611240000000004</v>
      </c>
    </row>
    <row r="3" spans="1:20" x14ac:dyDescent="0.3">
      <c r="A3">
        <v>1</v>
      </c>
      <c r="B3">
        <v>2010</v>
      </c>
      <c r="C3">
        <v>2</v>
      </c>
      <c r="D3">
        <v>28</v>
      </c>
      <c r="E3">
        <v>5.62934</v>
      </c>
      <c r="F3">
        <v>5.204129</v>
      </c>
      <c r="G3">
        <v>5.5157689999999997</v>
      </c>
      <c r="H3" s="3" t="s">
        <v>5</v>
      </c>
      <c r="I3">
        <f>INTERCEPT(M2:M109,L2:L109)</f>
        <v>3.3308899652382915</v>
      </c>
      <c r="J3">
        <f t="shared" si="2"/>
        <v>4.1296574814807556</v>
      </c>
      <c r="L3">
        <f t="shared" si="3"/>
        <v>5.5157689999999997</v>
      </c>
      <c r="M3">
        <f t="shared" si="0"/>
        <v>5.204129</v>
      </c>
      <c r="O3">
        <f t="shared" si="1"/>
        <v>5.204129</v>
      </c>
      <c r="Q3">
        <f t="shared" ref="Q3:Q66" si="4">(S3-M3)^2</f>
        <v>0.18933953764987488</v>
      </c>
      <c r="S3">
        <f t="shared" ref="S3:S66" si="5">L3*I$2+I$3</f>
        <v>5.6392606325548797</v>
      </c>
      <c r="T3">
        <f t="shared" ref="T3:T66" si="6">F3</f>
        <v>5.204129</v>
      </c>
    </row>
    <row r="4" spans="1:20" x14ac:dyDescent="0.3">
      <c r="A4">
        <v>2</v>
      </c>
      <c r="B4">
        <v>2010</v>
      </c>
      <c r="C4">
        <v>3</v>
      </c>
      <c r="D4">
        <v>31</v>
      </c>
      <c r="E4">
        <v>5.9064769999999998</v>
      </c>
      <c r="F4">
        <v>5.0899530000000004</v>
      </c>
      <c r="G4">
        <v>5.5722779999999998</v>
      </c>
      <c r="H4" s="3" t="s">
        <v>6</v>
      </c>
      <c r="I4">
        <f>RSQ(M2:M109,L2:L109)</f>
        <v>0.92132234907160648</v>
      </c>
      <c r="J4">
        <f t="shared" si="2"/>
        <v>4.6067404977675688</v>
      </c>
      <c r="L4">
        <f t="shared" si="3"/>
        <v>5.5722779999999998</v>
      </c>
      <c r="M4">
        <f t="shared" si="0"/>
        <v>5.0899530000000004</v>
      </c>
      <c r="O4">
        <f t="shared" si="1"/>
        <v>5.0899530000000004</v>
      </c>
      <c r="Q4">
        <f t="shared" si="4"/>
        <v>0.32827957223467136</v>
      </c>
      <c r="S4">
        <f t="shared" si="5"/>
        <v>5.6629098676913401</v>
      </c>
      <c r="T4">
        <f t="shared" si="6"/>
        <v>5.0899530000000004</v>
      </c>
    </row>
    <row r="5" spans="1:20" x14ac:dyDescent="0.3">
      <c r="A5">
        <v>3</v>
      </c>
      <c r="B5">
        <v>2010</v>
      </c>
      <c r="C5">
        <v>4</v>
      </c>
      <c r="D5">
        <v>30</v>
      </c>
      <c r="E5">
        <v>6.3741919999999999</v>
      </c>
      <c r="F5">
        <v>5.3831249999999997</v>
      </c>
      <c r="G5">
        <v>6.5893449999999998</v>
      </c>
      <c r="H5" s="3" t="s">
        <v>17</v>
      </c>
      <c r="I5">
        <f>S110-T110</f>
        <v>0</v>
      </c>
      <c r="J5">
        <f t="shared" si="2"/>
        <v>3.4342015051511274</v>
      </c>
      <c r="L5">
        <f t="shared" si="3"/>
        <v>6.5893449999999998</v>
      </c>
      <c r="M5">
        <f t="shared" si="0"/>
        <v>5.3831249999999997</v>
      </c>
      <c r="O5">
        <f t="shared" si="1"/>
        <v>5.3831249999999997</v>
      </c>
      <c r="Q5">
        <f t="shared" si="4"/>
        <v>0.49763337867102869</v>
      </c>
      <c r="S5">
        <f t="shared" si="5"/>
        <v>6.0885563422800466</v>
      </c>
      <c r="T5">
        <f t="shared" si="6"/>
        <v>5.3831249999999997</v>
      </c>
    </row>
    <row r="6" spans="1:20" x14ac:dyDescent="0.3">
      <c r="A6">
        <v>4</v>
      </c>
      <c r="B6">
        <v>2010</v>
      </c>
      <c r="C6">
        <v>5</v>
      </c>
      <c r="D6">
        <v>31</v>
      </c>
      <c r="E6">
        <v>7.374498</v>
      </c>
      <c r="F6">
        <v>6.4534450000000003</v>
      </c>
      <c r="G6">
        <v>8.5831090000000003</v>
      </c>
      <c r="H6" s="3" t="s">
        <v>9</v>
      </c>
      <c r="I6" s="4">
        <f>(1/108)*SQRT(SUM(Q2:Q109))</f>
        <v>6.5758715174552798E-2</v>
      </c>
      <c r="J6">
        <f t="shared" si="2"/>
        <v>0.6128382626414971</v>
      </c>
      <c r="L6">
        <f t="shared" si="3"/>
        <v>8.5831090000000003</v>
      </c>
      <c r="M6">
        <f t="shared" si="0"/>
        <v>6.4534450000000003</v>
      </c>
      <c r="O6">
        <f t="shared" si="1"/>
        <v>6.4534450000000003</v>
      </c>
      <c r="Q6">
        <f t="shared" si="4"/>
        <v>0.22043897364391385</v>
      </c>
      <c r="S6">
        <f t="shared" si="5"/>
        <v>6.9229542902636902</v>
      </c>
      <c r="T6">
        <f t="shared" si="6"/>
        <v>6.4534450000000003</v>
      </c>
    </row>
    <row r="7" spans="1:20" x14ac:dyDescent="0.3">
      <c r="A7">
        <v>5</v>
      </c>
      <c r="B7">
        <v>2010</v>
      </c>
      <c r="C7">
        <v>6</v>
      </c>
      <c r="D7">
        <v>30</v>
      </c>
      <c r="E7">
        <v>8.5896299999999997</v>
      </c>
      <c r="F7">
        <v>8.8064929999999997</v>
      </c>
      <c r="G7">
        <v>11.611068</v>
      </c>
      <c r="J7">
        <f t="shared" si="2"/>
        <v>2.46555357035498</v>
      </c>
      <c r="L7">
        <f t="shared" si="3"/>
        <v>11.611068</v>
      </c>
      <c r="M7">
        <f t="shared" si="0"/>
        <v>8.8064929999999997</v>
      </c>
      <c r="O7">
        <f t="shared" si="1"/>
        <v>8.8064929999999997</v>
      </c>
      <c r="Q7">
        <f t="shared" si="4"/>
        <v>0.37985792674207358</v>
      </c>
      <c r="S7">
        <f t="shared" si="5"/>
        <v>8.1901668471052247</v>
      </c>
      <c r="T7">
        <f t="shared" si="6"/>
        <v>8.8064929999999997</v>
      </c>
    </row>
    <row r="8" spans="1:20" x14ac:dyDescent="0.3">
      <c r="A8">
        <v>6</v>
      </c>
      <c r="B8">
        <v>2010</v>
      </c>
      <c r="C8">
        <v>7</v>
      </c>
      <c r="D8">
        <v>31</v>
      </c>
      <c r="E8">
        <v>11.274891</v>
      </c>
      <c r="F8">
        <v>11.253795</v>
      </c>
      <c r="G8">
        <v>16.491512</v>
      </c>
      <c r="J8">
        <f t="shared" si="2"/>
        <v>16.140387641676689</v>
      </c>
      <c r="L8">
        <f t="shared" si="3"/>
        <v>16.491512</v>
      </c>
      <c r="M8">
        <f t="shared" si="0"/>
        <v>11.253795</v>
      </c>
      <c r="O8">
        <f t="shared" si="1"/>
        <v>11.253795</v>
      </c>
      <c r="Q8">
        <f t="shared" si="4"/>
        <v>1.042733958111278</v>
      </c>
      <c r="S8">
        <f t="shared" si="5"/>
        <v>10.232651543814104</v>
      </c>
      <c r="T8">
        <f t="shared" si="6"/>
        <v>11.253795</v>
      </c>
    </row>
    <row r="9" spans="1:20" x14ac:dyDescent="0.3">
      <c r="A9">
        <v>7</v>
      </c>
      <c r="B9">
        <v>2010</v>
      </c>
      <c r="C9">
        <v>8</v>
      </c>
      <c r="D9">
        <v>31</v>
      </c>
      <c r="E9">
        <v>11.335907000000001</v>
      </c>
      <c r="F9">
        <v>10.724527999999999</v>
      </c>
      <c r="G9">
        <v>16.327438000000001</v>
      </c>
      <c r="J9">
        <f t="shared" si="2"/>
        <v>12.167840131408312</v>
      </c>
      <c r="L9">
        <f t="shared" si="3"/>
        <v>16.327438000000001</v>
      </c>
      <c r="M9">
        <f t="shared" si="0"/>
        <v>10.724527999999999</v>
      </c>
      <c r="O9">
        <f t="shared" si="1"/>
        <v>10.724527999999999</v>
      </c>
      <c r="Q9">
        <f t="shared" si="4"/>
        <v>0.31420740102603201</v>
      </c>
      <c r="S9">
        <f t="shared" si="5"/>
        <v>10.163985940002686</v>
      </c>
      <c r="T9">
        <f t="shared" si="6"/>
        <v>10.724527999999999</v>
      </c>
    </row>
    <row r="10" spans="1:20" x14ac:dyDescent="0.3">
      <c r="A10">
        <v>8</v>
      </c>
      <c r="B10">
        <v>2010</v>
      </c>
      <c r="C10">
        <v>9</v>
      </c>
      <c r="D10">
        <v>30</v>
      </c>
      <c r="E10">
        <v>9.7070430000000005</v>
      </c>
      <c r="F10">
        <v>9.3905910000000006</v>
      </c>
      <c r="G10">
        <v>13.903157</v>
      </c>
      <c r="J10">
        <f t="shared" si="2"/>
        <v>4.6410349001597986</v>
      </c>
      <c r="L10">
        <f t="shared" si="3"/>
        <v>13.903157</v>
      </c>
      <c r="M10">
        <f t="shared" si="0"/>
        <v>9.3905910000000006</v>
      </c>
      <c r="O10">
        <f t="shared" si="1"/>
        <v>9.3905910000000006</v>
      </c>
      <c r="Q10">
        <f t="shared" si="4"/>
        <v>5.8165881389856906E-2</v>
      </c>
      <c r="S10">
        <f t="shared" si="5"/>
        <v>9.1494149618248599</v>
      </c>
      <c r="T10">
        <f t="shared" si="6"/>
        <v>9.3905910000000006</v>
      </c>
    </row>
    <row r="11" spans="1:20" x14ac:dyDescent="0.3">
      <c r="A11">
        <v>9</v>
      </c>
      <c r="B11">
        <v>2010</v>
      </c>
      <c r="C11">
        <v>10</v>
      </c>
      <c r="D11">
        <v>31</v>
      </c>
      <c r="E11">
        <v>7.7781789999999997</v>
      </c>
      <c r="F11">
        <v>7.7608730000000001</v>
      </c>
      <c r="G11">
        <v>9.9227620000000005</v>
      </c>
      <c r="J11">
        <f t="shared" si="2"/>
        <v>0.27519270574831367</v>
      </c>
      <c r="L11">
        <f t="shared" si="3"/>
        <v>9.9227620000000005</v>
      </c>
      <c r="M11">
        <f t="shared" si="0"/>
        <v>7.7608730000000001</v>
      </c>
      <c r="O11">
        <f t="shared" si="1"/>
        <v>7.7608730000000001</v>
      </c>
      <c r="Q11">
        <f t="shared" si="4"/>
        <v>7.6877957533062979E-2</v>
      </c>
      <c r="S11">
        <f t="shared" si="5"/>
        <v>7.4836042539555478</v>
      </c>
      <c r="T11">
        <f t="shared" si="6"/>
        <v>7.7608730000000001</v>
      </c>
    </row>
    <row r="12" spans="1:20" x14ac:dyDescent="0.3">
      <c r="A12">
        <v>10</v>
      </c>
      <c r="B12">
        <v>2010</v>
      </c>
      <c r="C12">
        <v>11</v>
      </c>
      <c r="D12">
        <v>30</v>
      </c>
      <c r="E12">
        <v>5.2305520000000003</v>
      </c>
      <c r="F12">
        <v>5.7657990000000003</v>
      </c>
      <c r="G12">
        <v>4.0245220000000002</v>
      </c>
      <c r="J12">
        <f t="shared" si="2"/>
        <v>2.1623286949589033</v>
      </c>
      <c r="L12">
        <f t="shared" si="3"/>
        <v>4.0245220000000002</v>
      </c>
      <c r="M12">
        <f t="shared" si="0"/>
        <v>5.7657990000000003</v>
      </c>
      <c r="O12">
        <f t="shared" si="1"/>
        <v>5.7657990000000003</v>
      </c>
      <c r="Q12">
        <f t="shared" si="4"/>
        <v>0.56344690816328102</v>
      </c>
      <c r="S12">
        <f t="shared" si="5"/>
        <v>5.0151679933374185</v>
      </c>
      <c r="T12">
        <f t="shared" si="6"/>
        <v>5.7657990000000003</v>
      </c>
    </row>
    <row r="13" spans="1:20" x14ac:dyDescent="0.3">
      <c r="A13">
        <v>11</v>
      </c>
      <c r="B13">
        <v>2010</v>
      </c>
      <c r="C13">
        <v>12</v>
      </c>
      <c r="D13">
        <v>31</v>
      </c>
      <c r="E13">
        <v>4.5947290000000001</v>
      </c>
      <c r="F13">
        <v>4.8019150000000002</v>
      </c>
      <c r="G13">
        <v>2.754508</v>
      </c>
      <c r="J13">
        <f t="shared" si="2"/>
        <v>5.926156665767051</v>
      </c>
      <c r="L13">
        <f t="shared" si="3"/>
        <v>2.754508</v>
      </c>
      <c r="M13">
        <f t="shared" si="0"/>
        <v>4.8019150000000002</v>
      </c>
      <c r="O13">
        <f t="shared" si="1"/>
        <v>4.8019150000000002</v>
      </c>
      <c r="Q13">
        <f t="shared" si="4"/>
        <v>0.10128483160682404</v>
      </c>
      <c r="S13">
        <f t="shared" si="5"/>
        <v>4.4836622205827199</v>
      </c>
      <c r="T13">
        <f t="shared" si="6"/>
        <v>4.8019150000000002</v>
      </c>
    </row>
    <row r="14" spans="1:20" x14ac:dyDescent="0.3">
      <c r="A14">
        <v>12</v>
      </c>
      <c r="B14">
        <v>2011</v>
      </c>
      <c r="C14">
        <v>1</v>
      </c>
      <c r="D14">
        <v>31</v>
      </c>
      <c r="E14">
        <v>4.6790120000000002</v>
      </c>
      <c r="F14">
        <v>4.3048380000000002</v>
      </c>
      <c r="G14">
        <v>2.869497</v>
      </c>
      <c r="J14">
        <f t="shared" si="2"/>
        <v>8.5933807538042348</v>
      </c>
      <c r="L14">
        <f t="shared" si="3"/>
        <v>2.869497</v>
      </c>
      <c r="M14">
        <f t="shared" si="0"/>
        <v>4.3048380000000002</v>
      </c>
      <c r="O14">
        <f t="shared" si="1"/>
        <v>4.3048380000000002</v>
      </c>
      <c r="Q14">
        <f t="shared" si="4"/>
        <v>5.1505195889367958E-2</v>
      </c>
      <c r="S14">
        <f t="shared" si="5"/>
        <v>4.5317855619815468</v>
      </c>
      <c r="T14">
        <f t="shared" si="6"/>
        <v>4.3048380000000002</v>
      </c>
    </row>
    <row r="15" spans="1:20" x14ac:dyDescent="0.3">
      <c r="A15">
        <v>13</v>
      </c>
      <c r="B15">
        <v>2011</v>
      </c>
      <c r="C15">
        <v>2</v>
      </c>
      <c r="D15">
        <v>28</v>
      </c>
      <c r="E15">
        <v>4.242286</v>
      </c>
      <c r="F15">
        <v>3.5831170000000001</v>
      </c>
      <c r="G15">
        <v>1.3269329999999999</v>
      </c>
      <c r="J15">
        <f t="shared" si="2"/>
        <v>13.345635489106384</v>
      </c>
      <c r="L15">
        <f t="shared" si="3"/>
        <v>1.3269329999999999</v>
      </c>
      <c r="M15">
        <f t="shared" si="0"/>
        <v>3.5831170000000001</v>
      </c>
      <c r="O15">
        <f t="shared" si="1"/>
        <v>3.5831170000000001</v>
      </c>
      <c r="Q15">
        <f t="shared" si="4"/>
        <v>9.1869343099888617E-2</v>
      </c>
      <c r="S15">
        <f t="shared" si="5"/>
        <v>3.8862165597157619</v>
      </c>
      <c r="T15">
        <f t="shared" si="6"/>
        <v>3.5831170000000001</v>
      </c>
    </row>
    <row r="16" spans="1:20" x14ac:dyDescent="0.3">
      <c r="A16">
        <v>14</v>
      </c>
      <c r="B16">
        <v>2011</v>
      </c>
      <c r="C16">
        <v>3</v>
      </c>
      <c r="D16">
        <v>31</v>
      </c>
      <c r="E16">
        <v>5.0323019999999996</v>
      </c>
      <c r="F16">
        <v>4.5250349999999999</v>
      </c>
      <c r="G16">
        <v>4.0741550000000002</v>
      </c>
      <c r="J16">
        <f t="shared" si="2"/>
        <v>7.3508758595833479</v>
      </c>
      <c r="L16">
        <f t="shared" si="3"/>
        <v>4.0741550000000002</v>
      </c>
      <c r="M16">
        <f t="shared" si="0"/>
        <v>4.5250349999999999</v>
      </c>
      <c r="O16">
        <f t="shared" si="1"/>
        <v>4.5250349999999999</v>
      </c>
      <c r="Q16">
        <f t="shared" si="4"/>
        <v>0.26102350608134534</v>
      </c>
      <c r="S16">
        <f t="shared" si="5"/>
        <v>5.0359395958702518</v>
      </c>
      <c r="T16">
        <f t="shared" si="6"/>
        <v>4.5250349999999999</v>
      </c>
    </row>
    <row r="17" spans="1:20" x14ac:dyDescent="0.3">
      <c r="A17">
        <v>15</v>
      </c>
      <c r="B17">
        <v>2011</v>
      </c>
      <c r="C17">
        <v>4</v>
      </c>
      <c r="D17">
        <v>30</v>
      </c>
      <c r="E17">
        <v>5.2489809999999997</v>
      </c>
      <c r="F17">
        <v>4.8515620000000004</v>
      </c>
      <c r="G17">
        <v>4.5236280000000004</v>
      </c>
      <c r="J17">
        <f t="shared" si="2"/>
        <v>5.6869031684674942</v>
      </c>
      <c r="L17">
        <f t="shared" si="3"/>
        <v>4.5236280000000004</v>
      </c>
      <c r="M17">
        <f t="shared" si="0"/>
        <v>4.8515620000000004</v>
      </c>
      <c r="O17">
        <f t="shared" si="1"/>
        <v>4.8515620000000004</v>
      </c>
      <c r="Q17">
        <f t="shared" si="4"/>
        <v>0.13874417039057008</v>
      </c>
      <c r="S17">
        <f t="shared" si="5"/>
        <v>5.2240457854062514</v>
      </c>
      <c r="T17">
        <f t="shared" si="6"/>
        <v>4.8515620000000004</v>
      </c>
    </row>
    <row r="18" spans="1:20" x14ac:dyDescent="0.3">
      <c r="A18">
        <v>16</v>
      </c>
      <c r="B18">
        <v>2011</v>
      </c>
      <c r="C18">
        <v>5</v>
      </c>
      <c r="D18">
        <v>31</v>
      </c>
      <c r="E18">
        <v>7.0568229999999996</v>
      </c>
      <c r="F18">
        <v>5.832058</v>
      </c>
      <c r="G18">
        <v>8.2748699999999999</v>
      </c>
      <c r="J18">
        <f t="shared" si="2"/>
        <v>1.9718531034701638</v>
      </c>
      <c r="L18">
        <f t="shared" si="3"/>
        <v>8.2748699999999999</v>
      </c>
      <c r="M18">
        <f t="shared" si="0"/>
        <v>5.832058</v>
      </c>
      <c r="O18">
        <f t="shared" si="1"/>
        <v>5.832058</v>
      </c>
      <c r="Q18">
        <f t="shared" si="4"/>
        <v>0.92524598514416512</v>
      </c>
      <c r="S18">
        <f t="shared" si="5"/>
        <v>6.7939550761698806</v>
      </c>
      <c r="T18">
        <f t="shared" si="6"/>
        <v>5.832058</v>
      </c>
    </row>
    <row r="19" spans="1:20" x14ac:dyDescent="0.3">
      <c r="A19">
        <v>17</v>
      </c>
      <c r="B19">
        <v>2011</v>
      </c>
      <c r="C19">
        <v>6</v>
      </c>
      <c r="D19">
        <v>30</v>
      </c>
      <c r="E19">
        <v>9.4286290000000008</v>
      </c>
      <c r="F19">
        <v>7.7188309999999998</v>
      </c>
      <c r="G19">
        <v>12.920382</v>
      </c>
      <c r="J19">
        <f t="shared" si="2"/>
        <v>0.23285076722053552</v>
      </c>
      <c r="L19">
        <f t="shared" si="3"/>
        <v>12.920382</v>
      </c>
      <c r="M19">
        <f t="shared" si="0"/>
        <v>7.7188309999999998</v>
      </c>
      <c r="O19">
        <f t="shared" si="1"/>
        <v>7.7188309999999998</v>
      </c>
      <c r="Q19">
        <f t="shared" si="4"/>
        <v>1.0389497024784342</v>
      </c>
      <c r="S19">
        <f t="shared" si="5"/>
        <v>8.7381198219138057</v>
      </c>
      <c r="T19">
        <f t="shared" si="6"/>
        <v>7.7188309999999998</v>
      </c>
    </row>
    <row r="20" spans="1:20" x14ac:dyDescent="0.3">
      <c r="A20">
        <v>18</v>
      </c>
      <c r="B20">
        <v>2011</v>
      </c>
      <c r="C20">
        <v>7</v>
      </c>
      <c r="D20">
        <v>31</v>
      </c>
      <c r="E20">
        <v>10.747157</v>
      </c>
      <c r="F20">
        <v>10.470634</v>
      </c>
      <c r="G20">
        <v>15.175405</v>
      </c>
      <c r="J20">
        <f t="shared" si="2"/>
        <v>10.461014292335948</v>
      </c>
      <c r="L20">
        <f t="shared" si="3"/>
        <v>15.175405</v>
      </c>
      <c r="M20">
        <f t="shared" si="0"/>
        <v>10.470634</v>
      </c>
      <c r="O20">
        <f t="shared" si="1"/>
        <v>10.470634</v>
      </c>
      <c r="Q20">
        <f t="shared" si="4"/>
        <v>0.62217125037063692</v>
      </c>
      <c r="S20">
        <f t="shared" si="5"/>
        <v>9.681855672223028</v>
      </c>
      <c r="T20">
        <f t="shared" si="6"/>
        <v>10.470634</v>
      </c>
    </row>
    <row r="21" spans="1:20" x14ac:dyDescent="0.3">
      <c r="A21">
        <v>19</v>
      </c>
      <c r="B21">
        <v>2011</v>
      </c>
      <c r="C21">
        <v>8</v>
      </c>
      <c r="D21">
        <v>31</v>
      </c>
      <c r="E21">
        <v>11.530892</v>
      </c>
      <c r="F21">
        <v>10.573588000000001</v>
      </c>
      <c r="G21">
        <v>16.690580000000001</v>
      </c>
      <c r="J21">
        <f t="shared" si="2"/>
        <v>11.13759217903573</v>
      </c>
      <c r="L21">
        <f t="shared" si="3"/>
        <v>16.690580000000001</v>
      </c>
      <c r="M21">
        <f t="shared" si="0"/>
        <v>10.573588000000001</v>
      </c>
      <c r="O21">
        <f t="shared" si="1"/>
        <v>10.573588000000001</v>
      </c>
      <c r="Q21">
        <f t="shared" si="4"/>
        <v>6.6371015717610657E-2</v>
      </c>
      <c r="S21">
        <f t="shared" si="5"/>
        <v>10.315962272019252</v>
      </c>
      <c r="T21">
        <f t="shared" si="6"/>
        <v>10.573588000000001</v>
      </c>
    </row>
    <row r="22" spans="1:20" x14ac:dyDescent="0.3">
      <c r="A22">
        <v>20</v>
      </c>
      <c r="B22">
        <v>2011</v>
      </c>
      <c r="C22">
        <v>9</v>
      </c>
      <c r="D22">
        <v>30</v>
      </c>
      <c r="E22">
        <v>11.117245</v>
      </c>
      <c r="F22">
        <v>9.3907810000000005</v>
      </c>
      <c r="G22">
        <v>16.670033</v>
      </c>
      <c r="J22">
        <f t="shared" si="2"/>
        <v>4.6418535725890582</v>
      </c>
      <c r="L22">
        <f t="shared" si="3"/>
        <v>16.670033</v>
      </c>
      <c r="M22">
        <f t="shared" si="0"/>
        <v>9.3907810000000005</v>
      </c>
      <c r="O22">
        <f t="shared" si="1"/>
        <v>9.3907810000000005</v>
      </c>
      <c r="Q22">
        <f t="shared" si="4"/>
        <v>0.84012306321774899</v>
      </c>
      <c r="S22">
        <f t="shared" si="5"/>
        <v>10.307363273021767</v>
      </c>
      <c r="T22">
        <f t="shared" si="6"/>
        <v>9.3907810000000005</v>
      </c>
    </row>
    <row r="23" spans="1:20" x14ac:dyDescent="0.3">
      <c r="A23">
        <v>21</v>
      </c>
      <c r="B23">
        <v>2011</v>
      </c>
      <c r="C23">
        <v>10</v>
      </c>
      <c r="D23">
        <v>31</v>
      </c>
      <c r="E23">
        <v>7.4821730000000004</v>
      </c>
      <c r="F23">
        <v>7.5293890000000001</v>
      </c>
      <c r="G23">
        <v>9.2319270000000007</v>
      </c>
      <c r="J23">
        <f t="shared" si="2"/>
        <v>8.5910030805943047E-2</v>
      </c>
      <c r="L23">
        <f t="shared" si="3"/>
        <v>9.2319270000000007</v>
      </c>
      <c r="M23">
        <f t="shared" si="0"/>
        <v>7.5293890000000001</v>
      </c>
      <c r="O23">
        <f t="shared" si="1"/>
        <v>7.5293890000000001</v>
      </c>
      <c r="Q23">
        <f t="shared" si="4"/>
        <v>0.11215926013390008</v>
      </c>
      <c r="S23">
        <f t="shared" si="5"/>
        <v>7.1944871335765654</v>
      </c>
      <c r="T23">
        <f t="shared" si="6"/>
        <v>7.5293890000000001</v>
      </c>
    </row>
    <row r="24" spans="1:20" x14ac:dyDescent="0.3">
      <c r="A24">
        <v>22</v>
      </c>
      <c r="B24">
        <v>2011</v>
      </c>
      <c r="C24">
        <v>11</v>
      </c>
      <c r="D24">
        <v>30</v>
      </c>
      <c r="E24">
        <v>5.0233150000000002</v>
      </c>
      <c r="F24">
        <v>5.3008189999999997</v>
      </c>
      <c r="G24">
        <v>3.8836210000000002</v>
      </c>
      <c r="J24">
        <f t="shared" si="2"/>
        <v>3.7460281353685345</v>
      </c>
      <c r="L24">
        <f t="shared" si="3"/>
        <v>3.8836210000000002</v>
      </c>
      <c r="M24">
        <f t="shared" si="0"/>
        <v>5.3008189999999997</v>
      </c>
      <c r="O24">
        <f t="shared" si="1"/>
        <v>5.3008189999999997</v>
      </c>
      <c r="Q24">
        <f t="shared" si="4"/>
        <v>0.1187619934687623</v>
      </c>
      <c r="S24">
        <f t="shared" si="5"/>
        <v>4.956200379683624</v>
      </c>
      <c r="T24">
        <f t="shared" si="6"/>
        <v>5.3008189999999997</v>
      </c>
    </row>
    <row r="25" spans="1:20" x14ac:dyDescent="0.3">
      <c r="A25">
        <v>23</v>
      </c>
      <c r="B25">
        <v>2011</v>
      </c>
      <c r="C25">
        <v>12</v>
      </c>
      <c r="D25">
        <v>31</v>
      </c>
      <c r="E25">
        <v>4.3382329999999998</v>
      </c>
      <c r="F25">
        <v>3.5235210000000001</v>
      </c>
      <c r="G25">
        <v>2.5900020000000001</v>
      </c>
      <c r="J25">
        <f t="shared" si="2"/>
        <v>13.784615557127568</v>
      </c>
      <c r="L25">
        <f t="shared" si="3"/>
        <v>2.5900020000000001</v>
      </c>
      <c r="M25">
        <f t="shared" si="0"/>
        <v>3.5235210000000001</v>
      </c>
      <c r="O25">
        <f t="shared" si="1"/>
        <v>3.5235210000000001</v>
      </c>
      <c r="Q25">
        <f t="shared" si="4"/>
        <v>0.79440646168462825</v>
      </c>
      <c r="S25">
        <f t="shared" si="5"/>
        <v>4.41481582309987</v>
      </c>
      <c r="T25">
        <f t="shared" si="6"/>
        <v>3.5235210000000001</v>
      </c>
    </row>
    <row r="26" spans="1:20" x14ac:dyDescent="0.3">
      <c r="A26">
        <v>24</v>
      </c>
      <c r="B26">
        <v>2012</v>
      </c>
      <c r="C26">
        <v>1</v>
      </c>
      <c r="D26">
        <v>31</v>
      </c>
      <c r="E26">
        <v>4.188841</v>
      </c>
      <c r="F26">
        <v>4.1981859999999998</v>
      </c>
      <c r="G26">
        <v>1.59629</v>
      </c>
      <c r="J26">
        <f t="shared" si="2"/>
        <v>9.2300447461457189</v>
      </c>
      <c r="L26">
        <f t="shared" si="3"/>
        <v>1.59629</v>
      </c>
      <c r="M26">
        <f t="shared" si="0"/>
        <v>4.1981859999999998</v>
      </c>
      <c r="O26">
        <f t="shared" si="1"/>
        <v>4.1981859999999998</v>
      </c>
      <c r="Q26">
        <f t="shared" si="4"/>
        <v>3.9697571266723394E-2</v>
      </c>
      <c r="S26">
        <f t="shared" si="5"/>
        <v>3.9989435063729539</v>
      </c>
      <c r="T26">
        <f t="shared" si="6"/>
        <v>4.1981859999999998</v>
      </c>
    </row>
    <row r="27" spans="1:20" x14ac:dyDescent="0.3">
      <c r="A27">
        <v>25</v>
      </c>
      <c r="B27">
        <v>2012</v>
      </c>
      <c r="C27">
        <v>2</v>
      </c>
      <c r="D27">
        <v>29</v>
      </c>
      <c r="E27">
        <v>4.3217140000000001</v>
      </c>
      <c r="F27">
        <v>4.2563820000000003</v>
      </c>
      <c r="G27">
        <v>1.9499169999999999</v>
      </c>
      <c r="J27">
        <f t="shared" si="2"/>
        <v>8.8798211168415673</v>
      </c>
      <c r="L27">
        <f t="shared" si="3"/>
        <v>1.9499169999999999</v>
      </c>
      <c r="M27">
        <f t="shared" si="0"/>
        <v>4.2563820000000003</v>
      </c>
      <c r="O27">
        <f t="shared" si="1"/>
        <v>4.2563820000000003</v>
      </c>
      <c r="Q27">
        <f t="shared" si="4"/>
        <v>1.1978038588222594E-2</v>
      </c>
      <c r="S27">
        <f t="shared" si="5"/>
        <v>4.1469377740754565</v>
      </c>
      <c r="T27">
        <f t="shared" si="6"/>
        <v>4.2563820000000003</v>
      </c>
    </row>
    <row r="28" spans="1:20" x14ac:dyDescent="0.3">
      <c r="A28">
        <v>26</v>
      </c>
      <c r="B28">
        <v>2012</v>
      </c>
      <c r="C28">
        <v>3</v>
      </c>
      <c r="D28">
        <v>31</v>
      </c>
      <c r="E28">
        <v>4.6069509999999996</v>
      </c>
      <c r="F28">
        <v>4.3000590000000001</v>
      </c>
      <c r="G28">
        <v>2.2621910000000001</v>
      </c>
      <c r="J28">
        <f t="shared" si="2"/>
        <v>8.6214223618322361</v>
      </c>
      <c r="L28">
        <f t="shared" si="3"/>
        <v>2.2621910000000001</v>
      </c>
      <c r="M28">
        <f t="shared" si="0"/>
        <v>4.3000590000000001</v>
      </c>
      <c r="O28">
        <f t="shared" si="1"/>
        <v>4.3000590000000001</v>
      </c>
      <c r="Q28">
        <f t="shared" si="4"/>
        <v>5.032551347525149E-4</v>
      </c>
      <c r="S28">
        <f t="shared" si="5"/>
        <v>4.2776256512809052</v>
      </c>
      <c r="T28">
        <f t="shared" si="6"/>
        <v>4.3000590000000001</v>
      </c>
    </row>
    <row r="29" spans="1:20" x14ac:dyDescent="0.3">
      <c r="A29">
        <v>27</v>
      </c>
      <c r="B29">
        <v>2012</v>
      </c>
      <c r="C29">
        <v>4</v>
      </c>
      <c r="D29">
        <v>30</v>
      </c>
      <c r="E29">
        <v>6.5429639999999996</v>
      </c>
      <c r="F29">
        <v>5.3488879999999996</v>
      </c>
      <c r="G29">
        <v>8.2138729999999995</v>
      </c>
      <c r="J29">
        <f t="shared" si="2"/>
        <v>3.5622669462838683</v>
      </c>
      <c r="L29">
        <f t="shared" si="3"/>
        <v>8.2138729999999995</v>
      </c>
      <c r="M29">
        <f t="shared" si="0"/>
        <v>5.3488879999999996</v>
      </c>
      <c r="O29">
        <f t="shared" si="1"/>
        <v>5.3488879999999996</v>
      </c>
      <c r="Q29">
        <f t="shared" si="4"/>
        <v>2.0150926636723923</v>
      </c>
      <c r="S29">
        <f t="shared" si="5"/>
        <v>6.7684275956690998</v>
      </c>
      <c r="T29">
        <f t="shared" si="6"/>
        <v>5.3488879999999996</v>
      </c>
    </row>
    <row r="30" spans="1:20" x14ac:dyDescent="0.3">
      <c r="A30">
        <v>28</v>
      </c>
      <c r="B30">
        <v>2012</v>
      </c>
      <c r="C30">
        <v>5</v>
      </c>
      <c r="D30">
        <v>31</v>
      </c>
      <c r="E30">
        <v>7.729641</v>
      </c>
      <c r="F30">
        <v>6.8545740000000004</v>
      </c>
      <c r="G30">
        <v>10.110260999999999</v>
      </c>
      <c r="J30">
        <f t="shared" si="2"/>
        <v>0.14570318855890507</v>
      </c>
      <c r="L30">
        <f t="shared" si="3"/>
        <v>10.110260999999999</v>
      </c>
      <c r="M30">
        <f t="shared" si="0"/>
        <v>6.8545740000000004</v>
      </c>
      <c r="O30">
        <f t="shared" si="1"/>
        <v>6.8545740000000004</v>
      </c>
      <c r="Q30">
        <f t="shared" si="4"/>
        <v>0.50055527492339469</v>
      </c>
      <c r="S30">
        <f t="shared" si="5"/>
        <v>7.5620733108995903</v>
      </c>
      <c r="T30">
        <f t="shared" si="6"/>
        <v>6.8545740000000004</v>
      </c>
    </row>
    <row r="31" spans="1:20" x14ac:dyDescent="0.3">
      <c r="A31">
        <v>29</v>
      </c>
      <c r="B31">
        <v>2012</v>
      </c>
      <c r="C31">
        <v>6</v>
      </c>
      <c r="D31">
        <v>30</v>
      </c>
      <c r="E31">
        <v>8.7047369999999997</v>
      </c>
      <c r="F31">
        <v>8.6545620000000003</v>
      </c>
      <c r="G31">
        <v>12.062766</v>
      </c>
      <c r="J31">
        <f t="shared" si="2"/>
        <v>2.0115100164304636</v>
      </c>
      <c r="L31">
        <f t="shared" si="3"/>
        <v>12.062766</v>
      </c>
      <c r="M31">
        <f t="shared" si="0"/>
        <v>8.6545620000000003</v>
      </c>
      <c r="O31">
        <f t="shared" si="1"/>
        <v>8.6545620000000003</v>
      </c>
      <c r="Q31">
        <f t="shared" si="4"/>
        <v>7.5821913752864789E-2</v>
      </c>
      <c r="S31">
        <f t="shared" si="5"/>
        <v>8.3792042077498721</v>
      </c>
      <c r="T31">
        <f t="shared" si="6"/>
        <v>8.6545620000000003</v>
      </c>
    </row>
    <row r="32" spans="1:20" x14ac:dyDescent="0.3">
      <c r="A32">
        <v>30</v>
      </c>
      <c r="B32">
        <v>2012</v>
      </c>
      <c r="C32">
        <v>7</v>
      </c>
      <c r="D32">
        <v>31</v>
      </c>
      <c r="E32">
        <v>11.462436</v>
      </c>
      <c r="F32">
        <v>10.81798</v>
      </c>
      <c r="G32">
        <v>16.806017000000001</v>
      </c>
      <c r="J32">
        <f t="shared" si="2"/>
        <v>12.828540001612614</v>
      </c>
      <c r="L32">
        <f t="shared" si="3"/>
        <v>16.806017000000001</v>
      </c>
      <c r="M32">
        <f t="shared" si="0"/>
        <v>10.81798</v>
      </c>
      <c r="O32">
        <f t="shared" si="1"/>
        <v>10.81798</v>
      </c>
      <c r="Q32">
        <f t="shared" si="4"/>
        <v>0.20584994824797265</v>
      </c>
      <c r="S32">
        <f t="shared" si="5"/>
        <v>10.364273103151415</v>
      </c>
      <c r="T32">
        <f t="shared" si="6"/>
        <v>10.81798</v>
      </c>
    </row>
    <row r="33" spans="1:20" x14ac:dyDescent="0.3">
      <c r="A33">
        <v>31</v>
      </c>
      <c r="B33">
        <v>2012</v>
      </c>
      <c r="C33">
        <v>8</v>
      </c>
      <c r="D33">
        <v>31</v>
      </c>
      <c r="E33">
        <v>12.089046</v>
      </c>
      <c r="F33">
        <v>8.1575600000000001</v>
      </c>
      <c r="G33">
        <v>17.980889999999999</v>
      </c>
      <c r="J33">
        <f t="shared" si="2"/>
        <v>0.8487478644740919</v>
      </c>
      <c r="L33">
        <f t="shared" si="3"/>
        <v>17.980889999999999</v>
      </c>
      <c r="M33">
        <f t="shared" ref="M33:M64" si="7">F33</f>
        <v>8.1575600000000001</v>
      </c>
      <c r="O33">
        <f t="shared" ref="O33:O64" si="8">F33</f>
        <v>8.1575600000000001</v>
      </c>
      <c r="Q33">
        <f t="shared" si="4"/>
        <v>7.2813733498278559</v>
      </c>
      <c r="S33">
        <f t="shared" si="5"/>
        <v>10.8559619993003</v>
      </c>
      <c r="T33">
        <f t="shared" si="6"/>
        <v>8.1575600000000001</v>
      </c>
    </row>
    <row r="34" spans="1:20" x14ac:dyDescent="0.3">
      <c r="A34">
        <v>32</v>
      </c>
      <c r="B34">
        <v>2012</v>
      </c>
      <c r="C34">
        <v>9</v>
      </c>
      <c r="D34">
        <v>30</v>
      </c>
      <c r="E34">
        <v>10.758958</v>
      </c>
      <c r="F34">
        <v>9.2495150000000006</v>
      </c>
      <c r="G34">
        <v>15.906554</v>
      </c>
      <c r="J34">
        <f t="shared" ref="J34:J65" si="9">(F34-F$110)^2</f>
        <v>4.0530955548485395</v>
      </c>
      <c r="L34">
        <f t="shared" ref="L34:L65" si="10">MAX(G34,0)</f>
        <v>15.906554</v>
      </c>
      <c r="M34">
        <f t="shared" si="7"/>
        <v>9.2495150000000006</v>
      </c>
      <c r="O34">
        <f t="shared" si="8"/>
        <v>9.2495150000000006</v>
      </c>
      <c r="Q34">
        <f t="shared" si="4"/>
        <v>0.54513024026318868</v>
      </c>
      <c r="S34">
        <f t="shared" si="5"/>
        <v>9.9878443575791156</v>
      </c>
      <c r="T34">
        <f t="shared" si="6"/>
        <v>9.2495150000000006</v>
      </c>
    </row>
    <row r="35" spans="1:20" x14ac:dyDescent="0.3">
      <c r="A35">
        <v>33</v>
      </c>
      <c r="B35">
        <v>2012</v>
      </c>
      <c r="C35">
        <v>10</v>
      </c>
      <c r="D35">
        <v>31</v>
      </c>
      <c r="E35">
        <v>7.785825</v>
      </c>
      <c r="F35">
        <v>7.6215419999999998</v>
      </c>
      <c r="G35">
        <v>9.9652919999999998</v>
      </c>
      <c r="J35">
        <f t="shared" si="9"/>
        <v>0.14842305593046143</v>
      </c>
      <c r="L35">
        <f t="shared" si="10"/>
        <v>9.9652919999999998</v>
      </c>
      <c r="M35">
        <f t="shared" si="7"/>
        <v>7.6215419999999998</v>
      </c>
      <c r="O35">
        <f t="shared" si="8"/>
        <v>7.6215419999999998</v>
      </c>
      <c r="Q35">
        <f t="shared" si="4"/>
        <v>1.4433325617360169E-2</v>
      </c>
      <c r="S35">
        <f t="shared" si="5"/>
        <v>7.5014032235064789</v>
      </c>
      <c r="T35">
        <f t="shared" si="6"/>
        <v>7.6215419999999998</v>
      </c>
    </row>
    <row r="36" spans="1:20" x14ac:dyDescent="0.3">
      <c r="A36">
        <v>34</v>
      </c>
      <c r="B36">
        <v>2012</v>
      </c>
      <c r="C36">
        <v>11</v>
      </c>
      <c r="D36">
        <v>30</v>
      </c>
      <c r="E36">
        <v>5.806216</v>
      </c>
      <c r="F36">
        <v>6.709956</v>
      </c>
      <c r="G36">
        <v>5.9842170000000001</v>
      </c>
      <c r="J36">
        <f t="shared" si="9"/>
        <v>0.27702207978534965</v>
      </c>
      <c r="L36">
        <f t="shared" si="10"/>
        <v>5.9842170000000001</v>
      </c>
      <c r="M36">
        <f t="shared" si="7"/>
        <v>6.709956</v>
      </c>
      <c r="O36">
        <f t="shared" si="8"/>
        <v>6.709956</v>
      </c>
      <c r="Q36">
        <f t="shared" si="4"/>
        <v>0.76500924109597757</v>
      </c>
      <c r="S36">
        <f t="shared" si="5"/>
        <v>5.8353079330062076</v>
      </c>
      <c r="T36">
        <f t="shared" si="6"/>
        <v>6.709956</v>
      </c>
    </row>
    <row r="37" spans="1:20" x14ac:dyDescent="0.3">
      <c r="A37">
        <v>35</v>
      </c>
      <c r="B37">
        <v>2012</v>
      </c>
      <c r="C37">
        <v>12</v>
      </c>
      <c r="D37">
        <v>31</v>
      </c>
      <c r="E37">
        <v>4.0176309999999997</v>
      </c>
      <c r="F37">
        <v>4.9356859999999996</v>
      </c>
      <c r="G37">
        <v>1.1972100000000001</v>
      </c>
      <c r="J37">
        <f t="shared" si="9"/>
        <v>5.2927551623494242</v>
      </c>
      <c r="L37">
        <f t="shared" si="10"/>
        <v>1.1972100000000001</v>
      </c>
      <c r="M37">
        <f t="shared" si="7"/>
        <v>4.9356859999999996</v>
      </c>
      <c r="O37">
        <f t="shared" si="8"/>
        <v>4.9356859999999996</v>
      </c>
      <c r="Q37">
        <f t="shared" si="4"/>
        <v>1.2182839691313954</v>
      </c>
      <c r="S37">
        <f t="shared" si="5"/>
        <v>3.8319269823102706</v>
      </c>
      <c r="T37">
        <f t="shared" si="6"/>
        <v>4.9356859999999996</v>
      </c>
    </row>
    <row r="38" spans="1:20" x14ac:dyDescent="0.3">
      <c r="A38">
        <v>36</v>
      </c>
      <c r="B38">
        <v>2013</v>
      </c>
      <c r="C38">
        <v>1</v>
      </c>
      <c r="D38">
        <v>31</v>
      </c>
      <c r="E38">
        <v>4.2897559999999997</v>
      </c>
      <c r="F38">
        <v>3.6660560000000002</v>
      </c>
      <c r="G38">
        <v>1.6736979999999999</v>
      </c>
      <c r="J38">
        <f t="shared" si="9"/>
        <v>12.746534186826086</v>
      </c>
      <c r="L38">
        <f t="shared" si="10"/>
        <v>1.6736979999999999</v>
      </c>
      <c r="M38">
        <f t="shared" si="7"/>
        <v>3.6660560000000002</v>
      </c>
      <c r="O38">
        <f t="shared" si="8"/>
        <v>3.6660560000000002</v>
      </c>
      <c r="Q38">
        <f t="shared" si="4"/>
        <v>0.13343170944372046</v>
      </c>
      <c r="S38">
        <f t="shared" si="5"/>
        <v>4.0313390538688054</v>
      </c>
      <c r="T38">
        <f t="shared" si="6"/>
        <v>3.6660560000000002</v>
      </c>
    </row>
    <row r="39" spans="1:20" x14ac:dyDescent="0.3">
      <c r="A39">
        <v>37</v>
      </c>
      <c r="B39">
        <v>2013</v>
      </c>
      <c r="C39">
        <v>2</v>
      </c>
      <c r="D39">
        <v>28</v>
      </c>
      <c r="E39">
        <v>4.611059</v>
      </c>
      <c r="F39">
        <v>4.3088790000000001</v>
      </c>
      <c r="G39">
        <v>3.0029949999999999</v>
      </c>
      <c r="J39">
        <f t="shared" si="9"/>
        <v>8.5697051298789031</v>
      </c>
      <c r="L39">
        <f t="shared" si="10"/>
        <v>3.0029949999999999</v>
      </c>
      <c r="M39">
        <f t="shared" si="7"/>
        <v>4.3088790000000001</v>
      </c>
      <c r="O39">
        <f t="shared" si="8"/>
        <v>4.3088790000000001</v>
      </c>
      <c r="Q39">
        <f t="shared" si="4"/>
        <v>7.7716053432750787E-2</v>
      </c>
      <c r="S39">
        <f t="shared" si="5"/>
        <v>4.5876549914927232</v>
      </c>
      <c r="T39">
        <f t="shared" si="6"/>
        <v>4.3088790000000001</v>
      </c>
    </row>
    <row r="40" spans="1:20" x14ac:dyDescent="0.3">
      <c r="A40">
        <v>38</v>
      </c>
      <c r="B40">
        <v>2013</v>
      </c>
      <c r="C40">
        <v>3</v>
      </c>
      <c r="D40">
        <v>31</v>
      </c>
      <c r="E40">
        <v>5.6663240000000004</v>
      </c>
      <c r="F40">
        <v>4.8697699999999999</v>
      </c>
      <c r="G40">
        <v>5.8124200000000004</v>
      </c>
      <c r="J40">
        <f t="shared" si="9"/>
        <v>5.6003926316840893</v>
      </c>
      <c r="L40">
        <f t="shared" si="10"/>
        <v>5.8124200000000004</v>
      </c>
      <c r="M40">
        <f t="shared" si="7"/>
        <v>4.8697699999999999</v>
      </c>
      <c r="O40">
        <f t="shared" si="8"/>
        <v>4.8697699999999999</v>
      </c>
      <c r="Q40">
        <f t="shared" si="4"/>
        <v>0.79859284961846899</v>
      </c>
      <c r="S40">
        <f t="shared" si="5"/>
        <v>5.7634102238140743</v>
      </c>
      <c r="T40">
        <f t="shared" si="6"/>
        <v>4.8697699999999999</v>
      </c>
    </row>
    <row r="41" spans="1:20" x14ac:dyDescent="0.3">
      <c r="A41">
        <v>39</v>
      </c>
      <c r="B41">
        <v>2013</v>
      </c>
      <c r="C41">
        <v>4</v>
      </c>
      <c r="D41">
        <v>30</v>
      </c>
      <c r="E41">
        <v>6.5383649999999998</v>
      </c>
      <c r="F41">
        <v>5.6472230000000003</v>
      </c>
      <c r="G41">
        <v>7.3266489999999997</v>
      </c>
      <c r="J41">
        <f t="shared" si="9"/>
        <v>2.5251176278649772</v>
      </c>
      <c r="L41">
        <f t="shared" si="10"/>
        <v>7.3266489999999997</v>
      </c>
      <c r="M41">
        <f t="shared" si="7"/>
        <v>5.6472230000000003</v>
      </c>
      <c r="O41">
        <f t="shared" si="8"/>
        <v>5.6472230000000003</v>
      </c>
      <c r="Q41">
        <f t="shared" si="4"/>
        <v>0.56234688884579576</v>
      </c>
      <c r="S41">
        <f t="shared" si="5"/>
        <v>6.3971209189501703</v>
      </c>
      <c r="T41">
        <f t="shared" si="6"/>
        <v>5.6472230000000003</v>
      </c>
    </row>
    <row r="42" spans="1:20" x14ac:dyDescent="0.3">
      <c r="A42">
        <v>40</v>
      </c>
      <c r="B42">
        <v>2013</v>
      </c>
      <c r="C42">
        <v>5</v>
      </c>
      <c r="D42">
        <v>31</v>
      </c>
      <c r="E42">
        <v>8.8429400000000005</v>
      </c>
      <c r="F42">
        <v>7.939508</v>
      </c>
      <c r="G42">
        <v>11.403998</v>
      </c>
      <c r="J42">
        <f t="shared" si="9"/>
        <v>0.49452277004609152</v>
      </c>
      <c r="L42">
        <f t="shared" si="10"/>
        <v>11.403998</v>
      </c>
      <c r="M42">
        <f t="shared" si="7"/>
        <v>7.939508</v>
      </c>
      <c r="O42">
        <f t="shared" si="8"/>
        <v>7.939508</v>
      </c>
      <c r="Q42">
        <f t="shared" si="4"/>
        <v>2.6895754308846099E-2</v>
      </c>
      <c r="S42">
        <f t="shared" si="5"/>
        <v>8.1035072509398933</v>
      </c>
      <c r="T42">
        <f t="shared" si="6"/>
        <v>7.939508</v>
      </c>
    </row>
    <row r="43" spans="1:20" x14ac:dyDescent="0.3">
      <c r="A43">
        <v>41</v>
      </c>
      <c r="B43">
        <v>2013</v>
      </c>
      <c r="C43">
        <v>6</v>
      </c>
      <c r="D43">
        <v>30</v>
      </c>
      <c r="E43">
        <v>10.068769</v>
      </c>
      <c r="F43">
        <v>9.6459100000000007</v>
      </c>
      <c r="G43">
        <v>14.282018000000001</v>
      </c>
      <c r="J43">
        <f t="shared" si="9"/>
        <v>5.8062932653426147</v>
      </c>
      <c r="L43">
        <f t="shared" si="10"/>
        <v>14.282018000000001</v>
      </c>
      <c r="M43">
        <f t="shared" si="7"/>
        <v>9.6459100000000007</v>
      </c>
      <c r="O43">
        <f t="shared" si="8"/>
        <v>9.6459100000000007</v>
      </c>
      <c r="Q43">
        <f t="shared" si="4"/>
        <v>0.11420360840724038</v>
      </c>
      <c r="S43">
        <f t="shared" si="5"/>
        <v>9.3079697561591104</v>
      </c>
      <c r="T43">
        <f t="shared" si="6"/>
        <v>9.6459100000000007</v>
      </c>
    </row>
    <row r="44" spans="1:20" x14ac:dyDescent="0.3">
      <c r="A44">
        <v>42</v>
      </c>
      <c r="B44">
        <v>2013</v>
      </c>
      <c r="C44">
        <v>7</v>
      </c>
      <c r="D44">
        <v>31</v>
      </c>
      <c r="E44">
        <v>12.090405000000001</v>
      </c>
      <c r="F44">
        <v>11.247596</v>
      </c>
      <c r="G44">
        <v>17.757486</v>
      </c>
      <c r="J44">
        <f t="shared" si="9"/>
        <v>16.090616978690537</v>
      </c>
      <c r="L44">
        <f t="shared" si="10"/>
        <v>17.757486</v>
      </c>
      <c r="M44">
        <f t="shared" si="7"/>
        <v>11.247596</v>
      </c>
      <c r="O44">
        <f t="shared" si="8"/>
        <v>11.247596</v>
      </c>
      <c r="Q44">
        <f t="shared" si="4"/>
        <v>0.23535057264478637</v>
      </c>
      <c r="S44">
        <f t="shared" si="5"/>
        <v>10.762466560937819</v>
      </c>
      <c r="T44">
        <f t="shared" si="6"/>
        <v>11.247596</v>
      </c>
    </row>
    <row r="45" spans="1:20" x14ac:dyDescent="0.3">
      <c r="A45">
        <v>43</v>
      </c>
      <c r="B45">
        <v>2013</v>
      </c>
      <c r="C45">
        <v>8</v>
      </c>
      <c r="D45">
        <v>31</v>
      </c>
      <c r="E45">
        <v>12.180735</v>
      </c>
      <c r="F45">
        <v>10.529299</v>
      </c>
      <c r="G45">
        <v>18.419589999999999</v>
      </c>
      <c r="J45">
        <f t="shared" si="9"/>
        <v>10.84394205794039</v>
      </c>
      <c r="L45">
        <f t="shared" si="10"/>
        <v>18.419589999999999</v>
      </c>
      <c r="M45">
        <f t="shared" si="7"/>
        <v>10.529299</v>
      </c>
      <c r="O45">
        <f t="shared" si="8"/>
        <v>10.529299</v>
      </c>
      <c r="Q45">
        <f t="shared" si="4"/>
        <v>0.26036592752474291</v>
      </c>
      <c r="S45">
        <f t="shared" si="5"/>
        <v>11.039559646654965</v>
      </c>
      <c r="T45">
        <f t="shared" si="6"/>
        <v>10.529299</v>
      </c>
    </row>
    <row r="46" spans="1:20" x14ac:dyDescent="0.3">
      <c r="A46">
        <v>44</v>
      </c>
      <c r="B46">
        <v>2013</v>
      </c>
      <c r="C46">
        <v>9</v>
      </c>
      <c r="D46">
        <v>30</v>
      </c>
      <c r="E46">
        <v>10.212038</v>
      </c>
      <c r="F46">
        <v>9.5790260000000007</v>
      </c>
      <c r="G46">
        <v>14.843768000000001</v>
      </c>
      <c r="J46">
        <f t="shared" si="9"/>
        <v>5.4884360004583188</v>
      </c>
      <c r="L46">
        <f t="shared" si="10"/>
        <v>14.843768000000001</v>
      </c>
      <c r="M46">
        <f t="shared" si="7"/>
        <v>9.5790260000000007</v>
      </c>
      <c r="O46">
        <f t="shared" si="8"/>
        <v>9.5790260000000007</v>
      </c>
      <c r="Q46">
        <f t="shared" si="4"/>
        <v>1.2932435359663105E-3</v>
      </c>
      <c r="S46">
        <f t="shared" si="5"/>
        <v>9.5430643046010584</v>
      </c>
      <c r="T46">
        <f t="shared" si="6"/>
        <v>9.5790260000000007</v>
      </c>
    </row>
    <row r="47" spans="1:20" x14ac:dyDescent="0.3">
      <c r="A47">
        <v>45</v>
      </c>
      <c r="B47">
        <v>2013</v>
      </c>
      <c r="C47">
        <v>10</v>
      </c>
      <c r="D47">
        <v>31</v>
      </c>
      <c r="E47">
        <v>7.3231299999999999</v>
      </c>
      <c r="F47">
        <v>6.826441</v>
      </c>
      <c r="G47">
        <v>9.1011030000000002</v>
      </c>
      <c r="J47">
        <f t="shared" si="9"/>
        <v>0.16797199808016461</v>
      </c>
      <c r="L47">
        <f t="shared" si="10"/>
        <v>9.1011030000000002</v>
      </c>
      <c r="M47">
        <f t="shared" si="7"/>
        <v>6.826441</v>
      </c>
      <c r="O47">
        <f t="shared" si="8"/>
        <v>6.826441</v>
      </c>
      <c r="Q47">
        <f t="shared" si="4"/>
        <v>9.8154247903265379E-2</v>
      </c>
      <c r="S47">
        <f t="shared" si="5"/>
        <v>7.1397367834112444</v>
      </c>
      <c r="T47">
        <f t="shared" si="6"/>
        <v>6.826441</v>
      </c>
    </row>
    <row r="48" spans="1:20" x14ac:dyDescent="0.3">
      <c r="A48">
        <v>46</v>
      </c>
      <c r="B48">
        <v>2013</v>
      </c>
      <c r="C48">
        <v>11</v>
      </c>
      <c r="D48">
        <v>30</v>
      </c>
      <c r="E48">
        <v>5.3550509999999996</v>
      </c>
      <c r="F48">
        <v>5.7604949999999997</v>
      </c>
      <c r="G48">
        <v>4.6964639999999997</v>
      </c>
      <c r="J48">
        <f t="shared" si="9"/>
        <v>2.1779557414877941</v>
      </c>
      <c r="L48">
        <f t="shared" si="10"/>
        <v>4.6964639999999997</v>
      </c>
      <c r="M48">
        <f t="shared" si="7"/>
        <v>5.7604949999999997</v>
      </c>
      <c r="O48">
        <f t="shared" si="8"/>
        <v>5.7604949999999997</v>
      </c>
      <c r="Q48">
        <f t="shared" si="4"/>
        <v>0.21540429254438109</v>
      </c>
      <c r="S48">
        <f t="shared" si="5"/>
        <v>5.2963783201183334</v>
      </c>
      <c r="T48">
        <f t="shared" si="6"/>
        <v>5.7604949999999997</v>
      </c>
    </row>
    <row r="49" spans="1:20" x14ac:dyDescent="0.3">
      <c r="A49">
        <v>47</v>
      </c>
      <c r="B49">
        <v>2013</v>
      </c>
      <c r="C49">
        <v>12</v>
      </c>
      <c r="D49">
        <v>31</v>
      </c>
      <c r="E49">
        <v>4.1092579999999996</v>
      </c>
      <c r="F49">
        <v>3.2154120000000002</v>
      </c>
      <c r="G49">
        <v>0.43764799999999998</v>
      </c>
      <c r="J49">
        <f t="shared" si="9"/>
        <v>16.167418639680459</v>
      </c>
      <c r="L49">
        <f t="shared" si="10"/>
        <v>0.43764799999999998</v>
      </c>
      <c r="M49">
        <f t="shared" si="7"/>
        <v>3.2154120000000002</v>
      </c>
      <c r="O49">
        <f t="shared" si="8"/>
        <v>3.2154120000000002</v>
      </c>
      <c r="Q49">
        <f t="shared" si="4"/>
        <v>8.9183070192738328E-2</v>
      </c>
      <c r="S49">
        <f t="shared" si="5"/>
        <v>3.5140473465227089</v>
      </c>
      <c r="T49">
        <f t="shared" si="6"/>
        <v>3.2154120000000002</v>
      </c>
    </row>
    <row r="50" spans="1:20" x14ac:dyDescent="0.3">
      <c r="A50">
        <v>48</v>
      </c>
      <c r="B50">
        <v>2014</v>
      </c>
      <c r="C50">
        <v>1</v>
      </c>
      <c r="D50">
        <v>31</v>
      </c>
      <c r="E50">
        <v>5.2833730000000001</v>
      </c>
      <c r="F50">
        <v>4.2341430000000004</v>
      </c>
      <c r="G50">
        <v>5.0600509999999996</v>
      </c>
      <c r="J50">
        <f t="shared" si="9"/>
        <v>9.0128558098309011</v>
      </c>
      <c r="L50">
        <f t="shared" si="10"/>
        <v>5.0600509999999996</v>
      </c>
      <c r="M50">
        <f t="shared" si="7"/>
        <v>4.2341430000000004</v>
      </c>
      <c r="O50">
        <f t="shared" si="8"/>
        <v>4.2341430000000004</v>
      </c>
      <c r="Q50">
        <f t="shared" si="4"/>
        <v>1.4747622263874456</v>
      </c>
      <c r="S50">
        <f t="shared" si="5"/>
        <v>5.4485408863566285</v>
      </c>
      <c r="T50">
        <f t="shared" si="6"/>
        <v>4.2341430000000004</v>
      </c>
    </row>
    <row r="51" spans="1:20" x14ac:dyDescent="0.3">
      <c r="A51">
        <v>49</v>
      </c>
      <c r="B51">
        <v>2014</v>
      </c>
      <c r="C51">
        <v>2</v>
      </c>
      <c r="D51">
        <v>28</v>
      </c>
      <c r="E51">
        <v>4.4355120000000001</v>
      </c>
      <c r="F51">
        <v>4.2153099999999997</v>
      </c>
      <c r="G51">
        <v>1.719247</v>
      </c>
      <c r="J51">
        <f t="shared" si="9"/>
        <v>9.1262891674092756</v>
      </c>
      <c r="L51">
        <f t="shared" si="10"/>
        <v>1.719247</v>
      </c>
      <c r="M51">
        <f t="shared" si="7"/>
        <v>4.2153099999999997</v>
      </c>
      <c r="O51">
        <f t="shared" si="8"/>
        <v>4.2153099999999997</v>
      </c>
      <c r="Q51">
        <f t="shared" si="4"/>
        <v>2.7194817791660705E-2</v>
      </c>
      <c r="S51">
        <f t="shared" si="5"/>
        <v>4.0504014866004159</v>
      </c>
      <c r="T51">
        <f t="shared" si="6"/>
        <v>4.2153099999999997</v>
      </c>
    </row>
    <row r="52" spans="1:20" x14ac:dyDescent="0.3">
      <c r="A52">
        <v>50</v>
      </c>
      <c r="B52">
        <v>2014</v>
      </c>
      <c r="C52">
        <v>3</v>
      </c>
      <c r="D52">
        <v>31</v>
      </c>
      <c r="E52">
        <v>5.818829</v>
      </c>
      <c r="F52">
        <v>5.1653010000000004</v>
      </c>
      <c r="G52">
        <v>6.0553290000000004</v>
      </c>
      <c r="J52">
        <f t="shared" si="9"/>
        <v>4.2889741913342361</v>
      </c>
      <c r="L52">
        <f t="shared" si="10"/>
        <v>6.0553290000000004</v>
      </c>
      <c r="M52">
        <f t="shared" si="7"/>
        <v>5.1653010000000004</v>
      </c>
      <c r="O52">
        <f t="shared" si="8"/>
        <v>5.1653010000000004</v>
      </c>
      <c r="Q52">
        <f t="shared" si="4"/>
        <v>0.48967466621847006</v>
      </c>
      <c r="S52">
        <f t="shared" si="5"/>
        <v>5.865068580142486</v>
      </c>
      <c r="T52">
        <f t="shared" si="6"/>
        <v>5.1653010000000004</v>
      </c>
    </row>
    <row r="53" spans="1:20" x14ac:dyDescent="0.3">
      <c r="A53">
        <v>51</v>
      </c>
      <c r="B53">
        <v>2014</v>
      </c>
      <c r="C53">
        <v>4</v>
      </c>
      <c r="D53">
        <v>30</v>
      </c>
      <c r="E53">
        <v>7.0061809999999998</v>
      </c>
      <c r="F53">
        <v>6.1528090000000004</v>
      </c>
      <c r="G53">
        <v>8.3395460000000003</v>
      </c>
      <c r="J53">
        <f t="shared" si="9"/>
        <v>1.1739199616748297</v>
      </c>
      <c r="L53">
        <f t="shared" si="10"/>
        <v>8.3395460000000003</v>
      </c>
      <c r="M53">
        <f t="shared" si="7"/>
        <v>6.1528090000000004</v>
      </c>
      <c r="O53">
        <f t="shared" si="8"/>
        <v>6.1528090000000004</v>
      </c>
      <c r="Q53">
        <f t="shared" si="4"/>
        <v>0.44650892396102676</v>
      </c>
      <c r="S53">
        <f t="shared" si="5"/>
        <v>6.8210222324049168</v>
      </c>
      <c r="T53">
        <f t="shared" si="6"/>
        <v>6.1528090000000004</v>
      </c>
    </row>
    <row r="54" spans="1:20" x14ac:dyDescent="0.3">
      <c r="A54">
        <v>52</v>
      </c>
      <c r="B54">
        <v>2014</v>
      </c>
      <c r="C54">
        <v>5</v>
      </c>
      <c r="D54">
        <v>31</v>
      </c>
      <c r="E54">
        <v>9.0441029999999998</v>
      </c>
      <c r="F54">
        <v>8.2855150000000002</v>
      </c>
      <c r="G54">
        <v>12.04091</v>
      </c>
      <c r="J54">
        <f t="shared" si="9"/>
        <v>1.1008838649226107</v>
      </c>
      <c r="L54">
        <f t="shared" si="10"/>
        <v>12.04091</v>
      </c>
      <c r="M54">
        <f t="shared" si="7"/>
        <v>8.2855150000000002</v>
      </c>
      <c r="O54">
        <f t="shared" si="8"/>
        <v>8.2855150000000002</v>
      </c>
      <c r="Q54">
        <f t="shared" si="4"/>
        <v>7.1474152314108278E-3</v>
      </c>
      <c r="S54">
        <f t="shared" si="5"/>
        <v>8.3700573871877939</v>
      </c>
      <c r="T54">
        <f t="shared" si="6"/>
        <v>8.2855150000000002</v>
      </c>
    </row>
    <row r="55" spans="1:20" x14ac:dyDescent="0.3">
      <c r="A55">
        <v>53</v>
      </c>
      <c r="B55">
        <v>2014</v>
      </c>
      <c r="C55">
        <v>6</v>
      </c>
      <c r="D55">
        <v>30</v>
      </c>
      <c r="E55">
        <v>9.6463059999999992</v>
      </c>
      <c r="F55">
        <v>9.8023209999999992</v>
      </c>
      <c r="G55">
        <v>12.74902</v>
      </c>
      <c r="J55">
        <f t="shared" si="9"/>
        <v>6.5845414185646076</v>
      </c>
      <c r="L55">
        <f t="shared" si="10"/>
        <v>12.74902</v>
      </c>
      <c r="M55">
        <f t="shared" si="7"/>
        <v>9.8023209999999992</v>
      </c>
      <c r="O55">
        <f t="shared" si="8"/>
        <v>9.8023209999999992</v>
      </c>
      <c r="Q55">
        <f t="shared" si="4"/>
        <v>1.2903070630683993</v>
      </c>
      <c r="S55">
        <f t="shared" si="5"/>
        <v>8.6664041619047101</v>
      </c>
      <c r="T55">
        <f t="shared" si="6"/>
        <v>9.8023209999999992</v>
      </c>
    </row>
    <row r="56" spans="1:20" x14ac:dyDescent="0.3">
      <c r="A56">
        <v>54</v>
      </c>
      <c r="B56">
        <v>2014</v>
      </c>
      <c r="C56">
        <v>7</v>
      </c>
      <c r="D56">
        <v>31</v>
      </c>
      <c r="E56">
        <v>12.161580000000001</v>
      </c>
      <c r="F56">
        <v>11.490181</v>
      </c>
      <c r="G56">
        <v>18.475218000000002</v>
      </c>
      <c r="J56">
        <f t="shared" si="9"/>
        <v>18.095632281677943</v>
      </c>
      <c r="L56">
        <f t="shared" si="10"/>
        <v>18.475218000000002</v>
      </c>
      <c r="M56">
        <f t="shared" si="7"/>
        <v>11.490181</v>
      </c>
      <c r="O56">
        <f t="shared" si="8"/>
        <v>11.490181</v>
      </c>
      <c r="Q56">
        <f t="shared" si="4"/>
        <v>0.1826201765384517</v>
      </c>
      <c r="S56">
        <f t="shared" si="5"/>
        <v>11.062840179882787</v>
      </c>
      <c r="T56">
        <f t="shared" si="6"/>
        <v>11.490181</v>
      </c>
    </row>
    <row r="57" spans="1:20" x14ac:dyDescent="0.3">
      <c r="A57">
        <v>55</v>
      </c>
      <c r="B57">
        <v>2014</v>
      </c>
      <c r="C57">
        <v>8</v>
      </c>
      <c r="D57">
        <v>31</v>
      </c>
      <c r="E57">
        <v>12.272174</v>
      </c>
      <c r="F57">
        <v>10.824233</v>
      </c>
      <c r="G57">
        <v>18.267935000000001</v>
      </c>
      <c r="J57">
        <f t="shared" si="9"/>
        <v>12.873371780912757</v>
      </c>
      <c r="L57">
        <f t="shared" si="10"/>
        <v>18.267935000000001</v>
      </c>
      <c r="M57">
        <f t="shared" si="7"/>
        <v>10.824233</v>
      </c>
      <c r="O57">
        <f t="shared" si="8"/>
        <v>10.824233</v>
      </c>
      <c r="Q57">
        <f t="shared" si="4"/>
        <v>2.3060986526134197E-2</v>
      </c>
      <c r="S57">
        <f t="shared" si="5"/>
        <v>10.976091442393349</v>
      </c>
      <c r="T57">
        <f t="shared" si="6"/>
        <v>10.824233</v>
      </c>
    </row>
    <row r="58" spans="1:20" x14ac:dyDescent="0.3">
      <c r="A58">
        <v>56</v>
      </c>
      <c r="B58">
        <v>2014</v>
      </c>
      <c r="C58">
        <v>9</v>
      </c>
      <c r="D58">
        <v>30</v>
      </c>
      <c r="E58">
        <v>10.921455999999999</v>
      </c>
      <c r="F58">
        <v>9.5962580000000006</v>
      </c>
      <c r="G58">
        <v>15.897861000000001</v>
      </c>
      <c r="J58">
        <f t="shared" si="9"/>
        <v>5.5694731725738738</v>
      </c>
      <c r="L58">
        <f t="shared" si="10"/>
        <v>15.897861000000001</v>
      </c>
      <c r="M58">
        <f t="shared" si="7"/>
        <v>9.5962580000000006</v>
      </c>
      <c r="O58">
        <f t="shared" si="8"/>
        <v>9.5962580000000006</v>
      </c>
      <c r="Q58">
        <f t="shared" si="4"/>
        <v>0.15050388614617527</v>
      </c>
      <c r="S58">
        <f t="shared" si="5"/>
        <v>9.9842063034454149</v>
      </c>
      <c r="T58">
        <f t="shared" si="6"/>
        <v>9.5962580000000006</v>
      </c>
    </row>
    <row r="59" spans="1:20" x14ac:dyDescent="0.3">
      <c r="A59">
        <v>57</v>
      </c>
      <c r="B59">
        <v>2014</v>
      </c>
      <c r="C59">
        <v>10</v>
      </c>
      <c r="D59">
        <v>31</v>
      </c>
      <c r="E59">
        <v>8.5935299999999994</v>
      </c>
      <c r="F59">
        <v>8.3947640000000003</v>
      </c>
      <c r="G59">
        <v>12.004629</v>
      </c>
      <c r="J59">
        <f t="shared" si="9"/>
        <v>1.3420738937874259</v>
      </c>
      <c r="L59">
        <f t="shared" si="10"/>
        <v>12.004629</v>
      </c>
      <c r="M59">
        <f t="shared" si="7"/>
        <v>8.3947640000000003</v>
      </c>
      <c r="O59">
        <f t="shared" si="8"/>
        <v>8.3947640000000003</v>
      </c>
      <c r="Q59">
        <f t="shared" si="4"/>
        <v>1.5912401575857895E-3</v>
      </c>
      <c r="S59">
        <f t="shared" si="5"/>
        <v>8.3548736483145891</v>
      </c>
      <c r="T59">
        <f t="shared" si="6"/>
        <v>8.3947640000000003</v>
      </c>
    </row>
    <row r="60" spans="1:20" x14ac:dyDescent="0.3">
      <c r="A60">
        <v>58</v>
      </c>
      <c r="B60">
        <v>2014</v>
      </c>
      <c r="C60">
        <v>11</v>
      </c>
      <c r="D60">
        <v>30</v>
      </c>
      <c r="E60">
        <v>5.4711910000000001</v>
      </c>
      <c r="F60">
        <v>6.7528550000000003</v>
      </c>
      <c r="G60">
        <v>4.7543369999999996</v>
      </c>
      <c r="J60">
        <f t="shared" si="9"/>
        <v>0.23370443956631243</v>
      </c>
      <c r="L60">
        <f t="shared" si="10"/>
        <v>4.7543369999999996</v>
      </c>
      <c r="M60">
        <f t="shared" si="7"/>
        <v>6.7528550000000003</v>
      </c>
      <c r="O60">
        <f t="shared" si="8"/>
        <v>6.7528550000000003</v>
      </c>
      <c r="Q60">
        <f t="shared" si="4"/>
        <v>2.051358983906189</v>
      </c>
      <c r="S60">
        <f t="shared" si="5"/>
        <v>5.3205983945321851</v>
      </c>
      <c r="T60">
        <f t="shared" si="6"/>
        <v>6.7528550000000003</v>
      </c>
    </row>
    <row r="61" spans="1:20" x14ac:dyDescent="0.3">
      <c r="A61">
        <v>59</v>
      </c>
      <c r="B61">
        <v>2014</v>
      </c>
      <c r="C61">
        <v>12</v>
      </c>
      <c r="D61">
        <v>31</v>
      </c>
      <c r="E61">
        <v>5.0601799999999999</v>
      </c>
      <c r="F61">
        <v>6.0831379999999999</v>
      </c>
      <c r="G61">
        <v>3.929332</v>
      </c>
      <c r="J61">
        <f t="shared" si="9"/>
        <v>1.3297477046449788</v>
      </c>
      <c r="L61">
        <f t="shared" si="10"/>
        <v>3.929332</v>
      </c>
      <c r="M61">
        <f t="shared" si="7"/>
        <v>6.0831379999999999</v>
      </c>
      <c r="O61">
        <f t="shared" si="8"/>
        <v>6.0831379999999999</v>
      </c>
      <c r="Q61">
        <f t="shared" si="4"/>
        <v>1.2272372132455078</v>
      </c>
      <c r="S61">
        <f t="shared" si="5"/>
        <v>4.9753306100420218</v>
      </c>
      <c r="T61">
        <f t="shared" si="6"/>
        <v>6.0831379999999999</v>
      </c>
    </row>
    <row r="62" spans="1:20" x14ac:dyDescent="0.3">
      <c r="A62">
        <v>60</v>
      </c>
      <c r="B62">
        <v>2015</v>
      </c>
      <c r="C62">
        <v>1</v>
      </c>
      <c r="D62">
        <v>31</v>
      </c>
      <c r="E62">
        <v>5.7708979999999999</v>
      </c>
      <c r="F62">
        <v>5.1523380000000003</v>
      </c>
      <c r="G62">
        <v>6.0554699999999997</v>
      </c>
      <c r="J62">
        <f t="shared" si="9"/>
        <v>4.3428345585264578</v>
      </c>
      <c r="L62">
        <f t="shared" si="10"/>
        <v>6.0554699999999997</v>
      </c>
      <c r="M62">
        <f t="shared" si="7"/>
        <v>5.1523380000000003</v>
      </c>
      <c r="O62">
        <f t="shared" si="8"/>
        <v>5.1523380000000003</v>
      </c>
      <c r="Q62">
        <f t="shared" si="4"/>
        <v>0.50806899845482889</v>
      </c>
      <c r="S62">
        <f t="shared" si="5"/>
        <v>5.8651275891880221</v>
      </c>
      <c r="T62">
        <f t="shared" si="6"/>
        <v>5.1523380000000003</v>
      </c>
    </row>
    <row r="63" spans="1:20" x14ac:dyDescent="0.3">
      <c r="A63">
        <v>61</v>
      </c>
      <c r="B63">
        <v>2015</v>
      </c>
      <c r="C63">
        <v>2</v>
      </c>
      <c r="D63">
        <v>28</v>
      </c>
      <c r="E63">
        <v>6.2892950000000001</v>
      </c>
      <c r="F63">
        <v>6.0189560000000002</v>
      </c>
      <c r="G63">
        <v>7.004753</v>
      </c>
      <c r="J63">
        <f t="shared" si="9"/>
        <v>1.4818895786372004</v>
      </c>
      <c r="L63">
        <f t="shared" si="10"/>
        <v>7.004753</v>
      </c>
      <c r="M63">
        <f t="shared" si="7"/>
        <v>6.0189560000000002</v>
      </c>
      <c r="O63">
        <f t="shared" si="8"/>
        <v>6.0189560000000002</v>
      </c>
      <c r="Q63">
        <f t="shared" si="4"/>
        <v>5.9267998670905563E-2</v>
      </c>
      <c r="S63">
        <f t="shared" si="5"/>
        <v>6.26240619751667</v>
      </c>
      <c r="T63">
        <f t="shared" si="6"/>
        <v>6.0189560000000002</v>
      </c>
    </row>
    <row r="64" spans="1:20" x14ac:dyDescent="0.3">
      <c r="A64">
        <v>62</v>
      </c>
      <c r="B64">
        <v>2015</v>
      </c>
      <c r="C64">
        <v>3</v>
      </c>
      <c r="D64">
        <v>31</v>
      </c>
      <c r="E64">
        <v>7.2105259999999998</v>
      </c>
      <c r="F64">
        <v>6.4329400000000003</v>
      </c>
      <c r="G64">
        <v>8.8205679999999997</v>
      </c>
      <c r="J64">
        <f t="shared" si="9"/>
        <v>0.64536298075038601</v>
      </c>
      <c r="L64">
        <f t="shared" si="10"/>
        <v>8.8205679999999997</v>
      </c>
      <c r="M64">
        <f t="shared" si="7"/>
        <v>6.4329400000000003</v>
      </c>
      <c r="O64">
        <f t="shared" si="8"/>
        <v>6.4329400000000003</v>
      </c>
      <c r="Q64">
        <f t="shared" si="4"/>
        <v>0.34738269450340736</v>
      </c>
      <c r="S64">
        <f t="shared" si="5"/>
        <v>7.0223318005057482</v>
      </c>
      <c r="T64">
        <f t="shared" si="6"/>
        <v>6.4329400000000003</v>
      </c>
    </row>
    <row r="65" spans="1:20" x14ac:dyDescent="0.3">
      <c r="A65">
        <v>63</v>
      </c>
      <c r="B65">
        <v>2015</v>
      </c>
      <c r="C65">
        <v>4</v>
      </c>
      <c r="D65">
        <v>30</v>
      </c>
      <c r="E65">
        <v>7.0362989999999996</v>
      </c>
      <c r="F65">
        <v>6.7924300000000004</v>
      </c>
      <c r="G65">
        <v>7.8958089999999999</v>
      </c>
      <c r="J65">
        <f t="shared" si="9"/>
        <v>0.19700714595149754</v>
      </c>
      <c r="L65">
        <f t="shared" si="10"/>
        <v>7.8958089999999999</v>
      </c>
      <c r="M65">
        <f t="shared" ref="M65:M96" si="11">F65</f>
        <v>6.7924300000000004</v>
      </c>
      <c r="O65">
        <f t="shared" ref="O65:O96" si="12">F65</f>
        <v>6.7924300000000004</v>
      </c>
      <c r="Q65">
        <f t="shared" si="4"/>
        <v>2.4684626410444332E-2</v>
      </c>
      <c r="S65">
        <f t="shared" si="5"/>
        <v>6.6353165810618195</v>
      </c>
      <c r="T65">
        <f t="shared" si="6"/>
        <v>6.7924300000000004</v>
      </c>
    </row>
    <row r="66" spans="1:20" x14ac:dyDescent="0.3">
      <c r="A66">
        <v>64</v>
      </c>
      <c r="B66">
        <v>2015</v>
      </c>
      <c r="C66">
        <v>5</v>
      </c>
      <c r="D66">
        <v>31</v>
      </c>
      <c r="E66">
        <v>9.4376010000000008</v>
      </c>
      <c r="F66">
        <v>8.9587699999999995</v>
      </c>
      <c r="G66">
        <v>12.113390000000001</v>
      </c>
      <c r="J66">
        <f t="shared" ref="J66:J97" si="13">(F66-F$110)^2</f>
        <v>2.9669550217952017</v>
      </c>
      <c r="L66">
        <f t="shared" ref="L66:L97" si="14">MAX(G66,0)</f>
        <v>12.113390000000001</v>
      </c>
      <c r="M66">
        <f t="shared" si="11"/>
        <v>8.9587699999999995</v>
      </c>
      <c r="O66">
        <f t="shared" si="12"/>
        <v>8.9587699999999995</v>
      </c>
      <c r="Q66">
        <f t="shared" si="4"/>
        <v>0.31178761284360534</v>
      </c>
      <c r="S66">
        <f t="shared" si="5"/>
        <v>8.40039054761694</v>
      </c>
      <c r="T66">
        <f t="shared" si="6"/>
        <v>8.9587699999999995</v>
      </c>
    </row>
    <row r="67" spans="1:20" x14ac:dyDescent="0.3">
      <c r="A67">
        <v>65</v>
      </c>
      <c r="B67">
        <v>2015</v>
      </c>
      <c r="C67">
        <v>6</v>
      </c>
      <c r="D67">
        <v>30</v>
      </c>
      <c r="E67">
        <v>11.747441</v>
      </c>
      <c r="F67">
        <v>11.389341</v>
      </c>
      <c r="G67">
        <v>17.224153999999999</v>
      </c>
      <c r="J67">
        <f t="shared" si="13"/>
        <v>17.247875215854243</v>
      </c>
      <c r="L67">
        <f t="shared" si="14"/>
        <v>17.224153999999999</v>
      </c>
      <c r="M67">
        <f t="shared" si="11"/>
        <v>11.389341</v>
      </c>
      <c r="O67">
        <f t="shared" si="12"/>
        <v>11.389341</v>
      </c>
      <c r="Q67">
        <f t="shared" ref="Q67:Q109" si="15">(S67-M67)^2</f>
        <v>0.72262911150820319</v>
      </c>
      <c r="S67">
        <f t="shared" ref="S67:S109" si="16">L67*I$2+I$3</f>
        <v>10.539265055446689</v>
      </c>
      <c r="T67">
        <f t="shared" ref="T67:T109" si="17">F67</f>
        <v>11.389341</v>
      </c>
    </row>
    <row r="68" spans="1:20" x14ac:dyDescent="0.3">
      <c r="A68">
        <v>66</v>
      </c>
      <c r="B68">
        <v>2015</v>
      </c>
      <c r="C68">
        <v>7</v>
      </c>
      <c r="D68">
        <v>31</v>
      </c>
      <c r="E68">
        <v>12.948187000000001</v>
      </c>
      <c r="F68">
        <v>11.897917</v>
      </c>
      <c r="G68">
        <v>19.154104</v>
      </c>
      <c r="J68">
        <f t="shared" si="13"/>
        <v>21.730814111995276</v>
      </c>
      <c r="L68">
        <f t="shared" si="14"/>
        <v>19.154104</v>
      </c>
      <c r="M68">
        <f t="shared" si="11"/>
        <v>11.897917</v>
      </c>
      <c r="O68">
        <f t="shared" si="12"/>
        <v>11.897917</v>
      </c>
      <c r="Q68">
        <f t="shared" si="15"/>
        <v>0.30355736508943693</v>
      </c>
      <c r="S68">
        <f t="shared" si="16"/>
        <v>11.346956597530424</v>
      </c>
      <c r="T68">
        <f t="shared" si="17"/>
        <v>11.897917</v>
      </c>
    </row>
    <row r="69" spans="1:20" x14ac:dyDescent="0.3">
      <c r="A69">
        <v>67</v>
      </c>
      <c r="B69">
        <v>2015</v>
      </c>
      <c r="C69">
        <v>8</v>
      </c>
      <c r="D69">
        <v>31</v>
      </c>
      <c r="E69">
        <v>12.335387000000001</v>
      </c>
      <c r="F69">
        <v>11.168345</v>
      </c>
      <c r="G69">
        <v>18.083438999999998</v>
      </c>
      <c r="J69">
        <f t="shared" si="13"/>
        <v>15.461096863022986</v>
      </c>
      <c r="L69">
        <f t="shared" si="14"/>
        <v>18.083438999999998</v>
      </c>
      <c r="M69">
        <f t="shared" si="11"/>
        <v>11.168345</v>
      </c>
      <c r="O69">
        <f t="shared" si="12"/>
        <v>11.168345</v>
      </c>
      <c r="Q69">
        <f t="shared" si="15"/>
        <v>7.2611842932204962E-2</v>
      </c>
      <c r="S69">
        <f t="shared" si="16"/>
        <v>10.898879152568076</v>
      </c>
      <c r="T69">
        <f t="shared" si="17"/>
        <v>11.168345</v>
      </c>
    </row>
    <row r="70" spans="1:20" x14ac:dyDescent="0.3">
      <c r="A70">
        <v>68</v>
      </c>
      <c r="B70">
        <v>2015</v>
      </c>
      <c r="C70">
        <v>9</v>
      </c>
      <c r="D70">
        <v>30</v>
      </c>
      <c r="E70">
        <v>9.7056509999999996</v>
      </c>
      <c r="F70">
        <v>9.3149300000000004</v>
      </c>
      <c r="G70">
        <v>13.558818</v>
      </c>
      <c r="J70">
        <f t="shared" si="13"/>
        <v>4.3207655749329827</v>
      </c>
      <c r="L70">
        <f t="shared" si="14"/>
        <v>13.558818</v>
      </c>
      <c r="M70">
        <f t="shared" si="11"/>
        <v>9.3149300000000004</v>
      </c>
      <c r="O70">
        <f t="shared" si="12"/>
        <v>9.3149300000000004</v>
      </c>
      <c r="Q70">
        <f t="shared" si="15"/>
        <v>9.5865932705100076E-2</v>
      </c>
      <c r="S70">
        <f t="shared" si="16"/>
        <v>9.0053077580581462</v>
      </c>
      <c r="T70">
        <f t="shared" si="17"/>
        <v>9.3149300000000004</v>
      </c>
    </row>
    <row r="71" spans="1:20" x14ac:dyDescent="0.3">
      <c r="A71">
        <v>69</v>
      </c>
      <c r="B71">
        <v>2015</v>
      </c>
      <c r="C71">
        <v>10</v>
      </c>
      <c r="D71">
        <v>31</v>
      </c>
      <c r="E71">
        <v>8.9459579999999992</v>
      </c>
      <c r="F71">
        <v>8.3287630000000004</v>
      </c>
      <c r="G71">
        <v>12.411171</v>
      </c>
      <c r="J71">
        <f t="shared" si="13"/>
        <v>1.1935084637190556</v>
      </c>
      <c r="L71">
        <f t="shared" si="14"/>
        <v>12.411171</v>
      </c>
      <c r="M71">
        <f t="shared" si="11"/>
        <v>8.3287630000000004</v>
      </c>
      <c r="O71">
        <f t="shared" si="12"/>
        <v>8.3287630000000004</v>
      </c>
      <c r="Q71">
        <f t="shared" si="15"/>
        <v>3.8514081437407283E-2</v>
      </c>
      <c r="S71">
        <f t="shared" si="16"/>
        <v>8.5250130482481659</v>
      </c>
      <c r="T71">
        <f t="shared" si="17"/>
        <v>8.3287630000000004</v>
      </c>
    </row>
    <row r="72" spans="1:20" x14ac:dyDescent="0.3">
      <c r="A72">
        <v>70</v>
      </c>
      <c r="B72">
        <v>2015</v>
      </c>
      <c r="C72">
        <v>11</v>
      </c>
      <c r="D72">
        <v>30</v>
      </c>
      <c r="E72">
        <v>5.0821430000000003</v>
      </c>
      <c r="F72">
        <v>5.9748169999999998</v>
      </c>
      <c r="G72">
        <v>4.2458349999999996</v>
      </c>
      <c r="J72">
        <f t="shared" si="13"/>
        <v>1.5913011879767569</v>
      </c>
      <c r="L72">
        <f t="shared" si="14"/>
        <v>4.2458349999999996</v>
      </c>
      <c r="M72">
        <f t="shared" si="11"/>
        <v>5.9748169999999998</v>
      </c>
      <c r="O72">
        <f t="shared" si="12"/>
        <v>5.9748169999999998</v>
      </c>
      <c r="Q72">
        <f t="shared" si="15"/>
        <v>0.75173869707115892</v>
      </c>
      <c r="S72">
        <f t="shared" si="16"/>
        <v>5.1077883401097059</v>
      </c>
      <c r="T72">
        <f t="shared" si="17"/>
        <v>5.9748169999999998</v>
      </c>
    </row>
    <row r="73" spans="1:20" x14ac:dyDescent="0.3">
      <c r="A73">
        <v>71</v>
      </c>
      <c r="B73">
        <v>2015</v>
      </c>
      <c r="C73">
        <v>12</v>
      </c>
      <c r="D73">
        <v>31</v>
      </c>
      <c r="E73">
        <v>4.6347180000000003</v>
      </c>
      <c r="F73">
        <v>5.4039159999999997</v>
      </c>
      <c r="G73">
        <v>2.9191069999999999</v>
      </c>
      <c r="J73">
        <f t="shared" si="13"/>
        <v>3.3575756771023868</v>
      </c>
      <c r="L73">
        <f t="shared" si="14"/>
        <v>2.9191069999999999</v>
      </c>
      <c r="M73">
        <f t="shared" si="11"/>
        <v>5.4039159999999997</v>
      </c>
      <c r="O73">
        <f t="shared" si="12"/>
        <v>5.4039159999999997</v>
      </c>
      <c r="Q73">
        <f t="shared" si="15"/>
        <v>0.7248282565125459</v>
      </c>
      <c r="S73">
        <f t="shared" si="16"/>
        <v>4.552547538925392</v>
      </c>
      <c r="T73">
        <f t="shared" si="17"/>
        <v>5.4039159999999997</v>
      </c>
    </row>
    <row r="74" spans="1:20" x14ac:dyDescent="0.3">
      <c r="A74">
        <v>72</v>
      </c>
      <c r="B74">
        <v>2016</v>
      </c>
      <c r="C74">
        <v>1</v>
      </c>
      <c r="D74">
        <v>31</v>
      </c>
      <c r="E74">
        <v>4.68269</v>
      </c>
      <c r="F74">
        <v>4.6272169999999999</v>
      </c>
      <c r="G74">
        <v>2.9633539999999998</v>
      </c>
      <c r="J74">
        <f t="shared" si="13"/>
        <v>6.8072351521989782</v>
      </c>
      <c r="L74">
        <f t="shared" si="14"/>
        <v>2.9633539999999998</v>
      </c>
      <c r="M74">
        <f t="shared" si="11"/>
        <v>4.6272169999999999</v>
      </c>
      <c r="O74">
        <f t="shared" si="12"/>
        <v>4.6272169999999999</v>
      </c>
      <c r="Q74">
        <f t="shared" si="15"/>
        <v>3.15303816241887E-3</v>
      </c>
      <c r="S74">
        <f t="shared" si="16"/>
        <v>4.5710650796194923</v>
      </c>
      <c r="T74">
        <f t="shared" si="17"/>
        <v>4.6272169999999999</v>
      </c>
    </row>
    <row r="75" spans="1:20" x14ac:dyDescent="0.3">
      <c r="A75">
        <v>73</v>
      </c>
      <c r="B75">
        <v>2016</v>
      </c>
      <c r="C75">
        <v>2</v>
      </c>
      <c r="D75">
        <v>29</v>
      </c>
      <c r="E75">
        <v>5.7543259999999998</v>
      </c>
      <c r="F75">
        <v>5.3779450000000004</v>
      </c>
      <c r="G75">
        <v>6.045356</v>
      </c>
      <c r="J75">
        <f t="shared" si="13"/>
        <v>3.4534270738081618</v>
      </c>
      <c r="L75">
        <f t="shared" si="14"/>
        <v>6.045356</v>
      </c>
      <c r="M75">
        <f t="shared" si="11"/>
        <v>5.3779450000000004</v>
      </c>
      <c r="O75">
        <f t="shared" si="12"/>
        <v>5.3779450000000004</v>
      </c>
      <c r="Q75">
        <f t="shared" si="15"/>
        <v>0.23324054897639618</v>
      </c>
      <c r="S75">
        <f t="shared" si="16"/>
        <v>5.8608948410563944</v>
      </c>
      <c r="T75">
        <f t="shared" si="17"/>
        <v>5.3779450000000004</v>
      </c>
    </row>
    <row r="76" spans="1:20" x14ac:dyDescent="0.3">
      <c r="A76">
        <v>74</v>
      </c>
      <c r="B76">
        <v>2016</v>
      </c>
      <c r="C76">
        <v>3</v>
      </c>
      <c r="D76">
        <v>31</v>
      </c>
      <c r="E76">
        <v>5.7626489999999997</v>
      </c>
      <c r="F76">
        <v>5.659497</v>
      </c>
      <c r="G76">
        <v>5.8627099999999999</v>
      </c>
      <c r="J76">
        <f t="shared" si="13"/>
        <v>2.4862599881471263</v>
      </c>
      <c r="L76">
        <f t="shared" si="14"/>
        <v>5.8627099999999999</v>
      </c>
      <c r="M76">
        <f t="shared" si="11"/>
        <v>5.659497</v>
      </c>
      <c r="O76">
        <f t="shared" si="12"/>
        <v>5.659497</v>
      </c>
      <c r="Q76">
        <f t="shared" si="15"/>
        <v>1.561494746459504E-2</v>
      </c>
      <c r="S76">
        <f t="shared" si="16"/>
        <v>5.7844567833888769</v>
      </c>
      <c r="T76">
        <f t="shared" si="17"/>
        <v>5.659497</v>
      </c>
    </row>
    <row r="77" spans="1:20" x14ac:dyDescent="0.3">
      <c r="A77">
        <v>75</v>
      </c>
      <c r="B77">
        <v>2016</v>
      </c>
      <c r="C77">
        <v>4</v>
      </c>
      <c r="D77">
        <v>30</v>
      </c>
      <c r="E77">
        <v>8.3102809999999998</v>
      </c>
      <c r="F77">
        <v>6.7848269999999999</v>
      </c>
      <c r="G77">
        <v>10.821548</v>
      </c>
      <c r="J77">
        <f t="shared" si="13"/>
        <v>0.2038142087193498</v>
      </c>
      <c r="L77">
        <f t="shared" si="14"/>
        <v>10.821548</v>
      </c>
      <c r="M77">
        <f t="shared" si="11"/>
        <v>6.7848269999999999</v>
      </c>
      <c r="O77">
        <f t="shared" si="12"/>
        <v>6.7848269999999999</v>
      </c>
      <c r="Q77">
        <f t="shared" si="15"/>
        <v>1.1554587516578227</v>
      </c>
      <c r="S77">
        <f t="shared" si="16"/>
        <v>7.8597496724084959</v>
      </c>
      <c r="T77">
        <f t="shared" si="17"/>
        <v>6.7848269999999999</v>
      </c>
    </row>
    <row r="78" spans="1:20" x14ac:dyDescent="0.3">
      <c r="A78">
        <v>76</v>
      </c>
      <c r="B78">
        <v>2016</v>
      </c>
      <c r="C78">
        <v>5</v>
      </c>
      <c r="D78">
        <v>31</v>
      </c>
      <c r="E78">
        <v>9.5077499999999997</v>
      </c>
      <c r="F78">
        <v>8.7718749999999996</v>
      </c>
      <c r="G78">
        <v>12.46217</v>
      </c>
      <c r="J78">
        <f t="shared" si="13"/>
        <v>2.358037046215943</v>
      </c>
      <c r="L78">
        <f t="shared" si="14"/>
        <v>12.46217</v>
      </c>
      <c r="M78">
        <f t="shared" si="11"/>
        <v>8.7718749999999996</v>
      </c>
      <c r="O78">
        <f t="shared" si="12"/>
        <v>8.7718749999999996</v>
      </c>
      <c r="Q78">
        <f t="shared" si="15"/>
        <v>5.0858671841853657E-2</v>
      </c>
      <c r="S78">
        <f t="shared" si="16"/>
        <v>8.54635632706613</v>
      </c>
      <c r="T78">
        <f t="shared" si="17"/>
        <v>8.7718749999999996</v>
      </c>
    </row>
    <row r="79" spans="1:20" x14ac:dyDescent="0.3">
      <c r="A79">
        <v>77</v>
      </c>
      <c r="B79">
        <v>2016</v>
      </c>
      <c r="C79">
        <v>6</v>
      </c>
      <c r="D79">
        <v>30</v>
      </c>
      <c r="E79">
        <v>10.471867</v>
      </c>
      <c r="F79">
        <v>10.353471000000001</v>
      </c>
      <c r="G79">
        <v>14.65893</v>
      </c>
      <c r="J79">
        <f t="shared" si="13"/>
        <v>9.7168493667553584</v>
      </c>
      <c r="L79">
        <f t="shared" si="14"/>
        <v>14.65893</v>
      </c>
      <c r="M79">
        <f t="shared" si="11"/>
        <v>10.353471000000001</v>
      </c>
      <c r="O79">
        <f t="shared" si="12"/>
        <v>10.353471000000001</v>
      </c>
      <c r="Q79">
        <f t="shared" si="15"/>
        <v>0.78812157025020246</v>
      </c>
      <c r="S79">
        <f t="shared" si="16"/>
        <v>9.4657088864525694</v>
      </c>
      <c r="T79">
        <f t="shared" si="17"/>
        <v>10.353471000000001</v>
      </c>
    </row>
    <row r="80" spans="1:20" x14ac:dyDescent="0.3">
      <c r="A80">
        <v>78</v>
      </c>
      <c r="B80">
        <v>2016</v>
      </c>
      <c r="C80">
        <v>7</v>
      </c>
      <c r="D80">
        <v>31</v>
      </c>
      <c r="E80">
        <v>11.121703999999999</v>
      </c>
      <c r="F80">
        <v>11.011625</v>
      </c>
      <c r="G80">
        <v>15.844925999999999</v>
      </c>
      <c r="J80">
        <f t="shared" si="13"/>
        <v>14.253193094391875</v>
      </c>
      <c r="L80">
        <f t="shared" si="14"/>
        <v>15.844925999999999</v>
      </c>
      <c r="M80">
        <f t="shared" si="11"/>
        <v>11.011625</v>
      </c>
      <c r="O80">
        <f t="shared" si="12"/>
        <v>11.011625</v>
      </c>
      <c r="Q80">
        <f t="shared" si="15"/>
        <v>1.1016018006261954</v>
      </c>
      <c r="S80">
        <f t="shared" si="16"/>
        <v>9.9620528011369611</v>
      </c>
      <c r="T80">
        <f t="shared" si="17"/>
        <v>11.011625</v>
      </c>
    </row>
    <row r="81" spans="1:20" x14ac:dyDescent="0.3">
      <c r="A81">
        <v>79</v>
      </c>
      <c r="B81">
        <v>2016</v>
      </c>
      <c r="C81">
        <v>8</v>
      </c>
      <c r="D81">
        <v>31</v>
      </c>
      <c r="E81">
        <v>11.952463</v>
      </c>
      <c r="F81">
        <v>10.872294999999999</v>
      </c>
      <c r="G81">
        <v>17.827532000000001</v>
      </c>
      <c r="J81">
        <f t="shared" si="13"/>
        <v>13.220569662769275</v>
      </c>
      <c r="L81">
        <f t="shared" si="14"/>
        <v>17.827532000000001</v>
      </c>
      <c r="M81">
        <f t="shared" si="11"/>
        <v>10.872294999999999</v>
      </c>
      <c r="O81">
        <f t="shared" si="12"/>
        <v>10.872294999999999</v>
      </c>
      <c r="Q81">
        <f t="shared" si="15"/>
        <v>6.482490838785231E-3</v>
      </c>
      <c r="S81">
        <f t="shared" si="16"/>
        <v>10.791781082949683</v>
      </c>
      <c r="T81">
        <f t="shared" si="17"/>
        <v>10.872294999999999</v>
      </c>
    </row>
    <row r="82" spans="1:20" x14ac:dyDescent="0.3">
      <c r="A82">
        <v>80</v>
      </c>
      <c r="B82">
        <v>2016</v>
      </c>
      <c r="C82">
        <v>9</v>
      </c>
      <c r="D82">
        <v>30</v>
      </c>
      <c r="E82">
        <v>9.5066059999999997</v>
      </c>
      <c r="F82">
        <v>9.0363220000000002</v>
      </c>
      <c r="G82">
        <v>12.898707</v>
      </c>
      <c r="J82">
        <f t="shared" si="13"/>
        <v>3.2401336680452784</v>
      </c>
      <c r="L82">
        <f t="shared" si="14"/>
        <v>12.898707</v>
      </c>
      <c r="M82">
        <f t="shared" si="11"/>
        <v>9.0363220000000002</v>
      </c>
      <c r="O82">
        <f t="shared" si="12"/>
        <v>9.0363220000000002</v>
      </c>
      <c r="Q82">
        <f t="shared" si="15"/>
        <v>9.4416849826316693E-2</v>
      </c>
      <c r="S82">
        <f t="shared" si="16"/>
        <v>8.7290487505520264</v>
      </c>
      <c r="T82">
        <f t="shared" si="17"/>
        <v>9.0363220000000002</v>
      </c>
    </row>
    <row r="83" spans="1:20" x14ac:dyDescent="0.3">
      <c r="A83">
        <v>81</v>
      </c>
      <c r="B83">
        <v>2016</v>
      </c>
      <c r="C83">
        <v>10</v>
      </c>
      <c r="D83">
        <v>31</v>
      </c>
      <c r="E83">
        <v>7.1048580000000001</v>
      </c>
      <c r="F83">
        <v>8.2622250000000008</v>
      </c>
      <c r="G83">
        <v>8.8443000000000005</v>
      </c>
      <c r="J83">
        <f t="shared" si="13"/>
        <v>1.0525531495844638</v>
      </c>
      <c r="L83">
        <f t="shared" si="14"/>
        <v>8.8443000000000005</v>
      </c>
      <c r="M83">
        <f t="shared" si="11"/>
        <v>8.2622250000000008</v>
      </c>
      <c r="O83">
        <f t="shared" si="12"/>
        <v>8.2622250000000008</v>
      </c>
      <c r="Q83">
        <f t="shared" si="15"/>
        <v>1.5128047150579587</v>
      </c>
      <c r="S83">
        <f t="shared" si="16"/>
        <v>7.0322637343261754</v>
      </c>
      <c r="T83">
        <f t="shared" si="17"/>
        <v>8.2622250000000008</v>
      </c>
    </row>
    <row r="84" spans="1:20" x14ac:dyDescent="0.3">
      <c r="A84">
        <v>82</v>
      </c>
      <c r="B84">
        <v>2016</v>
      </c>
      <c r="C84">
        <v>11</v>
      </c>
      <c r="D84">
        <v>30</v>
      </c>
      <c r="E84">
        <v>6.2943569999999998</v>
      </c>
      <c r="F84">
        <v>7.2404169999999999</v>
      </c>
      <c r="G84">
        <v>7.2502180000000003</v>
      </c>
      <c r="J84">
        <f t="shared" si="13"/>
        <v>1.7074495276065697E-5</v>
      </c>
      <c r="L84">
        <f t="shared" si="14"/>
        <v>7.2502180000000003</v>
      </c>
      <c r="M84">
        <f t="shared" si="11"/>
        <v>7.2404169999999999</v>
      </c>
      <c r="O84">
        <f t="shared" si="12"/>
        <v>7.2404169999999999</v>
      </c>
      <c r="Q84">
        <f t="shared" si="15"/>
        <v>0.76611989291253479</v>
      </c>
      <c r="S84">
        <f t="shared" si="16"/>
        <v>6.3651342497343872</v>
      </c>
      <c r="T84">
        <f t="shared" si="17"/>
        <v>7.2404169999999999</v>
      </c>
    </row>
    <row r="85" spans="1:20" x14ac:dyDescent="0.3">
      <c r="A85">
        <v>83</v>
      </c>
      <c r="B85">
        <v>2016</v>
      </c>
      <c r="C85">
        <v>12</v>
      </c>
      <c r="D85">
        <v>31</v>
      </c>
      <c r="E85">
        <v>3.6990850000000002</v>
      </c>
      <c r="F85">
        <v>4.67211</v>
      </c>
      <c r="G85">
        <v>-0.209699</v>
      </c>
      <c r="J85">
        <f t="shared" si="13"/>
        <v>6.5749927658389034</v>
      </c>
      <c r="L85">
        <f t="shared" si="14"/>
        <v>0</v>
      </c>
      <c r="M85">
        <f t="shared" si="11"/>
        <v>4.67211</v>
      </c>
      <c r="O85">
        <f t="shared" si="12"/>
        <v>4.67211</v>
      </c>
      <c r="Q85">
        <f t="shared" si="15"/>
        <v>1.7988711816461984</v>
      </c>
      <c r="S85">
        <f t="shared" si="16"/>
        <v>3.3308899652382915</v>
      </c>
      <c r="T85">
        <f t="shared" si="17"/>
        <v>4.67211</v>
      </c>
    </row>
    <row r="86" spans="1:20" x14ac:dyDescent="0.3">
      <c r="A86">
        <v>84</v>
      </c>
      <c r="B86">
        <v>2017</v>
      </c>
      <c r="C86">
        <v>1</v>
      </c>
      <c r="D86">
        <v>31</v>
      </c>
      <c r="E86">
        <v>3.995349</v>
      </c>
      <c r="F86">
        <v>3.6666099999999999</v>
      </c>
      <c r="G86">
        <v>0.13300899999999999</v>
      </c>
      <c r="J86">
        <f t="shared" si="13"/>
        <v>12.742578680153718</v>
      </c>
      <c r="L86">
        <f t="shared" si="14"/>
        <v>0.13300899999999999</v>
      </c>
      <c r="M86">
        <f t="shared" si="11"/>
        <v>3.6666099999999999</v>
      </c>
      <c r="O86">
        <f t="shared" si="12"/>
        <v>3.6666099999999999</v>
      </c>
      <c r="Q86">
        <f t="shared" si="15"/>
        <v>7.8430945092765408E-2</v>
      </c>
      <c r="S86">
        <f t="shared" si="16"/>
        <v>3.3865547463574992</v>
      </c>
      <c r="T86">
        <f t="shared" si="17"/>
        <v>3.6666099999999999</v>
      </c>
    </row>
    <row r="87" spans="1:20" x14ac:dyDescent="0.3">
      <c r="A87">
        <v>85</v>
      </c>
      <c r="B87">
        <v>2017</v>
      </c>
      <c r="C87">
        <v>2</v>
      </c>
      <c r="D87">
        <v>28</v>
      </c>
      <c r="E87">
        <v>4.6958510000000002</v>
      </c>
      <c r="F87">
        <v>4.7065109999999999</v>
      </c>
      <c r="G87">
        <v>2.7346149999999998</v>
      </c>
      <c r="J87">
        <f t="shared" si="13"/>
        <v>6.3997558352086816</v>
      </c>
      <c r="L87">
        <f t="shared" si="14"/>
        <v>2.7346149999999998</v>
      </c>
      <c r="M87">
        <f t="shared" si="11"/>
        <v>4.7065109999999999</v>
      </c>
      <c r="O87">
        <f t="shared" si="12"/>
        <v>4.7065109999999999</v>
      </c>
      <c r="Q87">
        <f t="shared" si="15"/>
        <v>5.3441453823355488E-2</v>
      </c>
      <c r="S87">
        <f t="shared" si="16"/>
        <v>4.4753369231155977</v>
      </c>
      <c r="T87">
        <f t="shared" si="17"/>
        <v>4.7065109999999999</v>
      </c>
    </row>
    <row r="88" spans="1:20" x14ac:dyDescent="0.3">
      <c r="A88">
        <v>86</v>
      </c>
      <c r="B88">
        <v>2017</v>
      </c>
      <c r="C88">
        <v>3</v>
      </c>
      <c r="D88">
        <v>31</v>
      </c>
      <c r="E88">
        <v>5.4186959999999997</v>
      </c>
      <c r="F88">
        <v>4.946485</v>
      </c>
      <c r="G88">
        <v>5.2178149999999999</v>
      </c>
      <c r="J88">
        <f t="shared" si="13"/>
        <v>5.243183446348163</v>
      </c>
      <c r="L88">
        <f t="shared" si="14"/>
        <v>5.2178149999999999</v>
      </c>
      <c r="M88">
        <f t="shared" si="11"/>
        <v>4.946485</v>
      </c>
      <c r="O88">
        <f t="shared" si="12"/>
        <v>4.946485</v>
      </c>
      <c r="Q88">
        <f t="shared" si="15"/>
        <v>0.3227157166543464</v>
      </c>
      <c r="S88">
        <f t="shared" si="16"/>
        <v>5.5145657307543061</v>
      </c>
      <c r="T88">
        <f t="shared" si="17"/>
        <v>4.946485</v>
      </c>
    </row>
    <row r="89" spans="1:20" x14ac:dyDescent="0.3">
      <c r="A89">
        <v>87</v>
      </c>
      <c r="B89">
        <v>2017</v>
      </c>
      <c r="C89">
        <v>4</v>
      </c>
      <c r="D89">
        <v>30</v>
      </c>
      <c r="E89">
        <v>6.0783129999999996</v>
      </c>
      <c r="F89">
        <v>5.5992629999999997</v>
      </c>
      <c r="G89">
        <v>6.6770889999999996</v>
      </c>
      <c r="J89">
        <f t="shared" si="13"/>
        <v>2.6798406040709053</v>
      </c>
      <c r="L89">
        <f t="shared" si="14"/>
        <v>6.6770889999999996</v>
      </c>
      <c r="M89">
        <f t="shared" si="11"/>
        <v>5.5992629999999997</v>
      </c>
      <c r="O89">
        <f t="shared" si="12"/>
        <v>5.5992629999999997</v>
      </c>
      <c r="Q89">
        <f t="shared" si="15"/>
        <v>0.27669130235789197</v>
      </c>
      <c r="S89">
        <f t="shared" si="16"/>
        <v>6.1252775457664566</v>
      </c>
      <c r="T89">
        <f t="shared" si="17"/>
        <v>5.5992629999999997</v>
      </c>
    </row>
    <row r="90" spans="1:20" x14ac:dyDescent="0.3">
      <c r="A90">
        <v>88</v>
      </c>
      <c r="B90">
        <v>2017</v>
      </c>
      <c r="C90">
        <v>5</v>
      </c>
      <c r="D90">
        <v>31</v>
      </c>
      <c r="E90">
        <v>8.7789099999999998</v>
      </c>
      <c r="F90">
        <v>7.0140260000000003</v>
      </c>
      <c r="G90">
        <v>11.769405000000001</v>
      </c>
      <c r="J90">
        <f t="shared" si="13"/>
        <v>4.9399005458312766E-2</v>
      </c>
      <c r="L90">
        <f t="shared" si="14"/>
        <v>11.769405000000001</v>
      </c>
      <c r="M90">
        <f t="shared" si="11"/>
        <v>7.0140260000000003</v>
      </c>
      <c r="O90">
        <f t="shared" si="12"/>
        <v>7.0140260000000003</v>
      </c>
      <c r="Q90">
        <f t="shared" si="15"/>
        <v>1.543571412067722</v>
      </c>
      <c r="S90">
        <f t="shared" si="16"/>
        <v>8.2564314942198713</v>
      </c>
      <c r="T90">
        <f t="shared" si="17"/>
        <v>7.0140260000000003</v>
      </c>
    </row>
    <row r="91" spans="1:20" x14ac:dyDescent="0.3">
      <c r="A91">
        <v>89</v>
      </c>
      <c r="B91">
        <v>2017</v>
      </c>
      <c r="C91">
        <v>6</v>
      </c>
      <c r="D91">
        <v>30</v>
      </c>
      <c r="E91">
        <v>10.229964000000001</v>
      </c>
      <c r="F91">
        <v>9.7849989999999991</v>
      </c>
      <c r="G91">
        <v>14.434545</v>
      </c>
      <c r="J91">
        <f t="shared" si="13"/>
        <v>6.495943714573718</v>
      </c>
      <c r="L91">
        <f t="shared" si="14"/>
        <v>14.434545</v>
      </c>
      <c r="M91">
        <f t="shared" si="11"/>
        <v>9.7849989999999991</v>
      </c>
      <c r="O91">
        <f t="shared" si="12"/>
        <v>9.7849989999999991</v>
      </c>
      <c r="Q91">
        <f t="shared" si="15"/>
        <v>0.17073102053056599</v>
      </c>
      <c r="S91">
        <f t="shared" si="16"/>
        <v>9.3718028957945432</v>
      </c>
      <c r="T91">
        <f t="shared" si="17"/>
        <v>9.7849989999999991</v>
      </c>
    </row>
    <row r="92" spans="1:20" x14ac:dyDescent="0.3">
      <c r="A92">
        <v>90</v>
      </c>
      <c r="B92">
        <v>2017</v>
      </c>
      <c r="C92">
        <v>7</v>
      </c>
      <c r="D92">
        <v>31</v>
      </c>
      <c r="E92">
        <v>11.892227999999999</v>
      </c>
      <c r="F92">
        <v>11.298373</v>
      </c>
      <c r="G92">
        <v>17.433955999999998</v>
      </c>
      <c r="J92">
        <f t="shared" si="13"/>
        <v>16.500559972877944</v>
      </c>
      <c r="L92">
        <f t="shared" si="14"/>
        <v>17.433955999999998</v>
      </c>
      <c r="M92">
        <f t="shared" si="11"/>
        <v>11.298373</v>
      </c>
      <c r="O92">
        <f t="shared" si="12"/>
        <v>11.298373</v>
      </c>
      <c r="Q92">
        <f t="shared" si="15"/>
        <v>0.45065039740983021</v>
      </c>
      <c r="S92">
        <f t="shared" si="16"/>
        <v>10.627068004182279</v>
      </c>
      <c r="T92">
        <f t="shared" si="17"/>
        <v>11.298373</v>
      </c>
    </row>
    <row r="93" spans="1:20" x14ac:dyDescent="0.3">
      <c r="A93">
        <v>91</v>
      </c>
      <c r="B93">
        <v>2017</v>
      </c>
      <c r="C93">
        <v>8</v>
      </c>
      <c r="D93">
        <v>31</v>
      </c>
      <c r="E93">
        <v>12.658903</v>
      </c>
      <c r="F93">
        <v>10.501163</v>
      </c>
      <c r="G93">
        <v>19.662766000000001</v>
      </c>
      <c r="J93">
        <f t="shared" si="13"/>
        <v>10.659429201333872</v>
      </c>
      <c r="L93">
        <f t="shared" si="14"/>
        <v>19.662766000000001</v>
      </c>
      <c r="M93">
        <f t="shared" si="11"/>
        <v>10.501163</v>
      </c>
      <c r="O93">
        <f t="shared" si="12"/>
        <v>10.501163</v>
      </c>
      <c r="Q93">
        <f t="shared" si="15"/>
        <v>1.1207834659234712</v>
      </c>
      <c r="S93">
        <f t="shared" si="16"/>
        <v>11.559833612571952</v>
      </c>
      <c r="T93">
        <f t="shared" si="17"/>
        <v>10.501163</v>
      </c>
    </row>
    <row r="94" spans="1:20" x14ac:dyDescent="0.3">
      <c r="A94">
        <v>92</v>
      </c>
      <c r="B94">
        <v>2017</v>
      </c>
      <c r="C94">
        <v>9</v>
      </c>
      <c r="D94">
        <v>30</v>
      </c>
      <c r="E94">
        <v>10.572832999999999</v>
      </c>
      <c r="F94">
        <v>9.2247319999999995</v>
      </c>
      <c r="G94">
        <v>15.651662999999999</v>
      </c>
      <c r="J94">
        <f t="shared" si="13"/>
        <v>3.9539219873323126</v>
      </c>
      <c r="L94">
        <f t="shared" si="14"/>
        <v>15.651662999999999</v>
      </c>
      <c r="M94">
        <f t="shared" si="11"/>
        <v>9.2247319999999995</v>
      </c>
      <c r="O94">
        <f t="shared" si="12"/>
        <v>9.2247319999999995</v>
      </c>
      <c r="Q94">
        <f t="shared" si="15"/>
        <v>0.43091280126349307</v>
      </c>
      <c r="S94">
        <f t="shared" si="16"/>
        <v>9.881171487891681</v>
      </c>
      <c r="T94">
        <f t="shared" si="17"/>
        <v>9.2247319999999995</v>
      </c>
    </row>
    <row r="95" spans="1:20" x14ac:dyDescent="0.3">
      <c r="A95">
        <v>93</v>
      </c>
      <c r="B95">
        <v>2017</v>
      </c>
      <c r="C95">
        <v>10</v>
      </c>
      <c r="D95">
        <v>31</v>
      </c>
      <c r="E95">
        <v>7.3501329999999996</v>
      </c>
      <c r="F95">
        <v>7.2264099999999996</v>
      </c>
      <c r="G95">
        <v>9.3404439999999997</v>
      </c>
      <c r="J95">
        <f t="shared" si="13"/>
        <v>9.7513064831618873E-5</v>
      </c>
      <c r="L95">
        <f t="shared" si="14"/>
        <v>9.3404439999999997</v>
      </c>
      <c r="M95">
        <f t="shared" si="11"/>
        <v>7.2264099999999996</v>
      </c>
      <c r="O95">
        <f t="shared" si="12"/>
        <v>7.2264099999999996</v>
      </c>
      <c r="Q95">
        <f t="shared" si="15"/>
        <v>1.8203184956115984E-4</v>
      </c>
      <c r="S95">
        <f t="shared" si="16"/>
        <v>7.2399019179348656</v>
      </c>
      <c r="T95">
        <f t="shared" si="17"/>
        <v>7.2264099999999996</v>
      </c>
    </row>
    <row r="96" spans="1:20" x14ac:dyDescent="0.3">
      <c r="A96">
        <v>94</v>
      </c>
      <c r="B96">
        <v>2017</v>
      </c>
      <c r="C96">
        <v>11</v>
      </c>
      <c r="D96">
        <v>30</v>
      </c>
      <c r="E96">
        <v>5.4171240000000003</v>
      </c>
      <c r="F96">
        <v>6.0619870000000002</v>
      </c>
      <c r="G96">
        <v>5.0382179999999996</v>
      </c>
      <c r="J96">
        <f t="shared" si="13"/>
        <v>1.3789754883563856</v>
      </c>
      <c r="L96">
        <f t="shared" si="14"/>
        <v>5.0382179999999996</v>
      </c>
      <c r="M96">
        <f t="shared" si="11"/>
        <v>6.0619870000000002</v>
      </c>
      <c r="O96">
        <f t="shared" si="12"/>
        <v>6.0619870000000002</v>
      </c>
      <c r="Q96">
        <f t="shared" si="15"/>
        <v>0.38760997616781945</v>
      </c>
      <c r="S96">
        <f t="shared" si="16"/>
        <v>5.4394036913835393</v>
      </c>
      <c r="T96">
        <f t="shared" si="17"/>
        <v>6.0619870000000002</v>
      </c>
    </row>
    <row r="97" spans="1:20" x14ac:dyDescent="0.3">
      <c r="A97">
        <v>95</v>
      </c>
      <c r="B97">
        <v>2017</v>
      </c>
      <c r="C97">
        <v>12</v>
      </c>
      <c r="D97">
        <v>31</v>
      </c>
      <c r="E97">
        <v>4.291633</v>
      </c>
      <c r="F97">
        <v>4.5872989999999998</v>
      </c>
      <c r="G97">
        <v>2.4546190000000001</v>
      </c>
      <c r="J97">
        <f t="shared" si="13"/>
        <v>7.0171261414218673</v>
      </c>
      <c r="L97">
        <f t="shared" si="14"/>
        <v>2.4546190000000001</v>
      </c>
      <c r="M97">
        <f t="shared" ref="M97:M109" si="18">F97</f>
        <v>4.5872989999999998</v>
      </c>
      <c r="O97">
        <f t="shared" ref="O97:O109" si="19">F97</f>
        <v>4.5872989999999998</v>
      </c>
      <c r="Q97">
        <f t="shared" si="15"/>
        <v>5.2505820699996091E-2</v>
      </c>
      <c r="S97">
        <f t="shared" si="16"/>
        <v>4.3581575137955237</v>
      </c>
      <c r="T97">
        <f t="shared" si="17"/>
        <v>4.5872989999999998</v>
      </c>
    </row>
    <row r="98" spans="1:20" x14ac:dyDescent="0.3">
      <c r="A98">
        <v>96</v>
      </c>
      <c r="B98">
        <v>2018</v>
      </c>
      <c r="C98">
        <v>1</v>
      </c>
      <c r="D98">
        <v>31</v>
      </c>
      <c r="E98">
        <v>5.1397180000000002</v>
      </c>
      <c r="F98">
        <v>4.9552849999999999</v>
      </c>
      <c r="G98">
        <v>4.5376750000000001</v>
      </c>
      <c r="J98">
        <f t="shared" ref="J98:J109" si="20">(F98-F$110)^2</f>
        <v>5.2029604086296448</v>
      </c>
      <c r="L98">
        <f t="shared" ref="L98:L109" si="21">MAX(G98,0)</f>
        <v>4.5376750000000001</v>
      </c>
      <c r="M98">
        <f t="shared" si="18"/>
        <v>4.9552849999999999</v>
      </c>
      <c r="O98">
        <f t="shared" si="19"/>
        <v>4.9552849999999999</v>
      </c>
      <c r="Q98">
        <f t="shared" si="15"/>
        <v>7.5426860043758218E-2</v>
      </c>
      <c r="S98">
        <f t="shared" si="16"/>
        <v>5.2299245092548743</v>
      </c>
      <c r="T98">
        <f t="shared" si="17"/>
        <v>4.9552849999999999</v>
      </c>
    </row>
    <row r="99" spans="1:20" x14ac:dyDescent="0.3">
      <c r="A99">
        <v>97</v>
      </c>
      <c r="B99">
        <v>2018</v>
      </c>
      <c r="C99">
        <v>2</v>
      </c>
      <c r="D99">
        <v>28</v>
      </c>
      <c r="E99">
        <v>4.6000930000000002</v>
      </c>
      <c r="F99">
        <v>4.2978680000000002</v>
      </c>
      <c r="G99">
        <v>2.349281</v>
      </c>
      <c r="H99" s="3" t="s">
        <v>5</v>
      </c>
      <c r="I99">
        <v>2.7461000000000002</v>
      </c>
      <c r="J99">
        <f t="shared" si="20"/>
        <v>8.6342937040771979</v>
      </c>
      <c r="L99">
        <f t="shared" si="21"/>
        <v>2.349281</v>
      </c>
      <c r="M99">
        <f t="shared" si="18"/>
        <v>4.2978680000000002</v>
      </c>
      <c r="O99">
        <f t="shared" si="19"/>
        <v>4.2978680000000002</v>
      </c>
      <c r="Q99">
        <f t="shared" si="15"/>
        <v>2.6260699143307564E-4</v>
      </c>
      <c r="S99">
        <f t="shared" si="16"/>
        <v>4.3140731532369516</v>
      </c>
      <c r="T99">
        <f t="shared" si="17"/>
        <v>4.2978680000000002</v>
      </c>
    </row>
    <row r="100" spans="1:20" x14ac:dyDescent="0.3">
      <c r="A100">
        <v>98</v>
      </c>
      <c r="B100">
        <v>2018</v>
      </c>
      <c r="C100">
        <v>3</v>
      </c>
      <c r="D100">
        <v>31</v>
      </c>
      <c r="E100">
        <v>5.3379760000000003</v>
      </c>
      <c r="F100">
        <v>4.6569880000000001</v>
      </c>
      <c r="G100">
        <v>4.6529499999999997</v>
      </c>
      <c r="H100" s="3" t="s">
        <v>6</v>
      </c>
      <c r="I100">
        <v>0.95009999999999994</v>
      </c>
      <c r="J100">
        <f t="shared" si="20"/>
        <v>6.6527723455023846</v>
      </c>
      <c r="L100">
        <f t="shared" si="21"/>
        <v>4.6529499999999997</v>
      </c>
      <c r="M100">
        <f t="shared" si="18"/>
        <v>4.6569880000000001</v>
      </c>
      <c r="O100">
        <f t="shared" si="19"/>
        <v>4.6569880000000001</v>
      </c>
      <c r="Q100">
        <f t="shared" si="15"/>
        <v>0.3858640243438341</v>
      </c>
      <c r="S100">
        <f t="shared" si="16"/>
        <v>5.2781675427602508</v>
      </c>
      <c r="T100">
        <f t="shared" si="17"/>
        <v>4.6569880000000001</v>
      </c>
    </row>
    <row r="101" spans="1:20" x14ac:dyDescent="0.3">
      <c r="A101">
        <v>99</v>
      </c>
      <c r="B101">
        <v>2018</v>
      </c>
      <c r="C101">
        <v>4</v>
      </c>
      <c r="D101">
        <v>30</v>
      </c>
      <c r="E101">
        <v>6.7929079999999997</v>
      </c>
      <c r="F101">
        <v>5.8367180000000003</v>
      </c>
      <c r="G101">
        <v>7.8039769999999997</v>
      </c>
      <c r="H101" s="3" t="s">
        <v>7</v>
      </c>
      <c r="I101">
        <f>(1/12)*SQRT(SUM(J2:J109))</f>
        <v>2.1099401491933474</v>
      </c>
      <c r="J101">
        <f t="shared" si="20"/>
        <v>1.958787424638311</v>
      </c>
      <c r="L101">
        <f t="shared" si="21"/>
        <v>7.8039769999999997</v>
      </c>
      <c r="M101">
        <f t="shared" si="18"/>
        <v>5.8367180000000003</v>
      </c>
      <c r="O101">
        <f t="shared" si="19"/>
        <v>5.8367180000000003</v>
      </c>
      <c r="Q101">
        <f t="shared" si="15"/>
        <v>0.5778531590467334</v>
      </c>
      <c r="S101">
        <f t="shared" si="16"/>
        <v>6.5968845337587112</v>
      </c>
      <c r="T101">
        <f t="shared" si="17"/>
        <v>5.8367180000000003</v>
      </c>
    </row>
    <row r="102" spans="1:20" x14ac:dyDescent="0.3">
      <c r="A102">
        <v>100</v>
      </c>
      <c r="B102">
        <v>2018</v>
      </c>
      <c r="C102">
        <v>5</v>
      </c>
      <c r="D102">
        <v>31</v>
      </c>
      <c r="E102">
        <v>9.9120489999999997</v>
      </c>
      <c r="F102">
        <v>8.8799700000000001</v>
      </c>
      <c r="G102">
        <v>12.914077000000001</v>
      </c>
      <c r="H102" s="3" t="s">
        <v>9</v>
      </c>
      <c r="I102">
        <f>(1/12)*SQRT(SUM(Q2:Q109))</f>
        <v>0.59182843657097517</v>
      </c>
      <c r="J102">
        <f t="shared" si="20"/>
        <v>2.7017008053655744</v>
      </c>
      <c r="L102">
        <f t="shared" si="21"/>
        <v>12.914077000000001</v>
      </c>
      <c r="M102">
        <f t="shared" si="18"/>
        <v>8.8799700000000001</v>
      </c>
      <c r="O102">
        <f t="shared" si="19"/>
        <v>8.8799700000000001</v>
      </c>
      <c r="Q102">
        <f t="shared" si="15"/>
        <v>2.0877026323824807E-2</v>
      </c>
      <c r="S102">
        <f t="shared" si="16"/>
        <v>8.7354811550194107</v>
      </c>
      <c r="T102">
        <f t="shared" si="17"/>
        <v>8.8799700000000001</v>
      </c>
    </row>
    <row r="103" spans="1:20" x14ac:dyDescent="0.3">
      <c r="A103">
        <v>101</v>
      </c>
      <c r="B103">
        <v>2018</v>
      </c>
      <c r="C103">
        <v>6</v>
      </c>
      <c r="D103">
        <v>30</v>
      </c>
      <c r="E103">
        <v>10.304717999999999</v>
      </c>
      <c r="F103">
        <v>10.157683</v>
      </c>
      <c r="G103">
        <v>13.62261</v>
      </c>
      <c r="J103">
        <f t="shared" si="20"/>
        <v>8.534567031803503</v>
      </c>
      <c r="L103">
        <f t="shared" si="21"/>
        <v>13.62261</v>
      </c>
      <c r="M103">
        <f t="shared" si="18"/>
        <v>10.157683</v>
      </c>
      <c r="O103">
        <f t="shared" si="19"/>
        <v>10.157683</v>
      </c>
      <c r="Q103">
        <f t="shared" si="15"/>
        <v>1.2671510567783748</v>
      </c>
      <c r="S103">
        <f t="shared" si="16"/>
        <v>9.032004956872937</v>
      </c>
      <c r="T103">
        <f t="shared" si="17"/>
        <v>10.157683</v>
      </c>
    </row>
    <row r="104" spans="1:20" x14ac:dyDescent="0.3">
      <c r="A104">
        <v>102</v>
      </c>
      <c r="B104">
        <v>2018</v>
      </c>
      <c r="C104">
        <v>7</v>
      </c>
      <c r="D104">
        <v>31</v>
      </c>
      <c r="E104">
        <v>12.686346</v>
      </c>
      <c r="F104">
        <v>11.548427</v>
      </c>
      <c r="G104">
        <v>19.051376000000001</v>
      </c>
      <c r="J104">
        <f t="shared" si="20"/>
        <v>18.594569746126762</v>
      </c>
      <c r="L104">
        <f t="shared" si="21"/>
        <v>19.051376000000001</v>
      </c>
      <c r="M104">
        <f t="shared" si="18"/>
        <v>11.548427</v>
      </c>
      <c r="O104">
        <f t="shared" si="19"/>
        <v>11.548427</v>
      </c>
      <c r="Q104">
        <f t="shared" si="15"/>
        <v>5.9761898226384176E-2</v>
      </c>
      <c r="S104">
        <f t="shared" si="16"/>
        <v>11.303964532070086</v>
      </c>
      <c r="T104">
        <f t="shared" si="17"/>
        <v>11.548427</v>
      </c>
    </row>
    <row r="105" spans="1:20" x14ac:dyDescent="0.3">
      <c r="A105">
        <v>103</v>
      </c>
      <c r="B105">
        <v>2018</v>
      </c>
      <c r="C105">
        <v>8</v>
      </c>
      <c r="D105">
        <v>31</v>
      </c>
      <c r="E105">
        <v>12.276451</v>
      </c>
      <c r="F105">
        <v>10.903589</v>
      </c>
      <c r="G105">
        <v>17.891848</v>
      </c>
      <c r="J105">
        <f t="shared" si="20"/>
        <v>13.449119579198539</v>
      </c>
      <c r="L105">
        <f t="shared" si="21"/>
        <v>17.891848</v>
      </c>
      <c r="M105">
        <f t="shared" si="18"/>
        <v>10.903589</v>
      </c>
      <c r="O105">
        <f t="shared" si="19"/>
        <v>10.903589</v>
      </c>
      <c r="Q105">
        <f t="shared" si="15"/>
        <v>7.2065535645211842E-3</v>
      </c>
      <c r="S105">
        <f t="shared" si="16"/>
        <v>10.818697577791857</v>
      </c>
      <c r="T105">
        <f t="shared" si="17"/>
        <v>10.903589</v>
      </c>
    </row>
    <row r="106" spans="1:20" x14ac:dyDescent="0.3">
      <c r="A106">
        <v>104</v>
      </c>
      <c r="B106">
        <v>2018</v>
      </c>
      <c r="C106">
        <v>9</v>
      </c>
      <c r="D106">
        <v>30</v>
      </c>
      <c r="E106">
        <v>9.7302560000000007</v>
      </c>
      <c r="F106">
        <v>8.9095630000000003</v>
      </c>
      <c r="G106">
        <v>13.441209000000001</v>
      </c>
      <c r="J106">
        <f t="shared" si="20"/>
        <v>2.7998596990968343</v>
      </c>
      <c r="L106">
        <f t="shared" si="21"/>
        <v>13.441209000000001</v>
      </c>
      <c r="M106">
        <f t="shared" si="18"/>
        <v>8.9095630000000003</v>
      </c>
      <c r="O106">
        <f t="shared" si="19"/>
        <v>8.9095630000000003</v>
      </c>
      <c r="Q106">
        <f t="shared" si="15"/>
        <v>2.164569718412758E-3</v>
      </c>
      <c r="S106">
        <f t="shared" si="16"/>
        <v>8.956087936522394</v>
      </c>
      <c r="T106">
        <f t="shared" si="17"/>
        <v>8.9095630000000003</v>
      </c>
    </row>
    <row r="107" spans="1:20" x14ac:dyDescent="0.3">
      <c r="A107">
        <v>105</v>
      </c>
      <c r="B107">
        <v>2018</v>
      </c>
      <c r="C107">
        <v>10</v>
      </c>
      <c r="D107">
        <v>31</v>
      </c>
      <c r="E107">
        <v>8.0274110000000007</v>
      </c>
      <c r="F107">
        <v>7.4504200000000003</v>
      </c>
      <c r="G107">
        <v>10.491595999999999</v>
      </c>
      <c r="J107">
        <f t="shared" si="20"/>
        <v>4.5853853741498585E-2</v>
      </c>
      <c r="L107">
        <f t="shared" si="21"/>
        <v>10.491595999999999</v>
      </c>
      <c r="M107">
        <f t="shared" si="18"/>
        <v>7.4504200000000003</v>
      </c>
      <c r="O107">
        <f t="shared" si="19"/>
        <v>7.4504200000000003</v>
      </c>
      <c r="Q107">
        <f t="shared" si="15"/>
        <v>7.3573027507152569E-2</v>
      </c>
      <c r="S107">
        <f t="shared" si="16"/>
        <v>7.7216634838058837</v>
      </c>
      <c r="T107">
        <f t="shared" si="17"/>
        <v>7.4504200000000003</v>
      </c>
    </row>
    <row r="108" spans="1:20" x14ac:dyDescent="0.3">
      <c r="A108">
        <v>106</v>
      </c>
      <c r="B108">
        <v>2018</v>
      </c>
      <c r="C108">
        <v>11</v>
      </c>
      <c r="D108">
        <v>30</v>
      </c>
      <c r="E108">
        <v>5.8724049999999997</v>
      </c>
      <c r="F108">
        <v>5.8304580000000001</v>
      </c>
      <c r="G108">
        <v>5.9617440000000004</v>
      </c>
      <c r="J108">
        <f t="shared" si="20"/>
        <v>1.9763491894553484</v>
      </c>
      <c r="L108">
        <f t="shared" si="21"/>
        <v>5.9617440000000004</v>
      </c>
      <c r="M108">
        <f t="shared" si="18"/>
        <v>5.8304580000000001</v>
      </c>
      <c r="O108">
        <f t="shared" si="19"/>
        <v>5.8304580000000001</v>
      </c>
      <c r="Q108">
        <f t="shared" si="15"/>
        <v>2.0748976487333215E-5</v>
      </c>
      <c r="S108">
        <f t="shared" si="16"/>
        <v>5.8259028955569239</v>
      </c>
      <c r="T108">
        <f t="shared" si="17"/>
        <v>5.8304580000000001</v>
      </c>
    </row>
    <row r="109" spans="1:20" x14ac:dyDescent="0.3">
      <c r="A109">
        <v>107</v>
      </c>
      <c r="B109">
        <v>2018</v>
      </c>
      <c r="C109">
        <v>12</v>
      </c>
      <c r="D109">
        <v>31</v>
      </c>
      <c r="E109">
        <v>4.5698980000000002</v>
      </c>
      <c r="F109">
        <v>4.8333740000000001</v>
      </c>
      <c r="G109">
        <v>2.866276</v>
      </c>
      <c r="J109">
        <f t="shared" si="20"/>
        <v>5.7739806509440887</v>
      </c>
      <c r="L109">
        <f t="shared" si="21"/>
        <v>2.866276</v>
      </c>
      <c r="M109">
        <f t="shared" si="18"/>
        <v>4.8333740000000001</v>
      </c>
      <c r="O109">
        <f t="shared" si="19"/>
        <v>4.8333740000000001</v>
      </c>
      <c r="Q109">
        <f t="shared" si="15"/>
        <v>9.1770486062295875E-2</v>
      </c>
      <c r="S109">
        <f t="shared" si="16"/>
        <v>4.530437561019319</v>
      </c>
      <c r="T109">
        <f t="shared" si="17"/>
        <v>4.8333740000000001</v>
      </c>
    </row>
    <row r="110" spans="1:20" s="5" customFormat="1" x14ac:dyDescent="0.3">
      <c r="B110" s="5" t="s">
        <v>16</v>
      </c>
      <c r="E110" s="5">
        <f t="shared" ref="E110:F110" si="22">AVERAGE(E2:E109)</f>
        <v>7.7047417870370349</v>
      </c>
      <c r="F110" s="5">
        <f t="shared" si="22"/>
        <v>7.2362848703703699</v>
      </c>
      <c r="G110" s="5">
        <f>AVERAGE(G2:G109)</f>
        <v>9.3298595370370361</v>
      </c>
      <c r="H110" s="6"/>
      <c r="J110" s="5">
        <f t="shared" ref="J110" si="23">AVERAGE(J2:J109)</f>
        <v>5.9357965775707262</v>
      </c>
      <c r="L110" s="5">
        <f t="shared" ref="L110" si="24">AVERAGE(L2:L109)</f>
        <v>9.3318011944444432</v>
      </c>
      <c r="M110" s="5">
        <f t="shared" ref="M110" si="25">AVERAGE(M2:M109)</f>
        <v>7.2362848703703699</v>
      </c>
      <c r="O110" s="5">
        <f t="shared" ref="O110" si="26">AVERAGE(O2:O109)</f>
        <v>7.2362848703703699</v>
      </c>
      <c r="Q110" s="5">
        <f t="shared" ref="Q110:T110" si="27">AVERAGE(Q2:Q109)</f>
        <v>0.46701453111205971</v>
      </c>
      <c r="S110" s="5">
        <f t="shared" si="27"/>
        <v>7.2362848703703735</v>
      </c>
      <c r="T110" s="5">
        <f t="shared" si="27"/>
        <v>7.2362848703703699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FLOW_Tidbit_Cr_Stream_Temp_Anal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Conklin</dc:creator>
  <cp:lastModifiedBy>David Conklin</cp:lastModifiedBy>
  <dcterms:created xsi:type="dcterms:W3CDTF">2020-12-02T17:37:19Z</dcterms:created>
  <dcterms:modified xsi:type="dcterms:W3CDTF">2020-12-18T18:36:02Z</dcterms:modified>
</cp:coreProperties>
</file>