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57F6921D-F0B5-468B-8A5A-9D9A4B4F7847}" xr6:coauthVersionLast="47" xr6:coauthVersionMax="47" xr10:uidLastSave="{00000000-0000-0000-0000-000000000000}"/>
  <bookViews>
    <workbookView xWindow="28680" yWindow="-7425" windowWidth="29040" windowHeight="17640" activeTab="5" xr2:uid="{00000000-000D-0000-FFFF-FFFF00000000}"/>
  </bookViews>
  <sheets>
    <sheet name="All WRB gages" sheetId="2" r:id="rId1"/>
    <sheet name="South Santiam" sheetId="4" r:id="rId2"/>
    <sheet name="Coast Fork" sheetId="5" r:id="rId3"/>
    <sheet name="Long Tom" sheetId="6" r:id="rId4"/>
    <sheet name="McKenzie" sheetId="7" r:id="rId5"/>
    <sheet name="Marys" sheetId="8" r:id="rId6"/>
  </sheets>
  <definedNames>
    <definedName name="blanks" localSheetId="0">'All WRB gages'!$A$1:$J$78</definedName>
    <definedName name="blanks_1" localSheetId="0">'All WRB gages'!$B$2:$C$77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8" l="1"/>
  <c r="N2" i="8" s="1"/>
  <c r="M8" i="8"/>
  <c r="N8" i="8" s="1"/>
  <c r="M6" i="8"/>
  <c r="N6" i="8" s="1"/>
  <c r="O7" i="7" l="1"/>
  <c r="H7" i="7"/>
  <c r="H6" i="7"/>
  <c r="O5" i="7"/>
  <c r="H5" i="7"/>
  <c r="O6" i="7" s="1"/>
  <c r="O4" i="7"/>
  <c r="H4" i="7"/>
  <c r="O3" i="7"/>
  <c r="H3" i="7"/>
  <c r="O2" i="7"/>
  <c r="H2" i="7"/>
  <c r="M2" i="6" l="1"/>
  <c r="N2" i="6" s="1"/>
  <c r="M4" i="6" l="1"/>
  <c r="N4" i="6"/>
  <c r="N4" i="5"/>
  <c r="N3" i="5"/>
  <c r="N5" i="5"/>
  <c r="M5" i="5"/>
  <c r="M4" i="5"/>
  <c r="L4" i="5" s="1"/>
  <c r="M3" i="5"/>
  <c r="M38" i="2"/>
  <c r="M35" i="2"/>
  <c r="M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lanks1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lanks3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<sst xmlns="http://schemas.openxmlformats.org/spreadsheetml/2006/main" count="429" uniqueCount="221">
  <si>
    <t>blanks</t>
  </si>
  <si>
    <t>site_no</t>
  </si>
  <si>
    <t>site_name</t>
  </si>
  <si>
    <t xml:space="preserve"> MF WILLAMETTE RIVER ABV SALT CRK, NEAR OAKRIDGE,OR</t>
  </si>
  <si>
    <t xml:space="preserve"> MF WILLAMETTE RIVER BLW N FORK, NR OAKRIDGE, OR.</t>
  </si>
  <si>
    <t xml:space="preserve"> MIDDLE FORK WILLAMETTE RIVER NEAR DEXTER, OR</t>
  </si>
  <si>
    <t xml:space="preserve"> WINBERRY CREEK NEAR LOWELL,OR</t>
  </si>
  <si>
    <t xml:space="preserve"> FALL CREEK BLW WINBERRY CREEK, NEAR FALL CREEK, OR</t>
  </si>
  <si>
    <t xml:space="preserve"> MIDDLE FORK WILLAMETTE RIVER AT JASPER, OR</t>
  </si>
  <si>
    <t xml:space="preserve"> COAST FORK WILLAMETTE R BLW COTTAGE GROVE DAM, OR</t>
  </si>
  <si>
    <t xml:space="preserve"> ROW RIVER ABOVE PITCHER CREEK, NEAR DORENA, OR</t>
  </si>
  <si>
    <t xml:space="preserve"> ROW RIVER NEAR COTTAGE GROVE, OR</t>
  </si>
  <si>
    <t xml:space="preserve"> COAST FORK WILLAMETTE RIVER NEAR GOSHEN, OR</t>
  </si>
  <si>
    <t xml:space="preserve"> MCKENZIE RIVER AT OUTLET OF CLEAR LAKE, OR</t>
  </si>
  <si>
    <t xml:space="preserve"> MCKENZIE RIVER BL PAYNE CR, NR BELKNAP SPRINGS, OR</t>
  </si>
  <si>
    <t xml:space="preserve"> SMITH RIVER ABV SMITH R RESV,NR BELKNAP SPRNGS,OR</t>
  </si>
  <si>
    <t xml:space="preserve"> MCKENZIE R BLW TRAIL BR DAM NR BELKNAP SPRINGS, OR</t>
  </si>
  <si>
    <t xml:space="preserve"> SO FK MCKENZIE RIVER ABV COUGAR LAKE NR RAINBOW OR</t>
  </si>
  <si>
    <t xml:space="preserve"> SOUTH FORK MCKENZIE RIVER NEAR RAINBOW, OR</t>
  </si>
  <si>
    <t xml:space="preserve"> LOOKOUT CREEK NEAR BLUE RIVER, OR</t>
  </si>
  <si>
    <t xml:space="preserve"> BLUE RIVER AT BLUE RIVER, OR</t>
  </si>
  <si>
    <t xml:space="preserve"> MCKENZIE RIVER NEAR VIDA, OR</t>
  </si>
  <si>
    <t xml:space="preserve"> MCKENZIE RIVER BLW LEABURG DAM, NR LEABURG, OR</t>
  </si>
  <si>
    <t xml:space="preserve"> MCKENZIE RIVER NEAR WALTERVILLE, OR</t>
  </si>
  <si>
    <t xml:space="preserve"> CEDAR CREEK AT SPRINGFIELD, OR</t>
  </si>
  <si>
    <t xml:space="preserve"> McKENZIE RIVER ABV HAYDEN BR, AT SPRINGFIELD,OR</t>
  </si>
  <si>
    <t xml:space="preserve"> MOHAWK RIVER NEAR SPRINGFIELD, OR</t>
  </si>
  <si>
    <t xml:space="preserve"> WILLAMETTE RIVER AT HARRISBURG, OR</t>
  </si>
  <si>
    <t xml:space="preserve"> LONG TOM RIVER NEAR NOTI, OR</t>
  </si>
  <si>
    <t xml:space="preserve"> LONG TOM RIVER NEAR ALVADORE, OR</t>
  </si>
  <si>
    <t xml:space="preserve"> LONG TOM RIVER AT MONROE, OR</t>
  </si>
  <si>
    <t xml:space="preserve"> MARYS RIVER NEAR PHILOMATH, OR</t>
  </si>
  <si>
    <t xml:space="preserve"> WILLAMETTE RIVER AT CORVALLIS, OR</t>
  </si>
  <si>
    <t xml:space="preserve"> WILLAMETTE RIVER AT ALBANY, OR</t>
  </si>
  <si>
    <t xml:space="preserve"> NO SANTIAM R BLW BOULDER CRK, NR DETROIT, OR</t>
  </si>
  <si>
    <t xml:space="preserve"> BREITENBUSH R ABV FRENCH CR NR DETROIT, OR.</t>
  </si>
  <si>
    <t xml:space="preserve"> BLOWOUT CREEK NEAR DETROIT, OR</t>
  </si>
  <si>
    <t xml:space="preserve"> NORTH SANTIAM RIVER AT NIAGARA, OR</t>
  </si>
  <si>
    <t xml:space="preserve"> LITTLE NORTH SANTIAM RIVER NEAR MEHAMA, OR</t>
  </si>
  <si>
    <t xml:space="preserve"> NORTH SANTIAM RIVER AT MEHAMA, OR</t>
  </si>
  <si>
    <t xml:space="preserve"> NORTH SANTIAM R AT GREENS BRIDGE, NR JEFFERSON, OR</t>
  </si>
  <si>
    <t xml:space="preserve"> SOUTH SANTIAM RIVER BELOW CASCADIA, OR</t>
  </si>
  <si>
    <t xml:space="preserve"> QUARTZVILLE CREEK NEAR CASCADIA, OR</t>
  </si>
  <si>
    <t xml:space="preserve"> WILEY CREEK NEAR FOSTER, OR</t>
  </si>
  <si>
    <t xml:space="preserve"> SOUTH SANTIAM RIVER NEAR FOSTER, OR</t>
  </si>
  <si>
    <t xml:space="preserve"> SOUTH SANTIAM RIVER AT WATERLOO, OR</t>
  </si>
  <si>
    <t xml:space="preserve"> LEBANON SANTIAM CANAL NEAR LEBANON, OR</t>
  </si>
  <si>
    <t xml:space="preserve"> SCHAFER CREEK NEAR LACOMB, OR</t>
  </si>
  <si>
    <t xml:space="preserve"> THOMAS CREEK NEAR SCIO, OR</t>
  </si>
  <si>
    <t xml:space="preserve"> SANTIAM RIVER AT JEFFERSON, OR</t>
  </si>
  <si>
    <t xml:space="preserve"> LUCKIAMUTE RIVER NEAR SUVER, OR</t>
  </si>
  <si>
    <t xml:space="preserve"> WILLAMETTE RIVER AT SALEM, OR</t>
  </si>
  <si>
    <t xml:space="preserve"> SOUTH YAMHILL RIVER AT MCMINNVILLE, OR</t>
  </si>
  <si>
    <t xml:space="preserve"> WILLAMETTE RIVER AT NEWBERG, OR</t>
  </si>
  <si>
    <t xml:space="preserve"> BULL CREEK NEAR WILHOIT, OR</t>
  </si>
  <si>
    <t xml:space="preserve"> NATE CREEK TRIBUTARY NEAR COLTON, OR</t>
  </si>
  <si>
    <t xml:space="preserve"> DRIFT CREEK NEAR SILVERTON, OR</t>
  </si>
  <si>
    <t xml:space="preserve"> ABIQUA CREEK AT SILVERTON, OR</t>
  </si>
  <si>
    <t xml:space="preserve"> PUDDING RIVER NEAR WOODBURN, OR</t>
  </si>
  <si>
    <t xml:space="preserve"> BUTTE CREEK AT MONITOR, OR</t>
  </si>
  <si>
    <t xml:space="preserve"> PUDDING RIVER AT AURORA, OR</t>
  </si>
  <si>
    <t xml:space="preserve"> TUALATIN RIVER NEAR DILLEY, OR</t>
  </si>
  <si>
    <t xml:space="preserve"> EAST FORK DAIRY CREEK NEAR MEACHAM CORNER, OR</t>
  </si>
  <si>
    <t xml:space="preserve"> FANNO CREEK AT 56TH AVE, AT PORTLAND, OR</t>
  </si>
  <si>
    <t xml:space="preserve"> FANNO CREEK AT DURHAM, OR</t>
  </si>
  <si>
    <t xml:space="preserve"> TUALATIN RIVER AT WEST LINN, OR</t>
  </si>
  <si>
    <t xml:space="preserve"> OAK GROVE FORK NEAR GOVERNMENT CAMP, OR</t>
  </si>
  <si>
    <t xml:space="preserve"> OAK GROVE FORK ABOVE POWERPLANT INTAKE, OR.</t>
  </si>
  <si>
    <t xml:space="preserve"> OAK GROVE FORK AT RIPPLEBROOK CAMPGROUND, OR</t>
  </si>
  <si>
    <t xml:space="preserve"> CLACKAMAS RIVER ABOVE THREE LYNX CREEK, OR</t>
  </si>
  <si>
    <t xml:space="preserve"> CLACKAMAS RIVER AT ESTACADA, OR</t>
  </si>
  <si>
    <t xml:space="preserve"> CLACKAMAS RIVER NEAR OREGON CITY, OR</t>
  </si>
  <si>
    <t xml:space="preserve"> TRYON CREEK NEAR LAKE OSWEGO, OR</t>
  </si>
  <si>
    <t xml:space="preserve"> JOHNSON CREEK AT REGNER ROAD, AT GRESHAM, OR</t>
  </si>
  <si>
    <t xml:space="preserve"> KELLEY CREEK AT SE 159TH DRIVE AT PORTLAND, OR</t>
  </si>
  <si>
    <t xml:space="preserve"> JOHNSON CREEK AT SYCAMORE, OR</t>
  </si>
  <si>
    <t xml:space="preserve"> JOHNSON CREEK AT MILWAUKIE, OR</t>
  </si>
  <si>
    <t xml:space="preserve"> WILLAMETTE RIVER AT PORTLAND, OR</t>
  </si>
  <si>
    <t xml:space="preserve"> FAIRVIEW CREEK AT GLISAN ST NEAR GRESHAM, OR</t>
  </si>
  <si>
    <t>num_missing in hindcast period</t>
  </si>
  <si>
    <t>days in record</t>
  </si>
  <si>
    <t>COMID #</t>
  </si>
  <si>
    <t>Drainage Area      (sq mi)</t>
  </si>
  <si>
    <t>Missing</t>
  </si>
  <si>
    <t>Headwater?</t>
  </si>
  <si>
    <t>23773---</t>
  </si>
  <si>
    <t>238-----</t>
  </si>
  <si>
    <t>MOLALLA RIVER NEAR PINE CREEK ~122.5,45.00</t>
  </si>
  <si>
    <t>CALAPOOIA RIVER NEAR ALBANY</t>
  </si>
  <si>
    <t>LUCKIAMUTE RIVER-2ND GAGE?</t>
  </si>
  <si>
    <t>RICKREALL CREEK WEST OF DALLAS</t>
  </si>
  <si>
    <t>RICKREALL CREEK AT RICKREALL EAST OF DALLAS</t>
  </si>
  <si>
    <t>LITTLE LUCKIAMUTE RIVER NR FALLS CITY</t>
  </si>
  <si>
    <t>TEAL CREEK NR FALLS CITY</t>
  </si>
  <si>
    <t>WILLS RD NR FALLS CITY</t>
  </si>
  <si>
    <t>SYDNEY DITCH</t>
  </si>
  <si>
    <t>CRABTREE CREEK NR CRABTREE</t>
  </si>
  <si>
    <t>MILL CREEK NR TURNER</t>
  </si>
  <si>
    <t>TUALATIN RIVER WEST OF GASTON</t>
  </si>
  <si>
    <t>NORTH YAMHILL RIVER</t>
  </si>
  <si>
    <t>HASKINS CREEK</t>
  </si>
  <si>
    <t>SCOGGINS CREEK BLW HENRY HAGG LAKE</t>
  </si>
  <si>
    <t>GALES CREEK NR FOREST GROVE</t>
  </si>
  <si>
    <t>WEST FORK DAIRY CREEK NR BANKS</t>
  </si>
  <si>
    <t>X</t>
  </si>
  <si>
    <t>M</t>
  </si>
  <si>
    <t>at St. Johns?</t>
  </si>
  <si>
    <t>Downloaded Flow 2000-2020</t>
  </si>
  <si>
    <t>Downloaded Temp 2000-2020</t>
  </si>
  <si>
    <t>HBVCALIB</t>
  </si>
  <si>
    <t>HBVCALIB  area, m2</t>
  </si>
  <si>
    <t>USGS area / HBVCALIB area</t>
  </si>
  <si>
    <t>adjustment factor</t>
  </si>
  <si>
    <t>yes</t>
  </si>
  <si>
    <t>no</t>
  </si>
  <si>
    <t>Gage Number</t>
  </si>
  <si>
    <t>Gage Name</t>
  </si>
  <si>
    <t>COMID</t>
  </si>
  <si>
    <t>Lat. (Deg.)</t>
  </si>
  <si>
    <t>Lon. (Deg.)</t>
  </si>
  <si>
    <t>UTM Easting (meters)</t>
  </si>
  <si>
    <t>UTM Northing (meters)</t>
  </si>
  <si>
    <t>Area (sq.mi.)</t>
  </si>
  <si>
    <t>Datum of gage (feet above NGDV29)</t>
  </si>
  <si>
    <t>Notes:</t>
  </si>
  <si>
    <t>South Santiam River below Cascadia, OR</t>
  </si>
  <si>
    <t>54 new</t>
  </si>
  <si>
    <t>temp</t>
  </si>
  <si>
    <t>Middle Santiam River near Upper Soda, OR</t>
  </si>
  <si>
    <t>NA</t>
  </si>
  <si>
    <t>Above Green Peter Lake, but no flow data below file header, no temp data</t>
  </si>
  <si>
    <t>Quartzville Creek near Cascadia, OR</t>
  </si>
  <si>
    <t>53 new</t>
  </si>
  <si>
    <t>Above Green Peter Lake; temp</t>
  </si>
  <si>
    <t>Wiley Creek near Foster, OR</t>
  </si>
  <si>
    <t>55 new</t>
  </si>
  <si>
    <t>No temp data</t>
  </si>
  <si>
    <t>South Santiam River near Foster, OR</t>
  </si>
  <si>
    <t>South Santiam River at Waterloo, OR</t>
  </si>
  <si>
    <t>Lebanon Santiam Canal near Lebanon, OR</t>
  </si>
  <si>
    <t>n/a</t>
  </si>
  <si>
    <t>Schaffer Creek near Lacomb, OR</t>
  </si>
  <si>
    <t>52 new</t>
  </si>
  <si>
    <t>Thomas Creek near Scio, OR</t>
  </si>
  <si>
    <t xml:space="preserve">56 new </t>
  </si>
  <si>
    <t>Santiam River at Jefferson, OR</t>
  </si>
  <si>
    <t>After confluence on N and S Santiam; no temp</t>
  </si>
  <si>
    <t>Row River Above Pitcher Creek</t>
  </si>
  <si>
    <t>Row River Near Cottage Grove</t>
  </si>
  <si>
    <t>Lat. (DMS)</t>
  </si>
  <si>
    <t>Lon (DMS)</t>
  </si>
  <si>
    <r>
      <t>43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44' 10"</t>
    </r>
  </si>
  <si>
    <r>
      <t>122</t>
    </r>
    <r>
      <rPr>
        <sz val="11"/>
        <color theme="1"/>
        <rFont val="Calibri"/>
        <family val="2"/>
      </rPr>
      <t>° 52' 20"</t>
    </r>
  </si>
  <si>
    <t>UTM 10N  Easting (meters)</t>
  </si>
  <si>
    <t>UTM 10N Northing (meters)</t>
  </si>
  <si>
    <r>
      <t>43</t>
    </r>
    <r>
      <rPr>
        <sz val="11"/>
        <color theme="1"/>
        <rFont val="Calibri"/>
        <family val="2"/>
      </rPr>
      <t>°47'35"</t>
    </r>
  </si>
  <si>
    <r>
      <t>122</t>
    </r>
    <r>
      <rPr>
        <sz val="11"/>
        <color theme="1"/>
        <rFont val="Calibri"/>
        <family val="2"/>
      </rPr>
      <t>° 59' 25"</t>
    </r>
  </si>
  <si>
    <t>downstream of DOR</t>
  </si>
  <si>
    <t>upstream of DOR</t>
  </si>
  <si>
    <t>DOR5 pourpoint</t>
  </si>
  <si>
    <t>gage drainage area (sq.mi.)</t>
  </si>
  <si>
    <t>COMID cumul.  area (ha)</t>
  </si>
  <si>
    <t>COMID cumul.  area (sq. mi.)</t>
  </si>
  <si>
    <t>gage area / comid area</t>
  </si>
  <si>
    <t>FRN7 pour point</t>
  </si>
  <si>
    <t>Long Tom River near Alvadore below FRN</t>
  </si>
  <si>
    <t>Long Tom at Monroe</t>
  </si>
  <si>
    <t>Long Tom outlet into the Willamette</t>
  </si>
  <si>
    <r>
      <t>44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07'25"</t>
    </r>
  </si>
  <si>
    <r>
      <rPr>
        <sz val="11"/>
        <color theme="1"/>
        <rFont val="Calibri"/>
        <family val="2"/>
      </rPr>
      <t>123°</t>
    </r>
    <r>
      <rPr>
        <sz val="11"/>
        <color theme="1"/>
        <rFont val="Calibri"/>
        <family val="2"/>
        <scheme val="minor"/>
      </rPr>
      <t xml:space="preserve"> 17'55"</t>
    </r>
  </si>
  <si>
    <t xml:space="preserve"> LONG TOM RIVER NEAR NOTI 23763161</t>
  </si>
  <si>
    <t>gage number</t>
  </si>
  <si>
    <t xml:space="preserve">reach </t>
  </si>
  <si>
    <t>IDU_ID</t>
  </si>
  <si>
    <t>HRU_ID</t>
  </si>
  <si>
    <t># of IDUs</t>
  </si>
  <si>
    <t>HBVCALIB area, m2</t>
  </si>
  <si>
    <t>HBVCALIB area, sq. mi.</t>
  </si>
  <si>
    <t>NAD27 lat</t>
  </si>
  <si>
    <t>long</t>
  </si>
  <si>
    <t>UTM zone 10T easting</t>
  </si>
  <si>
    <t>northing</t>
  </si>
  <si>
    <t>elev</t>
  </si>
  <si>
    <t>gage drainage area, sq. mi.</t>
  </si>
  <si>
    <t>gage area: HBVCALIB area</t>
  </si>
  <si>
    <t>name</t>
  </si>
  <si>
    <t>ngs.noaa.gov/NCAT</t>
  </si>
  <si>
    <t>ClearLake46</t>
  </si>
  <si>
    <t>44deg 21' 40"</t>
  </si>
  <si>
    <t>121deg 59' 40"</t>
  </si>
  <si>
    <t>3015.32 ft</t>
  </si>
  <si>
    <t>MCKENZIE RIVER AT OUTLET OF CLEAR LAKE, OR</t>
  </si>
  <si>
    <t>Smith47</t>
  </si>
  <si>
    <t>44deg 20' 05"</t>
  </si>
  <si>
    <t>122 deg 02' 45"</t>
  </si>
  <si>
    <t>2610 ft</t>
  </si>
  <si>
    <t>SMITH RIVER ABV SMITH R RESV NR BELKNAP SPRNGS</t>
  </si>
  <si>
    <t>SFork48</t>
  </si>
  <si>
    <t>44deg 02' 50"</t>
  </si>
  <si>
    <t>122deg 13' 00"</t>
  </si>
  <si>
    <t>1709.51 ft</t>
  </si>
  <si>
    <t>SO FK MCKENZIE RIVER ABV COUGAR LAKE NR RAINBOW</t>
  </si>
  <si>
    <t>above Penny Cr 23774625, below French Pete Cr 23773153</t>
  </si>
  <si>
    <t>Lookout49</t>
  </si>
  <si>
    <t>44deg 12' 35"</t>
  </si>
  <si>
    <t>122deg 15' 20"</t>
  </si>
  <si>
    <t>1377.76 ft</t>
  </si>
  <si>
    <t>LOOKOUT CREEK NEAR BLUE RIVER</t>
  </si>
  <si>
    <t>BLU9 (+Lookout49)</t>
  </si>
  <si>
    <t>1056.53 ft</t>
  </si>
  <si>
    <t>BLUE RIVER AT BLUE RIVER</t>
  </si>
  <si>
    <t>below Quartz Cr, above Simmons Cr</t>
  </si>
  <si>
    <t>Mohawk25</t>
  </si>
  <si>
    <t>44deg 05' 35"</t>
  </si>
  <si>
    <t>122deg 57' 22"</t>
  </si>
  <si>
    <t>MOHAWK RIVER NEAR SPRINGFIELD</t>
  </si>
  <si>
    <t>44°31'30.00"</t>
  </si>
  <si>
    <t>123°20'02.40</t>
  </si>
  <si>
    <t>44.5250</t>
  </si>
  <si>
    <t>Marys River outlet into the Willamette</t>
  </si>
  <si>
    <t>Outlet of Muddy Creek into the Marys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</si>
</sst>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0" fontId="2" fillId="0" borderId="0" xfId="0" applyFont="1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3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4" borderId="0" xfId="0" applyFill="1"/>
    <xf numFmtId="167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Alignment="1">
      <alignment vertical="top"/>
    </xf>
    <xf numFmtId="49" fontId="0" fillId="4" borderId="0" xfId="0" applyNumberFormat="1" applyFill="1"/>
    <xf numFmtId="1" fontId="0" fillId="0" borderId="0" xfId="0" applyNumberFormat="1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_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opLeftCell="D1" workbookViewId="0">
      <pane ySplit="1" topLeftCell="A2" activePane="bottomLeft" state="frozen"/>
      <selection pane="bottomLeft" sqref="A1:N1"/>
    </sheetView>
  </sheetViews>
  <sheetFormatPr defaultRowHeight="14.4" x14ac:dyDescent="0.3"/>
  <cols>
    <col min="1" max="1" width="10.6640625" customWidth="1"/>
    <col min="2" max="2" width="9.33203125" customWidth="1"/>
    <col min="3" max="3" width="7.44140625" customWidth="1"/>
    <col min="4" max="4" width="12.88671875" customWidth="1"/>
    <col min="5" max="5" width="55" customWidth="1"/>
    <col min="6" max="6" width="11.44140625" customWidth="1"/>
    <col min="7" max="7" width="9.44140625" bestFit="1" customWidth="1"/>
    <col min="8" max="8" width="12.44140625" customWidth="1"/>
    <col min="9" max="10" width="12" style="6" customWidth="1"/>
    <col min="11" max="12" width="9.77734375" customWidth="1"/>
    <col min="13" max="13" width="10.6640625" customWidth="1"/>
    <col min="14" max="14" width="10.109375" customWidth="1"/>
  </cols>
  <sheetData>
    <row r="1" spans="1:14" s="1" customFormat="1" ht="58.2" customHeight="1" x14ac:dyDescent="0.3">
      <c r="A1" s="1" t="s">
        <v>1</v>
      </c>
      <c r="B1" s="1" t="s">
        <v>80</v>
      </c>
      <c r="C1" s="1" t="s">
        <v>0</v>
      </c>
      <c r="D1" s="1" t="s">
        <v>79</v>
      </c>
      <c r="E1" s="1" t="s">
        <v>2</v>
      </c>
      <c r="F1" s="1" t="s">
        <v>81</v>
      </c>
      <c r="G1" s="1" t="s">
        <v>82</v>
      </c>
      <c r="H1" s="4" t="s">
        <v>84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</row>
    <row r="2" spans="1:14" x14ac:dyDescent="0.3">
      <c r="A2">
        <v>14145500</v>
      </c>
      <c r="B2">
        <v>14143</v>
      </c>
      <c r="C2">
        <v>13</v>
      </c>
      <c r="E2" t="s">
        <v>3</v>
      </c>
      <c r="F2">
        <v>23751940</v>
      </c>
      <c r="G2">
        <v>392</v>
      </c>
      <c r="H2" s="3"/>
      <c r="I2" s="6" t="s">
        <v>104</v>
      </c>
      <c r="J2" s="6" t="s">
        <v>104</v>
      </c>
    </row>
    <row r="3" spans="1:14" x14ac:dyDescent="0.3">
      <c r="A3">
        <v>14148000</v>
      </c>
      <c r="B3">
        <v>14143</v>
      </c>
      <c r="C3">
        <v>1</v>
      </c>
      <c r="E3" t="s">
        <v>4</v>
      </c>
      <c r="F3">
        <v>23751880</v>
      </c>
      <c r="G3">
        <v>924</v>
      </c>
      <c r="I3" s="6" t="s">
        <v>104</v>
      </c>
      <c r="J3" s="6" t="s">
        <v>104</v>
      </c>
    </row>
    <row r="4" spans="1:14" x14ac:dyDescent="0.3">
      <c r="A4">
        <v>14150000</v>
      </c>
      <c r="B4">
        <v>14143</v>
      </c>
      <c r="C4">
        <v>0</v>
      </c>
      <c r="E4" t="s">
        <v>5</v>
      </c>
      <c r="F4">
        <v>23751830</v>
      </c>
      <c r="G4">
        <v>1001</v>
      </c>
      <c r="I4" s="6" t="s">
        <v>104</v>
      </c>
      <c r="J4" s="6" t="s">
        <v>104</v>
      </c>
    </row>
    <row r="5" spans="1:14" x14ac:dyDescent="0.3">
      <c r="A5">
        <v>14150800</v>
      </c>
      <c r="B5">
        <v>14143</v>
      </c>
      <c r="C5">
        <v>6943</v>
      </c>
      <c r="D5">
        <v>7</v>
      </c>
      <c r="E5" t="s">
        <v>6</v>
      </c>
      <c r="F5">
        <v>23752606</v>
      </c>
      <c r="G5">
        <v>43.9</v>
      </c>
      <c r="H5" s="3"/>
      <c r="I5" s="6" t="s">
        <v>104</v>
      </c>
      <c r="J5" s="6" t="s">
        <v>104</v>
      </c>
    </row>
    <row r="6" spans="1:14" x14ac:dyDescent="0.3">
      <c r="A6">
        <v>14151000</v>
      </c>
      <c r="B6">
        <v>14143</v>
      </c>
      <c r="C6">
        <v>1</v>
      </c>
      <c r="E6" t="s">
        <v>7</v>
      </c>
      <c r="F6">
        <v>23752598</v>
      </c>
      <c r="G6">
        <v>186</v>
      </c>
      <c r="I6" s="6" t="s">
        <v>104</v>
      </c>
      <c r="J6" s="6" t="s">
        <v>104</v>
      </c>
    </row>
    <row r="7" spans="1:14" x14ac:dyDescent="0.3">
      <c r="A7">
        <v>14152000</v>
      </c>
      <c r="B7">
        <v>14143</v>
      </c>
      <c r="C7">
        <v>1</v>
      </c>
      <c r="E7" t="s">
        <v>8</v>
      </c>
      <c r="F7">
        <v>23751778</v>
      </c>
      <c r="G7">
        <v>1340</v>
      </c>
      <c r="I7" s="6" t="s">
        <v>104</v>
      </c>
      <c r="J7" s="6" t="s">
        <v>104</v>
      </c>
    </row>
    <row r="8" spans="1:14" x14ac:dyDescent="0.3">
      <c r="A8">
        <v>14153500</v>
      </c>
      <c r="B8">
        <v>14143</v>
      </c>
      <c r="C8">
        <v>0</v>
      </c>
      <c r="E8" t="s">
        <v>9</v>
      </c>
      <c r="F8">
        <v>23759308</v>
      </c>
      <c r="G8">
        <v>104</v>
      </c>
      <c r="I8" s="6" t="s">
        <v>104</v>
      </c>
      <c r="J8" s="6" t="s">
        <v>104</v>
      </c>
    </row>
    <row r="9" spans="1:14" x14ac:dyDescent="0.3">
      <c r="A9">
        <v>14154500</v>
      </c>
      <c r="B9">
        <v>14142</v>
      </c>
      <c r="C9">
        <v>0</v>
      </c>
      <c r="E9" t="s">
        <v>10</v>
      </c>
      <c r="F9">
        <v>23759452</v>
      </c>
      <c r="G9">
        <v>211</v>
      </c>
      <c r="H9" s="5"/>
      <c r="I9" s="6" t="s">
        <v>104</v>
      </c>
      <c r="J9" s="6" t="s">
        <v>104</v>
      </c>
    </row>
    <row r="10" spans="1:14" x14ac:dyDescent="0.3">
      <c r="A10">
        <v>14155500</v>
      </c>
      <c r="B10">
        <v>14143</v>
      </c>
      <c r="C10">
        <v>0</v>
      </c>
      <c r="E10" t="s">
        <v>11</v>
      </c>
      <c r="F10">
        <v>23759440</v>
      </c>
      <c r="G10">
        <v>270</v>
      </c>
      <c r="I10" s="6" t="s">
        <v>104</v>
      </c>
      <c r="J10" s="6" t="s">
        <v>104</v>
      </c>
    </row>
    <row r="11" spans="1:14" x14ac:dyDescent="0.3">
      <c r="A11">
        <v>14157500</v>
      </c>
      <c r="B11">
        <v>14143</v>
      </c>
      <c r="C11">
        <v>1</v>
      </c>
      <c r="D11">
        <v>1</v>
      </c>
      <c r="E11" t="s">
        <v>12</v>
      </c>
      <c r="F11">
        <v>23759228</v>
      </c>
      <c r="G11">
        <v>642</v>
      </c>
      <c r="I11" s="6" t="s">
        <v>104</v>
      </c>
      <c r="J11" s="6" t="s">
        <v>105</v>
      </c>
    </row>
    <row r="12" spans="1:14" x14ac:dyDescent="0.3">
      <c r="A12">
        <v>14158500</v>
      </c>
      <c r="B12">
        <v>14143</v>
      </c>
      <c r="C12">
        <v>17</v>
      </c>
      <c r="D12">
        <v>8</v>
      </c>
      <c r="E12" t="s">
        <v>13</v>
      </c>
      <c r="F12">
        <v>23773373</v>
      </c>
      <c r="G12">
        <v>92.4</v>
      </c>
      <c r="I12" s="6" t="s">
        <v>104</v>
      </c>
      <c r="J12" s="6" t="s">
        <v>104</v>
      </c>
    </row>
    <row r="13" spans="1:14" x14ac:dyDescent="0.3">
      <c r="A13">
        <v>14158740</v>
      </c>
      <c r="B13">
        <v>436</v>
      </c>
      <c r="C13">
        <v>0</v>
      </c>
      <c r="D13">
        <v>2392</v>
      </c>
      <c r="E13" t="s">
        <v>14</v>
      </c>
      <c r="F13" t="s">
        <v>85</v>
      </c>
      <c r="G13">
        <v>160</v>
      </c>
      <c r="I13" s="6" t="s">
        <v>104</v>
      </c>
      <c r="J13" s="6" t="s">
        <v>104</v>
      </c>
    </row>
    <row r="14" spans="1:14" x14ac:dyDescent="0.3">
      <c r="A14">
        <v>14158790</v>
      </c>
      <c r="B14">
        <v>14143</v>
      </c>
      <c r="C14">
        <v>35</v>
      </c>
      <c r="D14">
        <v>7</v>
      </c>
      <c r="E14" t="s">
        <v>15</v>
      </c>
      <c r="F14">
        <v>23773393</v>
      </c>
      <c r="G14">
        <v>15.6</v>
      </c>
      <c r="I14" s="6" t="s">
        <v>104</v>
      </c>
      <c r="J14" s="6" t="s">
        <v>104</v>
      </c>
    </row>
    <row r="15" spans="1:14" x14ac:dyDescent="0.3">
      <c r="A15">
        <v>14158850</v>
      </c>
      <c r="B15">
        <v>14143</v>
      </c>
      <c r="C15">
        <v>0</v>
      </c>
      <c r="E15" t="s">
        <v>16</v>
      </c>
      <c r="F15">
        <v>23773359</v>
      </c>
      <c r="G15">
        <v>184</v>
      </c>
      <c r="I15" s="6" t="s">
        <v>104</v>
      </c>
      <c r="J15" s="6" t="s">
        <v>104</v>
      </c>
    </row>
    <row r="16" spans="1:14" x14ac:dyDescent="0.3">
      <c r="A16">
        <v>14159200</v>
      </c>
      <c r="B16">
        <v>14143</v>
      </c>
      <c r="C16">
        <v>4830</v>
      </c>
      <c r="D16">
        <v>12</v>
      </c>
      <c r="E16" t="s">
        <v>17</v>
      </c>
      <c r="F16">
        <v>23773037</v>
      </c>
      <c r="G16">
        <v>160</v>
      </c>
      <c r="I16" s="6" t="s">
        <v>104</v>
      </c>
      <c r="J16" s="6" t="s">
        <v>104</v>
      </c>
    </row>
    <row r="17" spans="1:10" x14ac:dyDescent="0.3">
      <c r="A17">
        <v>14159500</v>
      </c>
      <c r="B17">
        <v>14143</v>
      </c>
      <c r="C17">
        <v>3</v>
      </c>
      <c r="D17">
        <v>3</v>
      </c>
      <c r="E17" t="s">
        <v>18</v>
      </c>
      <c r="F17">
        <v>23773009</v>
      </c>
      <c r="G17">
        <v>208</v>
      </c>
      <c r="I17" s="6" t="s">
        <v>104</v>
      </c>
      <c r="J17" s="6" t="s">
        <v>104</v>
      </c>
    </row>
    <row r="18" spans="1:10" x14ac:dyDescent="0.3">
      <c r="A18">
        <v>14161500</v>
      </c>
      <c r="B18">
        <v>14143</v>
      </c>
      <c r="C18">
        <v>0</v>
      </c>
      <c r="E18" t="s">
        <v>19</v>
      </c>
      <c r="F18">
        <v>23773411</v>
      </c>
      <c r="G18">
        <v>24.1</v>
      </c>
      <c r="I18" s="6" t="s">
        <v>104</v>
      </c>
      <c r="J18" s="6" t="s">
        <v>104</v>
      </c>
    </row>
    <row r="19" spans="1:10" x14ac:dyDescent="0.3">
      <c r="A19">
        <v>14162200</v>
      </c>
      <c r="B19">
        <v>14143</v>
      </c>
      <c r="C19">
        <v>0</v>
      </c>
      <c r="E19" t="s">
        <v>20</v>
      </c>
      <c r="F19">
        <v>23773405</v>
      </c>
      <c r="G19">
        <v>87.7</v>
      </c>
      <c r="I19" s="6" t="s">
        <v>104</v>
      </c>
      <c r="J19" s="6" t="s">
        <v>104</v>
      </c>
    </row>
    <row r="20" spans="1:10" x14ac:dyDescent="0.3">
      <c r="A20">
        <v>14162500</v>
      </c>
      <c r="B20">
        <v>14143</v>
      </c>
      <c r="C20">
        <v>1</v>
      </c>
      <c r="D20">
        <v>1</v>
      </c>
      <c r="E20" t="s">
        <v>21</v>
      </c>
      <c r="F20">
        <v>23772909</v>
      </c>
      <c r="G20">
        <v>930</v>
      </c>
      <c r="I20" s="6" t="s">
        <v>104</v>
      </c>
      <c r="J20" s="6" t="s">
        <v>104</v>
      </c>
    </row>
    <row r="21" spans="1:10" x14ac:dyDescent="0.3">
      <c r="A21">
        <v>14163150</v>
      </c>
      <c r="B21">
        <v>10220</v>
      </c>
      <c r="C21">
        <v>11</v>
      </c>
      <c r="E21" t="s">
        <v>22</v>
      </c>
      <c r="F21">
        <v>23772857</v>
      </c>
      <c r="G21">
        <v>1030</v>
      </c>
      <c r="I21" s="6" t="s">
        <v>104</v>
      </c>
      <c r="J21" s="6" t="s">
        <v>104</v>
      </c>
    </row>
    <row r="22" spans="1:10" x14ac:dyDescent="0.3">
      <c r="A22">
        <v>14163900</v>
      </c>
      <c r="B22">
        <v>10220</v>
      </c>
      <c r="C22">
        <v>0</v>
      </c>
      <c r="E22" t="s">
        <v>23</v>
      </c>
      <c r="F22">
        <v>23772801</v>
      </c>
      <c r="G22">
        <v>1081</v>
      </c>
      <c r="I22" s="6" t="s">
        <v>104</v>
      </c>
      <c r="J22" s="6" t="s">
        <v>104</v>
      </c>
    </row>
    <row r="23" spans="1:10" x14ac:dyDescent="0.3">
      <c r="A23">
        <v>14164700</v>
      </c>
      <c r="B23">
        <v>5840</v>
      </c>
      <c r="C23">
        <v>0</v>
      </c>
      <c r="E23" t="s">
        <v>24</v>
      </c>
      <c r="F23">
        <v>23774369</v>
      </c>
      <c r="G23" t="s">
        <v>83</v>
      </c>
      <c r="H23" s="2"/>
      <c r="I23" s="6" t="s">
        <v>104</v>
      </c>
      <c r="J23" s="6" t="s">
        <v>104</v>
      </c>
    </row>
    <row r="24" spans="1:10" x14ac:dyDescent="0.3">
      <c r="A24">
        <v>14164900</v>
      </c>
      <c r="B24">
        <v>3843</v>
      </c>
      <c r="C24">
        <v>0</v>
      </c>
      <c r="E24" t="s">
        <v>25</v>
      </c>
      <c r="F24">
        <v>23772751</v>
      </c>
      <c r="G24">
        <v>1140</v>
      </c>
      <c r="I24" s="6" t="s">
        <v>104</v>
      </c>
      <c r="J24" s="6" t="s">
        <v>104</v>
      </c>
    </row>
    <row r="25" spans="1:10" x14ac:dyDescent="0.3">
      <c r="A25">
        <v>14165000</v>
      </c>
      <c r="B25">
        <v>14143</v>
      </c>
      <c r="C25">
        <v>385</v>
      </c>
      <c r="E25" t="s">
        <v>26</v>
      </c>
      <c r="F25">
        <v>23773513</v>
      </c>
      <c r="G25">
        <v>177</v>
      </c>
      <c r="I25" s="6" t="s">
        <v>104</v>
      </c>
      <c r="J25" s="6" t="s">
        <v>105</v>
      </c>
    </row>
    <row r="26" spans="1:10" x14ac:dyDescent="0.3">
      <c r="A26">
        <v>14166000</v>
      </c>
      <c r="B26">
        <v>14143</v>
      </c>
      <c r="C26">
        <v>0</v>
      </c>
      <c r="E26" t="s">
        <v>27</v>
      </c>
      <c r="F26">
        <v>23763337</v>
      </c>
      <c r="G26">
        <v>3420</v>
      </c>
      <c r="H26" s="5"/>
      <c r="I26" s="6" t="s">
        <v>104</v>
      </c>
      <c r="J26" s="6" t="s">
        <v>104</v>
      </c>
    </row>
    <row r="27" spans="1:10" x14ac:dyDescent="0.3">
      <c r="A27">
        <v>14166500</v>
      </c>
      <c r="B27">
        <v>14143</v>
      </c>
      <c r="C27">
        <v>3</v>
      </c>
      <c r="E27" t="s">
        <v>28</v>
      </c>
      <c r="F27">
        <v>23763161</v>
      </c>
      <c r="G27">
        <v>89.3</v>
      </c>
      <c r="I27" s="6" t="s">
        <v>104</v>
      </c>
      <c r="J27" s="6" t="s">
        <v>105</v>
      </c>
    </row>
    <row r="28" spans="1:10" x14ac:dyDescent="0.3">
      <c r="A28">
        <v>14169000</v>
      </c>
      <c r="B28">
        <v>14140</v>
      </c>
      <c r="C28">
        <v>0</v>
      </c>
      <c r="E28" t="s">
        <v>29</v>
      </c>
      <c r="F28">
        <v>23763139</v>
      </c>
      <c r="G28">
        <v>252</v>
      </c>
      <c r="I28" s="6" t="s">
        <v>104</v>
      </c>
      <c r="J28" s="6" t="s">
        <v>104</v>
      </c>
    </row>
    <row r="29" spans="1:10" x14ac:dyDescent="0.3">
      <c r="A29">
        <v>14170000</v>
      </c>
      <c r="B29">
        <v>14143</v>
      </c>
      <c r="C29">
        <v>1</v>
      </c>
      <c r="D29">
        <v>1</v>
      </c>
      <c r="E29" t="s">
        <v>30</v>
      </c>
      <c r="F29">
        <v>23763075</v>
      </c>
      <c r="G29">
        <v>391</v>
      </c>
      <c r="I29" s="6" t="s">
        <v>104</v>
      </c>
      <c r="J29" s="6" t="s">
        <v>104</v>
      </c>
    </row>
    <row r="30" spans="1:10" x14ac:dyDescent="0.3">
      <c r="A30">
        <v>14171000</v>
      </c>
      <c r="B30">
        <v>14143</v>
      </c>
      <c r="C30">
        <v>5478</v>
      </c>
      <c r="D30">
        <v>1</v>
      </c>
      <c r="E30" t="s">
        <v>31</v>
      </c>
      <c r="F30">
        <v>23762895</v>
      </c>
      <c r="G30">
        <v>159</v>
      </c>
      <c r="I30" s="6" t="s">
        <v>104</v>
      </c>
      <c r="J30" s="6" t="s">
        <v>105</v>
      </c>
    </row>
    <row r="31" spans="1:10" x14ac:dyDescent="0.3">
      <c r="A31">
        <v>14171600</v>
      </c>
      <c r="B31">
        <v>2920</v>
      </c>
      <c r="C31">
        <v>0</v>
      </c>
      <c r="E31" t="s">
        <v>32</v>
      </c>
      <c r="F31">
        <v>23762877</v>
      </c>
      <c r="G31">
        <v>4420</v>
      </c>
      <c r="I31" s="6" t="s">
        <v>104</v>
      </c>
      <c r="J31" s="6" t="s">
        <v>105</v>
      </c>
    </row>
    <row r="32" spans="1:10" x14ac:dyDescent="0.3">
      <c r="A32">
        <v>14174000</v>
      </c>
      <c r="B32">
        <v>14143</v>
      </c>
      <c r="C32">
        <v>1</v>
      </c>
      <c r="E32" t="s">
        <v>33</v>
      </c>
      <c r="F32">
        <v>23762845</v>
      </c>
      <c r="G32">
        <v>4840</v>
      </c>
      <c r="I32" s="6" t="s">
        <v>104</v>
      </c>
      <c r="J32" s="6" t="s">
        <v>104</v>
      </c>
    </row>
    <row r="33" spans="1:14" x14ac:dyDescent="0.3">
      <c r="A33">
        <v>14178000</v>
      </c>
      <c r="B33">
        <v>14143</v>
      </c>
      <c r="C33">
        <v>0</v>
      </c>
      <c r="E33" t="s">
        <v>34</v>
      </c>
      <c r="F33">
        <v>23780591</v>
      </c>
      <c r="G33">
        <v>216</v>
      </c>
      <c r="I33" s="6" t="s">
        <v>104</v>
      </c>
      <c r="J33" s="6" t="s">
        <v>104</v>
      </c>
    </row>
    <row r="34" spans="1:14" x14ac:dyDescent="0.3">
      <c r="A34">
        <v>14179000</v>
      </c>
      <c r="B34">
        <v>14143</v>
      </c>
      <c r="C34">
        <v>4017</v>
      </c>
      <c r="E34" t="s">
        <v>35</v>
      </c>
      <c r="F34">
        <v>23780701</v>
      </c>
      <c r="G34">
        <v>108</v>
      </c>
      <c r="I34" s="6" t="s">
        <v>104</v>
      </c>
      <c r="J34" s="6" t="s">
        <v>104</v>
      </c>
    </row>
    <row r="35" spans="1:14" x14ac:dyDescent="0.3">
      <c r="A35">
        <v>14180300</v>
      </c>
      <c r="B35">
        <v>6935</v>
      </c>
      <c r="C35">
        <v>14</v>
      </c>
      <c r="D35">
        <v>5</v>
      </c>
      <c r="E35" t="s">
        <v>36</v>
      </c>
      <c r="F35">
        <v>23780557</v>
      </c>
      <c r="G35">
        <v>26</v>
      </c>
      <c r="H35" t="s">
        <v>113</v>
      </c>
      <c r="I35" s="6" t="s">
        <v>104</v>
      </c>
      <c r="J35" s="6" t="s">
        <v>104</v>
      </c>
      <c r="K35">
        <v>51</v>
      </c>
      <c r="L35" s="8">
        <v>66538400</v>
      </c>
      <c r="M35" s="10">
        <f>G35*2589988.110336/L35</f>
        <v>1.0120425328642708</v>
      </c>
      <c r="N35">
        <v>1</v>
      </c>
    </row>
    <row r="36" spans="1:14" x14ac:dyDescent="0.3">
      <c r="A36">
        <v>14181500</v>
      </c>
      <c r="B36">
        <v>14143</v>
      </c>
      <c r="C36">
        <v>1</v>
      </c>
      <c r="E36" t="s">
        <v>37</v>
      </c>
      <c r="F36">
        <v>23780511</v>
      </c>
      <c r="G36">
        <v>453</v>
      </c>
      <c r="I36" s="6" t="s">
        <v>104</v>
      </c>
      <c r="J36" s="6" t="s">
        <v>104</v>
      </c>
      <c r="K36">
        <v>12</v>
      </c>
      <c r="L36" s="8"/>
      <c r="M36" s="9"/>
    </row>
    <row r="37" spans="1:14" x14ac:dyDescent="0.3">
      <c r="A37">
        <v>14182500</v>
      </c>
      <c r="B37">
        <v>14143</v>
      </c>
      <c r="C37">
        <v>0</v>
      </c>
      <c r="E37" t="s">
        <v>38</v>
      </c>
      <c r="F37">
        <v>23780805</v>
      </c>
      <c r="G37">
        <v>112</v>
      </c>
      <c r="H37" t="s">
        <v>113</v>
      </c>
      <c r="I37" s="6" t="s">
        <v>104</v>
      </c>
      <c r="J37" s="6" t="s">
        <v>104</v>
      </c>
      <c r="K37">
        <v>50</v>
      </c>
      <c r="L37" s="8">
        <v>292129000</v>
      </c>
      <c r="M37" s="10">
        <f>G37*2589988.110336/L37</f>
        <v>0.99298141696864073</v>
      </c>
      <c r="N37">
        <v>1</v>
      </c>
    </row>
    <row r="38" spans="1:14" x14ac:dyDescent="0.3">
      <c r="A38">
        <v>14183000</v>
      </c>
      <c r="B38">
        <v>14143</v>
      </c>
      <c r="C38">
        <v>20</v>
      </c>
      <c r="D38">
        <v>14</v>
      </c>
      <c r="E38" t="s">
        <v>39</v>
      </c>
      <c r="F38">
        <v>23780481</v>
      </c>
      <c r="G38">
        <v>654.35</v>
      </c>
      <c r="H38" t="s">
        <v>114</v>
      </c>
      <c r="I38" s="6" t="s">
        <v>104</v>
      </c>
      <c r="J38" s="6" t="s">
        <v>105</v>
      </c>
      <c r="K38">
        <v>37</v>
      </c>
      <c r="L38" s="8">
        <v>1700800000</v>
      </c>
      <c r="M38" s="10">
        <f>G38*2589988.110336/L38</f>
        <v>0.99644797742142632</v>
      </c>
      <c r="N38">
        <v>0.996</v>
      </c>
    </row>
    <row r="39" spans="1:14" x14ac:dyDescent="0.3">
      <c r="A39">
        <v>14184100</v>
      </c>
      <c r="B39">
        <v>4380</v>
      </c>
      <c r="C39">
        <v>1</v>
      </c>
      <c r="E39" t="s">
        <v>40</v>
      </c>
      <c r="F39">
        <v>23780883</v>
      </c>
      <c r="G39">
        <v>736</v>
      </c>
      <c r="I39" s="6" t="s">
        <v>104</v>
      </c>
      <c r="J39" s="6" t="s">
        <v>104</v>
      </c>
    </row>
    <row r="40" spans="1:14" x14ac:dyDescent="0.3">
      <c r="A40">
        <v>14185000</v>
      </c>
      <c r="B40">
        <v>14141</v>
      </c>
      <c r="C40">
        <v>0</v>
      </c>
      <c r="E40" t="s">
        <v>41</v>
      </c>
      <c r="F40">
        <v>23785793</v>
      </c>
      <c r="G40">
        <v>174</v>
      </c>
      <c r="I40" s="6" t="s">
        <v>104</v>
      </c>
      <c r="J40" s="6" t="s">
        <v>104</v>
      </c>
    </row>
    <row r="41" spans="1:14" x14ac:dyDescent="0.3">
      <c r="A41">
        <v>14185900</v>
      </c>
      <c r="B41">
        <v>14143</v>
      </c>
      <c r="C41">
        <v>0</v>
      </c>
      <c r="E41" t="s">
        <v>42</v>
      </c>
      <c r="F41">
        <v>23786019</v>
      </c>
      <c r="G41">
        <v>99.2</v>
      </c>
      <c r="I41" s="6" t="s">
        <v>104</v>
      </c>
      <c r="J41" s="6" t="s">
        <v>104</v>
      </c>
    </row>
    <row r="42" spans="1:14" x14ac:dyDescent="0.3">
      <c r="A42">
        <v>14187000</v>
      </c>
      <c r="B42">
        <v>10584</v>
      </c>
      <c r="C42">
        <v>0</v>
      </c>
      <c r="E42" t="s">
        <v>43</v>
      </c>
      <c r="F42">
        <v>23785721</v>
      </c>
      <c r="G42">
        <v>51.8</v>
      </c>
      <c r="I42" s="6" t="s">
        <v>104</v>
      </c>
      <c r="J42" s="6" t="s">
        <v>105</v>
      </c>
    </row>
    <row r="43" spans="1:14" x14ac:dyDescent="0.3">
      <c r="A43">
        <v>14187200</v>
      </c>
      <c r="B43">
        <v>14143</v>
      </c>
      <c r="C43">
        <v>0</v>
      </c>
      <c r="E43" t="s">
        <v>44</v>
      </c>
      <c r="F43">
        <v>23785717</v>
      </c>
      <c r="G43">
        <v>557</v>
      </c>
      <c r="I43" s="6" t="s">
        <v>104</v>
      </c>
      <c r="J43" s="6" t="s">
        <v>104</v>
      </c>
    </row>
    <row r="44" spans="1:14" x14ac:dyDescent="0.3">
      <c r="A44">
        <v>14187500</v>
      </c>
      <c r="B44">
        <v>14143</v>
      </c>
      <c r="C44">
        <v>300</v>
      </c>
      <c r="E44" t="s">
        <v>45</v>
      </c>
      <c r="F44">
        <v>23785687</v>
      </c>
      <c r="G44">
        <v>640</v>
      </c>
      <c r="I44" s="6" t="s">
        <v>104</v>
      </c>
      <c r="J44" s="6" t="s">
        <v>104</v>
      </c>
    </row>
    <row r="45" spans="1:14" x14ac:dyDescent="0.3">
      <c r="A45">
        <v>14187600</v>
      </c>
      <c r="B45">
        <v>9277</v>
      </c>
      <c r="C45">
        <v>8</v>
      </c>
      <c r="D45">
        <v>8</v>
      </c>
      <c r="E45" t="s">
        <v>46</v>
      </c>
      <c r="G45" t="s">
        <v>83</v>
      </c>
      <c r="I45" s="6" t="s">
        <v>104</v>
      </c>
      <c r="J45" s="6" t="s">
        <v>105</v>
      </c>
    </row>
    <row r="46" spans="1:14" x14ac:dyDescent="0.3">
      <c r="A46">
        <v>14188610</v>
      </c>
      <c r="B46">
        <v>8838</v>
      </c>
      <c r="C46">
        <v>0</v>
      </c>
      <c r="E46" t="s">
        <v>47</v>
      </c>
      <c r="F46">
        <v>23786665</v>
      </c>
      <c r="G46">
        <v>1.03</v>
      </c>
      <c r="H46" s="3"/>
      <c r="I46" s="6" t="s">
        <v>104</v>
      </c>
      <c r="J46" s="6" t="s">
        <v>105</v>
      </c>
    </row>
    <row r="47" spans="1:14" x14ac:dyDescent="0.3">
      <c r="A47">
        <v>14188800</v>
      </c>
      <c r="B47">
        <v>14143</v>
      </c>
      <c r="C47">
        <v>5477</v>
      </c>
      <c r="E47" t="s">
        <v>48</v>
      </c>
      <c r="F47">
        <v>23786251</v>
      </c>
      <c r="G47">
        <v>109.73</v>
      </c>
      <c r="I47" s="6" t="s">
        <v>104</v>
      </c>
      <c r="J47" s="6" t="s">
        <v>105</v>
      </c>
    </row>
    <row r="48" spans="1:14" x14ac:dyDescent="0.3">
      <c r="A48">
        <v>14189000</v>
      </c>
      <c r="B48">
        <v>14140</v>
      </c>
      <c r="C48">
        <v>0</v>
      </c>
      <c r="E48" t="s">
        <v>49</v>
      </c>
      <c r="F48">
        <v>23780423</v>
      </c>
      <c r="G48">
        <v>1790</v>
      </c>
      <c r="I48" s="6" t="s">
        <v>104</v>
      </c>
      <c r="J48" s="6" t="s">
        <v>105</v>
      </c>
    </row>
    <row r="49" spans="1:10" x14ac:dyDescent="0.3">
      <c r="A49">
        <v>14190500</v>
      </c>
      <c r="B49">
        <v>14141</v>
      </c>
      <c r="C49">
        <v>1</v>
      </c>
      <c r="E49" t="s">
        <v>50</v>
      </c>
      <c r="F49">
        <v>23762661</v>
      </c>
      <c r="G49">
        <v>240</v>
      </c>
      <c r="I49" s="6" t="s">
        <v>104</v>
      </c>
      <c r="J49" s="6" t="s">
        <v>105</v>
      </c>
    </row>
    <row r="50" spans="1:10" x14ac:dyDescent="0.3">
      <c r="A50">
        <v>14191000</v>
      </c>
      <c r="B50">
        <v>14143</v>
      </c>
      <c r="C50">
        <v>1</v>
      </c>
      <c r="E50" t="s">
        <v>51</v>
      </c>
      <c r="F50">
        <v>23791093</v>
      </c>
      <c r="G50">
        <v>7280</v>
      </c>
      <c r="I50" s="6" t="s">
        <v>104</v>
      </c>
      <c r="J50" s="6" t="s">
        <v>105</v>
      </c>
    </row>
    <row r="51" spans="1:10" x14ac:dyDescent="0.3">
      <c r="A51">
        <v>14194150</v>
      </c>
      <c r="B51">
        <v>8395</v>
      </c>
      <c r="C51">
        <v>0</v>
      </c>
      <c r="E51" t="s">
        <v>52</v>
      </c>
      <c r="F51">
        <v>23796627</v>
      </c>
      <c r="G51">
        <v>528</v>
      </c>
      <c r="H51" s="3"/>
      <c r="I51" s="6" t="s">
        <v>104</v>
      </c>
      <c r="J51" s="6" t="s">
        <v>105</v>
      </c>
    </row>
    <row r="52" spans="1:10" x14ac:dyDescent="0.3">
      <c r="A52">
        <v>14197900</v>
      </c>
      <c r="B52">
        <v>5840</v>
      </c>
      <c r="C52">
        <v>3</v>
      </c>
      <c r="E52" t="s">
        <v>53</v>
      </c>
      <c r="F52">
        <v>23791305</v>
      </c>
      <c r="G52">
        <v>8350</v>
      </c>
      <c r="I52" s="6" t="s">
        <v>104</v>
      </c>
      <c r="J52" s="6" t="s">
        <v>104</v>
      </c>
    </row>
    <row r="53" spans="1:10" x14ac:dyDescent="0.3">
      <c r="A53">
        <v>14198400</v>
      </c>
      <c r="B53">
        <v>8944</v>
      </c>
      <c r="C53">
        <v>10</v>
      </c>
      <c r="E53" t="s">
        <v>54</v>
      </c>
      <c r="F53">
        <v>23801710</v>
      </c>
      <c r="G53">
        <v>0.78</v>
      </c>
      <c r="I53" s="6" t="s">
        <v>104</v>
      </c>
      <c r="J53" s="6" t="s">
        <v>105</v>
      </c>
    </row>
    <row r="54" spans="1:10" x14ac:dyDescent="0.3">
      <c r="A54">
        <v>14199704</v>
      </c>
      <c r="B54">
        <v>5591</v>
      </c>
      <c r="C54">
        <v>4</v>
      </c>
      <c r="E54" t="s">
        <v>55</v>
      </c>
      <c r="F54">
        <v>23801184</v>
      </c>
      <c r="G54">
        <v>0.61</v>
      </c>
      <c r="I54" s="6" t="s">
        <v>104</v>
      </c>
      <c r="J54" s="6" t="s">
        <v>105</v>
      </c>
    </row>
    <row r="55" spans="1:10" x14ac:dyDescent="0.3">
      <c r="A55">
        <v>14200100</v>
      </c>
      <c r="B55">
        <v>1228</v>
      </c>
      <c r="C55">
        <v>0</v>
      </c>
      <c r="D55">
        <v>1600</v>
      </c>
      <c r="E55" t="s">
        <v>56</v>
      </c>
      <c r="G55">
        <v>25</v>
      </c>
      <c r="I55" s="6" t="s">
        <v>104</v>
      </c>
      <c r="J55" s="6" t="s">
        <v>105</v>
      </c>
    </row>
    <row r="56" spans="1:10" x14ac:dyDescent="0.3">
      <c r="A56">
        <v>14200700</v>
      </c>
      <c r="B56">
        <v>1206</v>
      </c>
      <c r="C56">
        <v>17</v>
      </c>
      <c r="D56">
        <v>1623</v>
      </c>
      <c r="E56" t="s">
        <v>57</v>
      </c>
      <c r="G56">
        <v>72.900000000000006</v>
      </c>
      <c r="I56" s="6" t="s">
        <v>104</v>
      </c>
      <c r="J56" s="6" t="s">
        <v>105</v>
      </c>
    </row>
    <row r="57" spans="1:10" x14ac:dyDescent="0.3">
      <c r="A57">
        <v>14201340</v>
      </c>
      <c r="B57">
        <v>7300</v>
      </c>
      <c r="C57">
        <v>0</v>
      </c>
      <c r="E57" t="s">
        <v>58</v>
      </c>
      <c r="F57">
        <v>23800604</v>
      </c>
      <c r="G57">
        <v>314</v>
      </c>
      <c r="I57" s="6" t="s">
        <v>104</v>
      </c>
      <c r="J57" s="6" t="s">
        <v>105</v>
      </c>
    </row>
    <row r="58" spans="1:10" x14ac:dyDescent="0.3">
      <c r="A58">
        <v>14201500</v>
      </c>
      <c r="B58">
        <v>14141</v>
      </c>
      <c r="C58">
        <v>10337</v>
      </c>
      <c r="D58">
        <v>1484</v>
      </c>
      <c r="E58" t="s">
        <v>59</v>
      </c>
      <c r="G58">
        <v>58.7</v>
      </c>
      <c r="I58" s="6" t="s">
        <v>104</v>
      </c>
      <c r="J58" s="6" t="s">
        <v>105</v>
      </c>
    </row>
    <row r="59" spans="1:10" x14ac:dyDescent="0.3">
      <c r="A59">
        <v>14202000</v>
      </c>
      <c r="B59">
        <v>8862</v>
      </c>
      <c r="C59">
        <v>1826</v>
      </c>
      <c r="E59" t="s">
        <v>60</v>
      </c>
      <c r="F59">
        <v>23800594</v>
      </c>
      <c r="G59">
        <v>479</v>
      </c>
      <c r="I59" s="6" t="s">
        <v>104</v>
      </c>
      <c r="J59" s="6" t="s">
        <v>105</v>
      </c>
    </row>
    <row r="60" spans="1:10" x14ac:dyDescent="0.3">
      <c r="A60">
        <v>14203500</v>
      </c>
      <c r="B60">
        <v>14143</v>
      </c>
      <c r="C60">
        <v>0</v>
      </c>
      <c r="E60" t="s">
        <v>61</v>
      </c>
      <c r="F60">
        <v>23805092</v>
      </c>
      <c r="G60">
        <v>125</v>
      </c>
      <c r="I60" s="6" t="s">
        <v>104</v>
      </c>
      <c r="J60" s="6" t="s">
        <v>104</v>
      </c>
    </row>
    <row r="61" spans="1:10" x14ac:dyDescent="0.3">
      <c r="A61">
        <v>14205400</v>
      </c>
      <c r="B61">
        <v>5621</v>
      </c>
      <c r="C61">
        <v>0</v>
      </c>
      <c r="E61" t="s">
        <v>62</v>
      </c>
      <c r="F61">
        <v>23804986</v>
      </c>
      <c r="G61">
        <v>33.799999999999997</v>
      </c>
      <c r="I61" s="6" t="s">
        <v>104</v>
      </c>
      <c r="J61" s="6" t="s">
        <v>104</v>
      </c>
    </row>
    <row r="62" spans="1:10" x14ac:dyDescent="0.3">
      <c r="A62">
        <v>14206900</v>
      </c>
      <c r="B62">
        <v>9855</v>
      </c>
      <c r="C62">
        <v>3</v>
      </c>
      <c r="D62">
        <v>2</v>
      </c>
      <c r="E62" t="s">
        <v>63</v>
      </c>
      <c r="F62">
        <v>23805292</v>
      </c>
      <c r="G62">
        <v>2.37</v>
      </c>
      <c r="H62" s="3"/>
      <c r="I62" s="6" t="s">
        <v>104</v>
      </c>
      <c r="J62" s="6" t="s">
        <v>105</v>
      </c>
    </row>
    <row r="63" spans="1:10" x14ac:dyDescent="0.3">
      <c r="A63">
        <v>14206950</v>
      </c>
      <c r="B63">
        <v>8760</v>
      </c>
      <c r="C63">
        <v>1697</v>
      </c>
      <c r="E63" t="s">
        <v>64</v>
      </c>
      <c r="F63">
        <v>23805270</v>
      </c>
      <c r="G63">
        <v>31.5</v>
      </c>
      <c r="I63" s="6" t="s">
        <v>104</v>
      </c>
      <c r="J63" s="6" t="s">
        <v>104</v>
      </c>
    </row>
    <row r="64" spans="1:10" x14ac:dyDescent="0.3">
      <c r="A64">
        <v>14207500</v>
      </c>
      <c r="B64">
        <v>14143</v>
      </c>
      <c r="C64">
        <v>1</v>
      </c>
      <c r="D64">
        <v>1</v>
      </c>
      <c r="E64" t="s">
        <v>65</v>
      </c>
      <c r="F64">
        <v>23804832</v>
      </c>
      <c r="G64">
        <v>706</v>
      </c>
      <c r="I64" s="6" t="s">
        <v>104</v>
      </c>
      <c r="J64" s="6" t="s">
        <v>105</v>
      </c>
    </row>
    <row r="65" spans="1:10" x14ac:dyDescent="0.3">
      <c r="A65">
        <v>14208700</v>
      </c>
      <c r="B65">
        <v>14143</v>
      </c>
      <c r="C65">
        <v>0</v>
      </c>
      <c r="E65" t="s">
        <v>66</v>
      </c>
      <c r="F65">
        <v>23810706</v>
      </c>
      <c r="G65">
        <v>54.4</v>
      </c>
      <c r="I65" s="6" t="s">
        <v>104</v>
      </c>
      <c r="J65" s="6" t="s">
        <v>105</v>
      </c>
    </row>
    <row r="66" spans="1:10" x14ac:dyDescent="0.3">
      <c r="A66">
        <v>14209000</v>
      </c>
      <c r="B66">
        <v>14143</v>
      </c>
      <c r="C66">
        <v>0</v>
      </c>
      <c r="E66" t="s">
        <v>67</v>
      </c>
      <c r="F66">
        <v>23809432</v>
      </c>
      <c r="G66">
        <v>124</v>
      </c>
      <c r="H66" s="3"/>
      <c r="I66" s="6" t="s">
        <v>104</v>
      </c>
      <c r="J66" s="6" t="s">
        <v>105</v>
      </c>
    </row>
    <row r="67" spans="1:10" x14ac:dyDescent="0.3">
      <c r="A67">
        <v>14209250</v>
      </c>
      <c r="B67">
        <v>2555</v>
      </c>
      <c r="C67">
        <v>0</v>
      </c>
      <c r="D67">
        <v>273</v>
      </c>
      <c r="E67" t="s">
        <v>68</v>
      </c>
      <c r="F67" t="s">
        <v>86</v>
      </c>
      <c r="G67">
        <v>141</v>
      </c>
      <c r="I67" s="6" t="s">
        <v>104</v>
      </c>
      <c r="J67" s="6" t="s">
        <v>105</v>
      </c>
    </row>
    <row r="68" spans="1:10" x14ac:dyDescent="0.3">
      <c r="A68">
        <v>14209500</v>
      </c>
      <c r="B68">
        <v>14139</v>
      </c>
      <c r="C68">
        <v>0</v>
      </c>
      <c r="E68" t="s">
        <v>69</v>
      </c>
      <c r="F68">
        <v>23809158</v>
      </c>
      <c r="G68">
        <v>479</v>
      </c>
      <c r="I68" s="6" t="s">
        <v>104</v>
      </c>
      <c r="J68" s="6" t="s">
        <v>104</v>
      </c>
    </row>
    <row r="69" spans="1:10" x14ac:dyDescent="0.3">
      <c r="A69">
        <v>14210000</v>
      </c>
      <c r="B69">
        <v>14143</v>
      </c>
      <c r="C69">
        <v>7</v>
      </c>
      <c r="E69" t="s">
        <v>70</v>
      </c>
      <c r="F69">
        <v>23809080</v>
      </c>
      <c r="G69">
        <v>671</v>
      </c>
      <c r="I69" s="6" t="s">
        <v>104</v>
      </c>
      <c r="J69" s="6" t="s">
        <v>104</v>
      </c>
    </row>
    <row r="70" spans="1:10" x14ac:dyDescent="0.3">
      <c r="A70">
        <v>14211010</v>
      </c>
      <c r="B70">
        <v>5962</v>
      </c>
      <c r="C70">
        <v>2</v>
      </c>
      <c r="E70" t="s">
        <v>71</v>
      </c>
      <c r="F70">
        <v>23809000</v>
      </c>
      <c r="G70">
        <v>940</v>
      </c>
      <c r="I70" s="6" t="s">
        <v>104</v>
      </c>
      <c r="J70" s="6" t="s">
        <v>104</v>
      </c>
    </row>
    <row r="71" spans="1:10" x14ac:dyDescent="0.3">
      <c r="A71">
        <v>14211315</v>
      </c>
      <c r="B71">
        <v>5613</v>
      </c>
      <c r="C71">
        <v>3</v>
      </c>
      <c r="D71">
        <v>18</v>
      </c>
      <c r="E71" s="7" t="s">
        <v>72</v>
      </c>
      <c r="F71">
        <v>23815500</v>
      </c>
      <c r="G71">
        <v>6.28</v>
      </c>
      <c r="H71" s="3"/>
      <c r="I71" s="6" t="s">
        <v>104</v>
      </c>
      <c r="J71" s="6" t="s">
        <v>105</v>
      </c>
    </row>
    <row r="72" spans="1:10" x14ac:dyDescent="0.3">
      <c r="A72">
        <v>14211400</v>
      </c>
      <c r="B72">
        <v>7152</v>
      </c>
      <c r="C72">
        <v>1</v>
      </c>
      <c r="E72" t="s">
        <v>73</v>
      </c>
      <c r="F72">
        <v>23815070</v>
      </c>
      <c r="G72">
        <v>15.36</v>
      </c>
      <c r="I72" s="6" t="s">
        <v>104</v>
      </c>
      <c r="J72" s="6" t="s">
        <v>104</v>
      </c>
    </row>
    <row r="73" spans="1:10" x14ac:dyDescent="0.3">
      <c r="A73">
        <v>14211499</v>
      </c>
      <c r="B73">
        <v>6409</v>
      </c>
      <c r="C73">
        <v>5</v>
      </c>
      <c r="D73">
        <v>2</v>
      </c>
      <c r="E73" t="s">
        <v>74</v>
      </c>
      <c r="F73">
        <v>23815128</v>
      </c>
      <c r="G73">
        <v>4.6900000000000004</v>
      </c>
      <c r="I73" s="6" t="s">
        <v>104</v>
      </c>
      <c r="J73" s="6" t="s">
        <v>104</v>
      </c>
    </row>
    <row r="74" spans="1:10" x14ac:dyDescent="0.3">
      <c r="A74">
        <v>14211500</v>
      </c>
      <c r="B74">
        <v>14143</v>
      </c>
      <c r="C74">
        <v>2</v>
      </c>
      <c r="E74" t="s">
        <v>75</v>
      </c>
      <c r="F74">
        <v>23815066</v>
      </c>
      <c r="G74">
        <v>26.8</v>
      </c>
      <c r="I74" s="6" t="s">
        <v>104</v>
      </c>
      <c r="J74" s="6" t="s">
        <v>104</v>
      </c>
    </row>
    <row r="75" spans="1:10" x14ac:dyDescent="0.3">
      <c r="A75">
        <v>14211550</v>
      </c>
      <c r="B75">
        <v>10382</v>
      </c>
      <c r="C75">
        <v>1</v>
      </c>
      <c r="E75" t="s">
        <v>76</v>
      </c>
      <c r="F75">
        <v>23815062</v>
      </c>
      <c r="G75">
        <v>53.17</v>
      </c>
      <c r="I75" s="6" t="s">
        <v>104</v>
      </c>
      <c r="J75" s="6" t="s">
        <v>104</v>
      </c>
    </row>
    <row r="76" spans="1:10" x14ac:dyDescent="0.3">
      <c r="A76">
        <v>14211720</v>
      </c>
      <c r="B76">
        <v>14142</v>
      </c>
      <c r="C76">
        <v>0</v>
      </c>
      <c r="E76" t="s">
        <v>77</v>
      </c>
      <c r="F76">
        <v>23815040</v>
      </c>
      <c r="G76">
        <v>11200</v>
      </c>
      <c r="H76" t="s">
        <v>106</v>
      </c>
      <c r="I76" s="6" t="s">
        <v>104</v>
      </c>
      <c r="J76" s="6" t="s">
        <v>104</v>
      </c>
    </row>
    <row r="77" spans="1:10" x14ac:dyDescent="0.3">
      <c r="A77">
        <v>14211814</v>
      </c>
      <c r="B77">
        <v>9278</v>
      </c>
      <c r="C77">
        <v>0</v>
      </c>
      <c r="E77" t="s">
        <v>78</v>
      </c>
      <c r="G77">
        <v>4.9400000000000004</v>
      </c>
      <c r="I77" s="6" t="s">
        <v>104</v>
      </c>
      <c r="J77" s="6" t="s">
        <v>105</v>
      </c>
    </row>
    <row r="78" spans="1:10" x14ac:dyDescent="0.3">
      <c r="E78" t="s">
        <v>87</v>
      </c>
      <c r="H78" s="3"/>
    </row>
    <row r="79" spans="1:10" x14ac:dyDescent="0.3">
      <c r="E79" t="s">
        <v>88</v>
      </c>
    </row>
    <row r="80" spans="1:10" x14ac:dyDescent="0.3">
      <c r="E80" t="s">
        <v>89</v>
      </c>
    </row>
    <row r="81" spans="5:5" x14ac:dyDescent="0.3">
      <c r="E81" t="s">
        <v>91</v>
      </c>
    </row>
    <row r="82" spans="5:5" x14ac:dyDescent="0.3">
      <c r="E82" t="s">
        <v>90</v>
      </c>
    </row>
    <row r="83" spans="5:5" x14ac:dyDescent="0.3">
      <c r="E83" t="s">
        <v>92</v>
      </c>
    </row>
    <row r="84" spans="5:5" x14ac:dyDescent="0.3">
      <c r="E84" t="s">
        <v>93</v>
      </c>
    </row>
    <row r="85" spans="5:5" x14ac:dyDescent="0.3">
      <c r="E85" t="s">
        <v>94</v>
      </c>
    </row>
    <row r="86" spans="5:5" x14ac:dyDescent="0.3">
      <c r="E86" t="s">
        <v>95</v>
      </c>
    </row>
    <row r="87" spans="5:5" x14ac:dyDescent="0.3">
      <c r="E87" t="s">
        <v>96</v>
      </c>
    </row>
    <row r="88" spans="5:5" x14ac:dyDescent="0.3">
      <c r="E88" t="s">
        <v>97</v>
      </c>
    </row>
    <row r="89" spans="5:5" x14ac:dyDescent="0.3">
      <c r="E89" t="s">
        <v>98</v>
      </c>
    </row>
    <row r="90" spans="5:5" x14ac:dyDescent="0.3">
      <c r="E90" t="s">
        <v>99</v>
      </c>
    </row>
    <row r="91" spans="5:5" x14ac:dyDescent="0.3">
      <c r="E91" t="s">
        <v>100</v>
      </c>
    </row>
    <row r="92" spans="5:5" x14ac:dyDescent="0.3">
      <c r="E92" t="s">
        <v>101</v>
      </c>
    </row>
    <row r="93" spans="5:5" x14ac:dyDescent="0.3">
      <c r="E93" t="s">
        <v>102</v>
      </c>
    </row>
    <row r="94" spans="5:5" x14ac:dyDescent="0.3">
      <c r="E94" t="s">
        <v>103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011B-B9AA-49FA-8AFD-6F258DCCF3D0}">
  <dimension ref="A1:K11"/>
  <sheetViews>
    <sheetView workbookViewId="0">
      <selection activeCell="A16" sqref="A16:XFD1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4" width="8.88671875" style="11"/>
    <col min="5" max="5" width="9.88671875" style="13" customWidth="1"/>
    <col min="6" max="6" width="11.6640625" style="13" customWidth="1"/>
    <col min="7" max="7" width="19.88671875" customWidth="1"/>
    <col min="8" max="8" width="21.6640625" customWidth="1"/>
    <col min="9" max="9" width="12.44140625" style="9" customWidth="1"/>
    <col min="10" max="10" width="32.88671875" style="9" customWidth="1"/>
    <col min="11" max="11" width="59.6640625" customWidth="1"/>
  </cols>
  <sheetData>
    <row r="1" spans="1:11" x14ac:dyDescent="0.3">
      <c r="A1" s="11" t="s">
        <v>115</v>
      </c>
      <c r="B1" s="12" t="s">
        <v>116</v>
      </c>
      <c r="C1" s="11" t="s">
        <v>109</v>
      </c>
      <c r="D1" s="11" t="s">
        <v>117</v>
      </c>
      <c r="E1" s="13" t="s">
        <v>118</v>
      </c>
      <c r="F1" s="13" t="s">
        <v>119</v>
      </c>
      <c r="G1" s="14" t="s">
        <v>120</v>
      </c>
      <c r="H1" s="14" t="s">
        <v>121</v>
      </c>
      <c r="I1" s="9" t="s">
        <v>122</v>
      </c>
      <c r="J1" s="9" t="s">
        <v>123</v>
      </c>
      <c r="K1" t="s">
        <v>124</v>
      </c>
    </row>
    <row r="2" spans="1:11" x14ac:dyDescent="0.3">
      <c r="A2" s="11">
        <v>14185000</v>
      </c>
      <c r="B2" s="12" t="s">
        <v>125</v>
      </c>
      <c r="C2" s="11" t="s">
        <v>126</v>
      </c>
      <c r="D2" s="11">
        <v>23785793</v>
      </c>
      <c r="E2" s="13">
        <v>44.391944000000002</v>
      </c>
      <c r="F2" s="13">
        <v>122.496388</v>
      </c>
      <c r="G2" s="14">
        <v>540109.90630000003</v>
      </c>
      <c r="H2" s="14">
        <v>4915530.0198999997</v>
      </c>
      <c r="I2" s="9">
        <v>174</v>
      </c>
      <c r="J2" s="9">
        <v>775</v>
      </c>
      <c r="K2" t="s">
        <v>127</v>
      </c>
    </row>
    <row r="3" spans="1:11" s="20" customFormat="1" x14ac:dyDescent="0.3">
      <c r="A3" s="15">
        <v>14185700</v>
      </c>
      <c r="B3" s="16" t="s">
        <v>128</v>
      </c>
      <c r="C3" s="15"/>
      <c r="D3" s="15"/>
      <c r="E3" s="17">
        <v>44.512500000000003</v>
      </c>
      <c r="F3" s="17">
        <v>122.2644444</v>
      </c>
      <c r="G3" s="18">
        <v>558462.58200000005</v>
      </c>
      <c r="H3" s="18">
        <v>4929060.7495999997</v>
      </c>
      <c r="I3" s="19">
        <v>74.599999999999994</v>
      </c>
      <c r="J3" s="19" t="s">
        <v>129</v>
      </c>
      <c r="K3" s="20" t="s">
        <v>130</v>
      </c>
    </row>
    <row r="4" spans="1:11" x14ac:dyDescent="0.3">
      <c r="A4" s="11">
        <v>14185900</v>
      </c>
      <c r="B4" s="12" t="s">
        <v>131</v>
      </c>
      <c r="C4" s="11" t="s">
        <v>132</v>
      </c>
      <c r="D4" s="11">
        <v>23785925</v>
      </c>
      <c r="E4" s="13">
        <v>44.540277000000003</v>
      </c>
      <c r="F4" s="13">
        <v>122.43472199999999</v>
      </c>
      <c r="G4" s="14">
        <v>544907.39339999994</v>
      </c>
      <c r="H4" s="14">
        <v>4932038.4550999999</v>
      </c>
      <c r="I4" s="9">
        <v>99.2</v>
      </c>
      <c r="J4" s="9">
        <v>1050</v>
      </c>
      <c r="K4" t="s">
        <v>133</v>
      </c>
    </row>
    <row r="5" spans="1:11" x14ac:dyDescent="0.3">
      <c r="A5" s="11">
        <v>14187000</v>
      </c>
      <c r="B5" s="12" t="s">
        <v>134</v>
      </c>
      <c r="C5" s="11" t="s">
        <v>135</v>
      </c>
      <c r="D5" s="11">
        <v>23785721</v>
      </c>
      <c r="E5" s="13">
        <v>44.372500000000002</v>
      </c>
      <c r="F5" s="13">
        <v>122.621944</v>
      </c>
      <c r="G5" s="14">
        <v>530120.03020000004</v>
      </c>
      <c r="H5" s="14">
        <v>4913316.4468</v>
      </c>
      <c r="I5" s="9">
        <v>51.8</v>
      </c>
      <c r="J5" s="9">
        <v>720</v>
      </c>
      <c r="K5" t="s">
        <v>136</v>
      </c>
    </row>
    <row r="6" spans="1:11" x14ac:dyDescent="0.3">
      <c r="A6" s="11">
        <v>14187200</v>
      </c>
      <c r="B6" s="12" t="s">
        <v>137</v>
      </c>
      <c r="C6" s="11">
        <v>11</v>
      </c>
      <c r="D6" s="11">
        <v>23785717</v>
      </c>
      <c r="E6" s="13">
        <v>44.412500000000001</v>
      </c>
      <c r="F6" s="13">
        <v>122.6875</v>
      </c>
      <c r="G6" s="14">
        <v>524880.17599999998</v>
      </c>
      <c r="H6" s="14">
        <v>4917737.4556999998</v>
      </c>
      <c r="I6" s="9">
        <v>557</v>
      </c>
      <c r="J6" s="9">
        <v>530</v>
      </c>
      <c r="K6" t="s">
        <v>127</v>
      </c>
    </row>
    <row r="7" spans="1:11" x14ac:dyDescent="0.3">
      <c r="A7" s="11">
        <v>14187500</v>
      </c>
      <c r="B7" s="12" t="s">
        <v>138</v>
      </c>
      <c r="C7" s="11">
        <v>36</v>
      </c>
      <c r="D7" s="11">
        <v>23785687</v>
      </c>
      <c r="E7" s="13">
        <v>44.498610999999997</v>
      </c>
      <c r="F7" s="13">
        <v>122.822222</v>
      </c>
      <c r="G7" s="14">
        <v>514133.28700000001</v>
      </c>
      <c r="H7" s="14">
        <v>4927270.2657000003</v>
      </c>
      <c r="I7" s="9">
        <v>640</v>
      </c>
      <c r="J7" s="9">
        <v>370.39</v>
      </c>
      <c r="K7" t="s">
        <v>127</v>
      </c>
    </row>
    <row r="8" spans="1:11" s="20" customFormat="1" x14ac:dyDescent="0.3">
      <c r="A8" s="15">
        <v>14187600</v>
      </c>
      <c r="B8" s="16" t="s">
        <v>139</v>
      </c>
      <c r="C8" s="15" t="s">
        <v>140</v>
      </c>
      <c r="D8" s="15"/>
      <c r="E8" s="17">
        <v>44.515000000000001</v>
      </c>
      <c r="F8" s="17">
        <v>122.86361100000001</v>
      </c>
      <c r="G8" s="20">
        <v>510839.83850000001</v>
      </c>
      <c r="H8" s="20">
        <v>4929084.3952000001</v>
      </c>
      <c r="I8" s="19" t="s">
        <v>129</v>
      </c>
      <c r="J8" s="19">
        <v>370</v>
      </c>
      <c r="K8" s="20" t="s">
        <v>136</v>
      </c>
    </row>
    <row r="9" spans="1:11" x14ac:dyDescent="0.3">
      <c r="A9" s="11">
        <v>14188610</v>
      </c>
      <c r="B9" s="12" t="s">
        <v>141</v>
      </c>
      <c r="C9" s="11" t="s">
        <v>142</v>
      </c>
      <c r="E9" s="13">
        <v>44.619722000000003</v>
      </c>
      <c r="F9" s="13">
        <v>122.46472199999999</v>
      </c>
      <c r="G9">
        <v>542466.23239999998</v>
      </c>
      <c r="H9">
        <v>4940847.0866999999</v>
      </c>
      <c r="I9" s="9">
        <v>1.03</v>
      </c>
      <c r="J9" s="9">
        <v>2900</v>
      </c>
      <c r="K9" t="s">
        <v>136</v>
      </c>
    </row>
    <row r="10" spans="1:11" x14ac:dyDescent="0.3">
      <c r="A10" s="11">
        <v>14188800</v>
      </c>
      <c r="B10" s="12" t="s">
        <v>143</v>
      </c>
      <c r="C10" s="11" t="s">
        <v>144</v>
      </c>
      <c r="D10" s="11">
        <v>23786251</v>
      </c>
      <c r="E10" s="13">
        <v>44.712221999999997</v>
      </c>
      <c r="F10" s="13">
        <v>122.768888</v>
      </c>
      <c r="G10">
        <v>518306.11119999998</v>
      </c>
      <c r="H10">
        <v>4951008.7010000004</v>
      </c>
      <c r="I10" s="9">
        <v>109.73</v>
      </c>
      <c r="J10" s="9">
        <v>370</v>
      </c>
      <c r="K10" t="s">
        <v>136</v>
      </c>
    </row>
    <row r="11" spans="1:11" x14ac:dyDescent="0.3">
      <c r="A11" s="11">
        <v>14189000</v>
      </c>
      <c r="B11" s="12" t="s">
        <v>145</v>
      </c>
      <c r="C11" s="11">
        <v>45</v>
      </c>
      <c r="D11" s="11">
        <v>23780405</v>
      </c>
      <c r="E11" s="13">
        <v>44.714722000000002</v>
      </c>
      <c r="F11" s="13">
        <v>122.01425</v>
      </c>
      <c r="G11">
        <v>578076.7855</v>
      </c>
      <c r="H11">
        <v>4951733.0038000001</v>
      </c>
      <c r="I11" s="9">
        <v>1790</v>
      </c>
      <c r="J11" s="9">
        <v>199.63</v>
      </c>
      <c r="K11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183-0AC5-4077-AB1E-2FD8B3D14819}">
  <dimension ref="A1:P5"/>
  <sheetViews>
    <sheetView workbookViewId="0">
      <selection activeCell="M3" sqref="M3:N3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3" spans="1:16" x14ac:dyDescent="0.3">
      <c r="A3" s="11">
        <v>14154500</v>
      </c>
      <c r="B3" s="12" t="s">
        <v>147</v>
      </c>
      <c r="D3" s="11">
        <v>23759452</v>
      </c>
      <c r="E3" s="11">
        <v>54821.811199999996</v>
      </c>
      <c r="F3" s="11" t="s">
        <v>151</v>
      </c>
      <c r="G3" s="11" t="s">
        <v>152</v>
      </c>
      <c r="H3" s="14">
        <v>43.7361</v>
      </c>
      <c r="I3" s="14">
        <v>122.87220000000001</v>
      </c>
      <c r="J3">
        <v>510290</v>
      </c>
      <c r="K3">
        <v>4842572</v>
      </c>
      <c r="L3" s="11">
        <v>211</v>
      </c>
      <c r="M3" s="11">
        <f>E3/258.9988</f>
        <v>211.66820541253469</v>
      </c>
      <c r="N3" s="10">
        <f t="shared" ref="N3:N4" si="0">L3/M3</f>
        <v>0.99684314698453469</v>
      </c>
      <c r="O3" s="9">
        <v>856.16</v>
      </c>
      <c r="P3" t="s">
        <v>158</v>
      </c>
    </row>
    <row r="4" spans="1:16" x14ac:dyDescent="0.3">
      <c r="A4" s="11"/>
      <c r="B4" s="12" t="s">
        <v>159</v>
      </c>
      <c r="C4" s="11">
        <v>5</v>
      </c>
      <c r="D4" s="11">
        <v>23759588</v>
      </c>
      <c r="L4" s="11">
        <f>M4/258.9988</f>
        <v>0</v>
      </c>
      <c r="M4" s="11">
        <f t="shared" ref="M4:M5" si="1">E4/258.9988</f>
        <v>0</v>
      </c>
      <c r="N4" s="10" t="e">
        <f t="shared" si="0"/>
        <v>#DIV/0!</v>
      </c>
    </row>
    <row r="5" spans="1:16" x14ac:dyDescent="0.3">
      <c r="A5" s="11">
        <v>14155500</v>
      </c>
      <c r="B5" s="12" t="s">
        <v>148</v>
      </c>
      <c r="D5" s="11">
        <v>23759440</v>
      </c>
      <c r="E5" s="11">
        <v>70629.350399999996</v>
      </c>
      <c r="F5" s="11" t="s">
        <v>155</v>
      </c>
      <c r="G5" s="11" t="s">
        <v>156</v>
      </c>
      <c r="H5" s="14">
        <v>43.793100000000003</v>
      </c>
      <c r="I5" s="14">
        <v>122.9903</v>
      </c>
      <c r="J5">
        <v>500782</v>
      </c>
      <c r="K5">
        <v>4848888</v>
      </c>
      <c r="L5" s="11">
        <v>270</v>
      </c>
      <c r="M5" s="11">
        <f t="shared" si="1"/>
        <v>272.70145807625357</v>
      </c>
      <c r="N5" s="10">
        <f>L5/M5</f>
        <v>0.99009371605377272</v>
      </c>
      <c r="O5" s="9">
        <v>685.24</v>
      </c>
      <c r="P5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AE21-C1F0-4C54-8DDD-2086C4EA615A}">
  <dimension ref="A1:P6"/>
  <sheetViews>
    <sheetView workbookViewId="0">
      <selection sqref="A1:XFD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2" spans="1:16" x14ac:dyDescent="0.3">
      <c r="A2">
        <v>14166500</v>
      </c>
      <c r="B2" t="s">
        <v>170</v>
      </c>
      <c r="D2" s="11">
        <v>23763161</v>
      </c>
      <c r="E2" s="11">
        <v>23514.608</v>
      </c>
      <c r="L2" s="9">
        <v>89.3</v>
      </c>
      <c r="M2" s="11">
        <f>E2/258.9988</f>
        <v>90.790412928554105</v>
      </c>
      <c r="N2" s="10">
        <f t="shared" ref="N2" si="0">L2/M2</f>
        <v>0.98358402742669582</v>
      </c>
    </row>
    <row r="3" spans="1:16" x14ac:dyDescent="0.3">
      <c r="B3" s="12" t="s">
        <v>164</v>
      </c>
      <c r="C3" s="11">
        <v>7</v>
      </c>
      <c r="D3" s="11">
        <v>23763141</v>
      </c>
      <c r="E3" s="11">
        <v>64568.691200000001</v>
      </c>
    </row>
    <row r="4" spans="1:16" x14ac:dyDescent="0.3">
      <c r="A4">
        <v>14169000</v>
      </c>
      <c r="B4" s="12" t="s">
        <v>165</v>
      </c>
      <c r="D4" s="11">
        <v>23763139</v>
      </c>
      <c r="F4" s="11" t="s">
        <v>168</v>
      </c>
      <c r="G4" s="11" t="s">
        <v>169</v>
      </c>
      <c r="L4" s="11">
        <v>252</v>
      </c>
      <c r="M4" s="11">
        <f>E3/258.9988</f>
        <v>249.30112108627529</v>
      </c>
      <c r="N4" s="10">
        <f t="shared" ref="N4" si="1">L4/M4</f>
        <v>1.0108257792903816</v>
      </c>
      <c r="O4" s="9">
        <v>332</v>
      </c>
    </row>
    <row r="5" spans="1:16" x14ac:dyDescent="0.3">
      <c r="A5">
        <v>14170000</v>
      </c>
      <c r="B5" t="s">
        <v>166</v>
      </c>
      <c r="C5" s="11">
        <v>35</v>
      </c>
      <c r="D5" s="11">
        <v>23763077</v>
      </c>
    </row>
    <row r="6" spans="1:16" x14ac:dyDescent="0.3">
      <c r="B6" t="s">
        <v>167</v>
      </c>
      <c r="C6" s="11">
        <v>24</v>
      </c>
      <c r="D6" s="11">
        <v>23763069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0B93-6114-467E-93BC-27671F963286}">
  <dimension ref="A1:Q7"/>
  <sheetViews>
    <sheetView workbookViewId="0">
      <selection sqref="A1:XFD7"/>
    </sheetView>
  </sheetViews>
  <sheetFormatPr defaultRowHeight="14.4" x14ac:dyDescent="0.3"/>
  <sheetData>
    <row r="1" spans="1:17" ht="57.6" x14ac:dyDescent="0.3">
      <c r="A1" t="s">
        <v>171</v>
      </c>
      <c r="B1" t="s">
        <v>172</v>
      </c>
      <c r="C1" t="s">
        <v>173</v>
      </c>
      <c r="D1" t="s">
        <v>174</v>
      </c>
      <c r="E1" t="s">
        <v>109</v>
      </c>
      <c r="F1" t="s">
        <v>175</v>
      </c>
      <c r="G1" s="26" t="s">
        <v>176</v>
      </c>
      <c r="H1" s="26" t="s">
        <v>177</v>
      </c>
      <c r="I1" t="s">
        <v>178</v>
      </c>
      <c r="J1" t="s">
        <v>179</v>
      </c>
      <c r="K1" s="25" t="s">
        <v>180</v>
      </c>
      <c r="L1" t="s">
        <v>181</v>
      </c>
      <c r="M1" t="s">
        <v>182</v>
      </c>
      <c r="N1" s="25" t="s">
        <v>183</v>
      </c>
      <c r="O1" s="27" t="s">
        <v>184</v>
      </c>
      <c r="P1" t="s">
        <v>185</v>
      </c>
      <c r="Q1" t="s">
        <v>186</v>
      </c>
    </row>
    <row r="2" spans="1:17" s="28" customFormat="1" x14ac:dyDescent="0.3">
      <c r="A2" s="28">
        <v>14158500</v>
      </c>
      <c r="B2" s="28">
        <v>23773373</v>
      </c>
      <c r="D2" s="28">
        <v>3069</v>
      </c>
      <c r="E2" s="28" t="s">
        <v>187</v>
      </c>
      <c r="F2" s="28">
        <v>508</v>
      </c>
      <c r="G2" s="29">
        <v>88119000</v>
      </c>
      <c r="H2" s="30">
        <f>G2/2589988</f>
        <v>34.022937558011854</v>
      </c>
      <c r="I2" s="28" t="s">
        <v>188</v>
      </c>
      <c r="J2" s="28" t="s">
        <v>189</v>
      </c>
      <c r="K2" s="28">
        <v>580131</v>
      </c>
      <c r="L2" s="28">
        <v>4912257</v>
      </c>
      <c r="M2" s="28" t="s">
        <v>190</v>
      </c>
      <c r="N2" s="28">
        <v>92.4</v>
      </c>
      <c r="O2" s="31">
        <f>(N2*2589988)/G2</f>
        <v>2.7158148776086883</v>
      </c>
      <c r="P2" s="28" t="s">
        <v>191</v>
      </c>
    </row>
    <row r="3" spans="1:17" s="28" customFormat="1" x14ac:dyDescent="0.3">
      <c r="A3" s="28">
        <v>14158790</v>
      </c>
      <c r="B3" s="28">
        <v>23773393</v>
      </c>
      <c r="C3" s="28">
        <v>52940</v>
      </c>
      <c r="D3" s="28">
        <v>3036</v>
      </c>
      <c r="E3" s="28" t="s">
        <v>192</v>
      </c>
      <c r="F3" s="28">
        <v>229</v>
      </c>
      <c r="G3" s="29">
        <v>42488300</v>
      </c>
      <c r="H3" s="30">
        <f t="shared" ref="H3:H7" si="0">G3/2589988</f>
        <v>16.404825041660423</v>
      </c>
      <c r="I3" s="28" t="s">
        <v>193</v>
      </c>
      <c r="J3" s="28" t="s">
        <v>194</v>
      </c>
      <c r="K3" s="28">
        <v>576070</v>
      </c>
      <c r="L3" s="28">
        <v>4909277</v>
      </c>
      <c r="M3" s="28" t="s">
        <v>195</v>
      </c>
      <c r="N3" s="28">
        <v>15.6</v>
      </c>
      <c r="O3" s="31">
        <f t="shared" ref="O3:O7" si="1">(N3*2589988)/G3</f>
        <v>0.95093973635094831</v>
      </c>
      <c r="P3" s="32" t="s">
        <v>196</v>
      </c>
    </row>
    <row r="4" spans="1:17" s="28" customFormat="1" x14ac:dyDescent="0.3">
      <c r="A4" s="28">
        <v>14159200</v>
      </c>
      <c r="B4" s="28">
        <v>23773037</v>
      </c>
      <c r="C4" s="28">
        <v>30677</v>
      </c>
      <c r="D4" s="28">
        <v>1785</v>
      </c>
      <c r="E4" s="28" t="s">
        <v>197</v>
      </c>
      <c r="F4" s="28">
        <v>2229</v>
      </c>
      <c r="G4" s="29">
        <v>404283000</v>
      </c>
      <c r="H4" s="30">
        <f t="shared" si="0"/>
        <v>156.09454561179433</v>
      </c>
      <c r="I4" s="28" t="s">
        <v>198</v>
      </c>
      <c r="J4" s="28" t="s">
        <v>199</v>
      </c>
      <c r="K4" s="28">
        <v>562755</v>
      </c>
      <c r="L4" s="28">
        <v>4877200</v>
      </c>
      <c r="M4" s="28" t="s">
        <v>200</v>
      </c>
      <c r="N4" s="28">
        <v>160</v>
      </c>
      <c r="O4" s="31">
        <f t="shared" si="1"/>
        <v>1.0250198004862929</v>
      </c>
      <c r="P4" s="28" t="s">
        <v>201</v>
      </c>
      <c r="Q4" s="28" t="s">
        <v>202</v>
      </c>
    </row>
    <row r="5" spans="1:17" s="28" customFormat="1" x14ac:dyDescent="0.3">
      <c r="A5" s="28">
        <v>14161500</v>
      </c>
      <c r="B5" s="28">
        <v>23773411</v>
      </c>
      <c r="C5" s="28">
        <v>45726</v>
      </c>
      <c r="D5" s="28">
        <v>2564</v>
      </c>
      <c r="E5" s="28" t="s">
        <v>203</v>
      </c>
      <c r="F5" s="28">
        <v>236</v>
      </c>
      <c r="G5" s="29">
        <v>63516000</v>
      </c>
      <c r="H5" s="30">
        <f t="shared" si="0"/>
        <v>24.523665746713885</v>
      </c>
      <c r="I5" s="28" t="s">
        <v>204</v>
      </c>
      <c r="J5" s="28" t="s">
        <v>205</v>
      </c>
      <c r="K5" s="28">
        <v>559476</v>
      </c>
      <c r="L5" s="28">
        <v>4895217</v>
      </c>
      <c r="M5" s="28" t="s">
        <v>206</v>
      </c>
      <c r="N5" s="28">
        <v>24.1</v>
      </c>
      <c r="O5" s="31">
        <f t="shared" si="1"/>
        <v>0.98272420807355632</v>
      </c>
      <c r="P5" s="28" t="s">
        <v>207</v>
      </c>
    </row>
    <row r="6" spans="1:17" s="28" customFormat="1" x14ac:dyDescent="0.3">
      <c r="A6" s="28">
        <v>14162200</v>
      </c>
      <c r="B6" s="28">
        <v>23773405</v>
      </c>
      <c r="D6" s="28">
        <v>2400</v>
      </c>
      <c r="E6" s="28" t="s">
        <v>208</v>
      </c>
      <c r="F6" s="28">
        <v>763</v>
      </c>
      <c r="G6" s="29">
        <v>164367000</v>
      </c>
      <c r="H6" s="30">
        <f t="shared" si="0"/>
        <v>63.462456196708246</v>
      </c>
      <c r="I6" s="28">
        <v>44.162348190000003</v>
      </c>
      <c r="J6" s="28">
        <v>-122.3331192</v>
      </c>
      <c r="K6" s="28">
        <v>553322</v>
      </c>
      <c r="L6" s="28">
        <v>4889905</v>
      </c>
      <c r="M6" s="28" t="s">
        <v>209</v>
      </c>
      <c r="N6" s="28">
        <v>87.7</v>
      </c>
      <c r="O6" s="31">
        <f>N6/(H5+H6)</f>
        <v>0.99674810143801862</v>
      </c>
      <c r="P6" s="28" t="s">
        <v>210</v>
      </c>
      <c r="Q6" s="28" t="s">
        <v>211</v>
      </c>
    </row>
    <row r="7" spans="1:17" x14ac:dyDescent="0.3">
      <c r="A7" s="33">
        <v>14165000</v>
      </c>
      <c r="B7" s="28">
        <v>23773513</v>
      </c>
      <c r="C7" s="28">
        <v>34180</v>
      </c>
      <c r="D7" s="28">
        <v>2021</v>
      </c>
      <c r="E7" s="28" t="s">
        <v>212</v>
      </c>
      <c r="F7" s="28">
        <v>2088</v>
      </c>
      <c r="G7" s="29">
        <v>463631000</v>
      </c>
      <c r="H7" s="30">
        <f t="shared" si="0"/>
        <v>179.00893749314668</v>
      </c>
      <c r="I7" s="28" t="s">
        <v>213</v>
      </c>
      <c r="J7" s="28" t="s">
        <v>214</v>
      </c>
      <c r="K7" s="28">
        <v>503513</v>
      </c>
      <c r="L7" s="28">
        <v>4881993</v>
      </c>
      <c r="M7" s="28">
        <v>442.47</v>
      </c>
      <c r="N7" s="28">
        <v>177</v>
      </c>
      <c r="O7" s="31">
        <f t="shared" si="1"/>
        <v>0.98877744585672656</v>
      </c>
      <c r="P7" s="28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1DF5-DEC5-41B1-B4B4-7F575AEAE5B0}">
  <dimension ref="A1:P10"/>
  <sheetViews>
    <sheetView tabSelected="1" workbookViewId="0">
      <selection activeCell="M2" sqref="M2"/>
    </sheetView>
  </sheetViews>
  <sheetFormatPr defaultRowHeight="14.4" x14ac:dyDescent="0.3"/>
  <cols>
    <col min="2" max="2" width="36.33203125" customWidth="1"/>
    <col min="6" max="6" width="10.21875" customWidth="1"/>
    <col min="7" max="7" width="11.33203125" customWidth="1"/>
    <col min="8" max="8" width="10" customWidth="1"/>
  </cols>
  <sheetData>
    <row r="1" spans="1:16" s="25" customFormat="1" ht="72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34" t="s">
        <v>149</v>
      </c>
      <c r="G1" s="34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2" spans="1:16" x14ac:dyDescent="0.3">
      <c r="A2">
        <v>14171000</v>
      </c>
      <c r="B2" t="s">
        <v>31</v>
      </c>
      <c r="D2">
        <v>23762895</v>
      </c>
      <c r="E2" s="11">
        <v>39212.8416</v>
      </c>
      <c r="F2" s="35" t="s">
        <v>216</v>
      </c>
      <c r="G2" s="35" t="s">
        <v>217</v>
      </c>
      <c r="H2" s="6" t="s">
        <v>218</v>
      </c>
      <c r="I2">
        <v>123.334</v>
      </c>
      <c r="J2">
        <v>473459</v>
      </c>
      <c r="K2">
        <v>4930240</v>
      </c>
      <c r="L2">
        <v>159</v>
      </c>
      <c r="M2" s="9">
        <f>E2/258.9988</f>
        <v>151.40163429328629</v>
      </c>
      <c r="N2" s="10">
        <f t="shared" ref="N2" si="0">L2/M2</f>
        <v>1.0501868143113609</v>
      </c>
      <c r="O2">
        <v>224.01</v>
      </c>
    </row>
    <row r="3" spans="1:16" x14ac:dyDescent="0.3">
      <c r="B3" t="s">
        <v>220</v>
      </c>
      <c r="D3">
        <v>23762959</v>
      </c>
      <c r="E3" s="11">
        <v>31856.486400000002</v>
      </c>
      <c r="F3" s="35"/>
      <c r="G3" s="35"/>
      <c r="H3" s="6"/>
      <c r="M3" s="11"/>
      <c r="N3" s="10"/>
    </row>
    <row r="4" spans="1:16" s="25" customFormat="1" x14ac:dyDescent="0.3">
      <c r="A4" s="21"/>
      <c r="B4" s="22" t="s">
        <v>219</v>
      </c>
      <c r="C4" s="21">
        <v>23</v>
      </c>
      <c r="D4" s="21">
        <v>23762881</v>
      </c>
      <c r="E4" s="21">
        <v>77883.1872</v>
      </c>
      <c r="F4" s="21"/>
      <c r="G4" s="21"/>
      <c r="H4" s="23"/>
      <c r="I4" s="23"/>
      <c r="J4" s="23"/>
      <c r="K4" s="23"/>
      <c r="L4" s="24"/>
      <c r="M4" s="24"/>
      <c r="N4" s="24"/>
      <c r="O4" s="24"/>
    </row>
    <row r="5" spans="1:16" s="25" customFormat="1" x14ac:dyDescent="0.3">
      <c r="A5" s="21"/>
      <c r="B5" s="22"/>
      <c r="C5" s="21"/>
      <c r="D5" s="21"/>
      <c r="E5" s="21"/>
      <c r="F5" s="21"/>
      <c r="G5" s="21"/>
      <c r="H5" s="23"/>
      <c r="I5" s="23"/>
      <c r="J5" s="23"/>
      <c r="K5" s="23"/>
      <c r="L5" s="24"/>
      <c r="M5" s="24"/>
      <c r="N5" s="24"/>
      <c r="O5" s="24"/>
    </row>
    <row r="6" spans="1:16" x14ac:dyDescent="0.3">
      <c r="A6">
        <v>14166500</v>
      </c>
      <c r="B6" t="s">
        <v>170</v>
      </c>
      <c r="C6" s="11"/>
      <c r="D6" s="11">
        <v>23763161</v>
      </c>
      <c r="E6" s="11">
        <v>23514.608</v>
      </c>
      <c r="F6" s="11"/>
      <c r="G6" s="11"/>
      <c r="H6" s="14"/>
      <c r="I6" s="14"/>
      <c r="L6" s="9">
        <v>89.3</v>
      </c>
      <c r="M6" s="11">
        <f>E6/258.9988</f>
        <v>90.790412928554105</v>
      </c>
      <c r="N6" s="10">
        <f t="shared" ref="N6" si="1">L6/M6</f>
        <v>0.98358402742669582</v>
      </c>
      <c r="O6" s="9"/>
    </row>
    <row r="7" spans="1:16" x14ac:dyDescent="0.3">
      <c r="B7" s="12" t="s">
        <v>164</v>
      </c>
      <c r="C7" s="11">
        <v>7</v>
      </c>
      <c r="D7" s="11">
        <v>23763141</v>
      </c>
      <c r="E7" s="11">
        <v>64568.691200000001</v>
      </c>
      <c r="F7" s="11"/>
      <c r="G7" s="11"/>
      <c r="H7" s="14"/>
      <c r="I7" s="14"/>
      <c r="L7" s="9"/>
      <c r="M7" s="9"/>
      <c r="N7" s="9"/>
      <c r="O7" s="9"/>
    </row>
    <row r="8" spans="1:16" x14ac:dyDescent="0.3">
      <c r="A8">
        <v>14169000</v>
      </c>
      <c r="B8" s="12" t="s">
        <v>165</v>
      </c>
      <c r="C8" s="11"/>
      <c r="D8" s="11">
        <v>23763139</v>
      </c>
      <c r="E8" s="11"/>
      <c r="F8" s="11" t="s">
        <v>168</v>
      </c>
      <c r="G8" s="11" t="s">
        <v>169</v>
      </c>
      <c r="H8" s="14"/>
      <c r="I8" s="14"/>
      <c r="L8" s="11">
        <v>252</v>
      </c>
      <c r="M8" s="11">
        <f>E7/258.9988</f>
        <v>249.30112108627529</v>
      </c>
      <c r="N8" s="10">
        <f t="shared" ref="N8" si="2">L8/M8</f>
        <v>1.0108257792903816</v>
      </c>
      <c r="O8" s="9">
        <v>332</v>
      </c>
    </row>
    <row r="9" spans="1:16" x14ac:dyDescent="0.3">
      <c r="A9">
        <v>14170000</v>
      </c>
      <c r="B9" t="s">
        <v>166</v>
      </c>
      <c r="C9" s="11">
        <v>35</v>
      </c>
      <c r="D9" s="11">
        <v>23763077</v>
      </c>
      <c r="E9" s="11"/>
      <c r="F9" s="11"/>
      <c r="G9" s="11"/>
      <c r="H9" s="14"/>
      <c r="I9" s="14"/>
      <c r="L9" s="9"/>
      <c r="M9" s="9"/>
      <c r="N9" s="9"/>
      <c r="O9" s="9"/>
    </row>
    <row r="10" spans="1:16" x14ac:dyDescent="0.3">
      <c r="B10" t="s">
        <v>167</v>
      </c>
      <c r="C10" s="11">
        <v>24</v>
      </c>
      <c r="D10" s="11">
        <v>23763069</v>
      </c>
      <c r="E10" s="11"/>
      <c r="F10" s="11"/>
      <c r="G10" s="11"/>
      <c r="H10" s="14"/>
      <c r="I10" s="14"/>
      <c r="L10" s="9"/>
      <c r="M10" s="9"/>
      <c r="N10" s="9"/>
      <c r="O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All WRB gages</vt:lpstr>
      <vt:lpstr>South Santiam</vt:lpstr>
      <vt:lpstr>Coast Fork</vt:lpstr>
      <vt:lpstr>Long Tom</vt:lpstr>
      <vt:lpstr>McKenzie</vt:lpstr>
      <vt:lpstr>Marys</vt:lpstr>
      <vt:lpstr>'All WRB gages'!blanks</vt:lpstr>
      <vt:lpstr>'All WRB gages'!blanks_1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2017-11-20T03:52:20Z</dcterms:created>
  <dcterms:modified xsi:type="dcterms:W3CDTF">2021-11-30T23:57:00Z</dcterms:modified>
</cp:coreProperties>
</file>