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F260696D-DC03-4976-98FD-BA867A141027}" xr6:coauthVersionLast="45" xr6:coauthVersionMax="45" xr10:uidLastSave="{00000000-0000-0000-0000-000000000000}"/>
  <bookViews>
    <workbookView xWindow="1308" yWindow="2496" windowWidth="18432" windowHeight="873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5" i="4" l="1"/>
  <c r="P25" i="4"/>
  <c r="K25" i="4"/>
  <c r="F25" i="4"/>
  <c r="BG6" i="4" l="1"/>
  <c r="X6" i="4"/>
  <c r="W6" i="4"/>
  <c r="V6" i="4"/>
  <c r="U6" i="4"/>
  <c r="S6" i="4"/>
  <c r="R6" i="4"/>
  <c r="Q6" i="4"/>
  <c r="P6" i="4"/>
  <c r="N6" i="4"/>
  <c r="M6" i="4"/>
  <c r="L6" i="4"/>
  <c r="K6" i="4"/>
  <c r="I6" i="4"/>
  <c r="H6" i="4"/>
  <c r="G6" i="4"/>
  <c r="F6" i="4"/>
  <c r="F38" i="4" l="1"/>
  <c r="U38" i="4"/>
  <c r="P38" i="4"/>
  <c r="K38" i="4"/>
  <c r="U35" i="4"/>
  <c r="P35" i="4"/>
  <c r="K35" i="4"/>
  <c r="F35" i="4"/>
  <c r="A1" i="5"/>
  <c r="U30" i="4" l="1"/>
  <c r="P30" i="4"/>
  <c r="K30" i="4"/>
  <c r="F30" i="4"/>
  <c r="U24" i="4"/>
  <c r="P24" i="4"/>
  <c r="K24" i="4"/>
  <c r="F24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G5" i="4" l="1"/>
  <c r="X5" i="4"/>
  <c r="W5" i="4"/>
  <c r="V5" i="4"/>
  <c r="U5" i="4"/>
  <c r="S5" i="4"/>
  <c r="R5" i="4"/>
  <c r="Q5" i="4"/>
  <c r="P5" i="4"/>
  <c r="N5" i="4"/>
  <c r="M5" i="4"/>
  <c r="L5" i="4"/>
  <c r="K5" i="4"/>
  <c r="I5" i="4"/>
  <c r="H5" i="4"/>
  <c r="G5" i="4"/>
  <c r="F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F9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U7" i="4"/>
  <c r="P7" i="4"/>
  <c r="K7" i="4"/>
  <c r="F7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G8" i="4"/>
  <c r="X8" i="4"/>
  <c r="W8" i="4"/>
  <c r="V8" i="4"/>
  <c r="U8" i="4"/>
  <c r="S8" i="4"/>
  <c r="R8" i="4"/>
  <c r="Q8" i="4"/>
  <c r="P8" i="4"/>
  <c r="N8" i="4"/>
  <c r="M8" i="4"/>
  <c r="L8" i="4"/>
  <c r="K8" i="4"/>
  <c r="I8" i="4"/>
  <c r="H8" i="4"/>
  <c r="G8" i="4"/>
  <c r="F8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U37" i="4"/>
  <c r="P37" i="4"/>
  <c r="K37" i="4"/>
  <c r="F37" i="4"/>
  <c r="U34" i="4"/>
  <c r="P34" i="4"/>
  <c r="K34" i="4"/>
  <c r="F34" i="4"/>
  <c r="U32" i="4"/>
  <c r="P32" i="4"/>
  <c r="K32" i="4"/>
  <c r="F32" i="4"/>
  <c r="U29" i="4"/>
  <c r="P29" i="4"/>
  <c r="K29" i="4"/>
  <c r="F29" i="4"/>
  <c r="U27" i="4"/>
  <c r="P27" i="4"/>
  <c r="K27" i="4"/>
  <c r="F27" i="4"/>
  <c r="U23" i="4"/>
  <c r="P23" i="4"/>
  <c r="K23" i="4"/>
  <c r="F23" i="4"/>
  <c r="BG19" i="4"/>
  <c r="X19" i="4"/>
  <c r="W19" i="4"/>
  <c r="V19" i="4"/>
  <c r="U19" i="4"/>
  <c r="S19" i="4"/>
  <c r="R19" i="4"/>
  <c r="Q19" i="4"/>
  <c r="P19" i="4"/>
  <c r="N19" i="4"/>
  <c r="M19" i="4"/>
  <c r="L19" i="4"/>
  <c r="K19" i="4"/>
  <c r="I19" i="4"/>
  <c r="H19" i="4"/>
  <c r="G19" i="4"/>
  <c r="F19" i="4"/>
  <c r="BG18" i="4"/>
  <c r="X18" i="4"/>
  <c r="W18" i="4"/>
  <c r="V18" i="4"/>
  <c r="U18" i="4"/>
  <c r="S18" i="4"/>
  <c r="R18" i="4"/>
  <c r="Q18" i="4"/>
  <c r="P18" i="4"/>
  <c r="N18" i="4"/>
  <c r="M18" i="4"/>
  <c r="L18" i="4"/>
  <c r="K18" i="4"/>
  <c r="I18" i="4"/>
  <c r="H18" i="4"/>
  <c r="G18" i="4"/>
  <c r="F18" i="4"/>
  <c r="BG17" i="4"/>
  <c r="X17" i="4"/>
  <c r="W17" i="4"/>
  <c r="V17" i="4"/>
  <c r="U17" i="4"/>
  <c r="S17" i="4"/>
  <c r="R17" i="4"/>
  <c r="Q17" i="4"/>
  <c r="P17" i="4"/>
  <c r="N17" i="4"/>
  <c r="M17" i="4"/>
  <c r="L17" i="4"/>
  <c r="K17" i="4"/>
  <c r="I17" i="4"/>
  <c r="H17" i="4"/>
  <c r="G17" i="4"/>
  <c r="F17" i="4"/>
  <c r="X16" i="4"/>
  <c r="W16" i="4"/>
  <c r="V16" i="4"/>
  <c r="U16" i="4"/>
  <c r="S16" i="4"/>
  <c r="R16" i="4"/>
  <c r="Q16" i="4"/>
  <c r="P16" i="4"/>
  <c r="N16" i="4"/>
  <c r="M16" i="4"/>
  <c r="L16" i="4"/>
  <c r="K16" i="4"/>
  <c r="I16" i="4"/>
  <c r="H16" i="4"/>
  <c r="G16" i="4"/>
  <c r="F16" i="4"/>
  <c r="X15" i="4"/>
  <c r="W15" i="4"/>
  <c r="V15" i="4"/>
  <c r="U15" i="4"/>
  <c r="S15" i="4"/>
  <c r="R15" i="4"/>
  <c r="Q15" i="4"/>
  <c r="P15" i="4"/>
  <c r="N15" i="4"/>
  <c r="M15" i="4"/>
  <c r="L15" i="4"/>
  <c r="K15" i="4"/>
  <c r="I15" i="4"/>
  <c r="H15" i="4"/>
  <c r="G15" i="4"/>
  <c r="F15" i="4"/>
  <c r="BG14" i="4"/>
  <c r="X14" i="4"/>
  <c r="W14" i="4"/>
  <c r="V14" i="4"/>
  <c r="U14" i="4"/>
  <c r="S14" i="4"/>
  <c r="R14" i="4"/>
  <c r="Q14" i="4"/>
  <c r="P14" i="4"/>
  <c r="N14" i="4"/>
  <c r="M14" i="4"/>
  <c r="L14" i="4"/>
  <c r="K14" i="4"/>
  <c r="I14" i="4"/>
  <c r="H14" i="4"/>
  <c r="G14" i="4"/>
  <c r="F14" i="4"/>
  <c r="BG13" i="4"/>
  <c r="X13" i="4"/>
  <c r="W13" i="4"/>
  <c r="V13" i="4"/>
  <c r="U13" i="4"/>
  <c r="S13" i="4"/>
  <c r="R13" i="4"/>
  <c r="Q13" i="4"/>
  <c r="P13" i="4"/>
  <c r="N13" i="4"/>
  <c r="M13" i="4"/>
  <c r="L13" i="4"/>
  <c r="K13" i="4"/>
  <c r="I13" i="4"/>
  <c r="H13" i="4"/>
  <c r="G13" i="4"/>
  <c r="F13" i="4"/>
  <c r="BG12" i="4"/>
  <c r="X12" i="4"/>
  <c r="W12" i="4"/>
  <c r="V12" i="4"/>
  <c r="U12" i="4"/>
  <c r="S12" i="4"/>
  <c r="R12" i="4"/>
  <c r="Q12" i="4"/>
  <c r="P12" i="4"/>
  <c r="N12" i="4"/>
  <c r="M12" i="4"/>
  <c r="L12" i="4"/>
  <c r="K12" i="4"/>
  <c r="I12" i="4"/>
  <c r="H12" i="4"/>
  <c r="G12" i="4"/>
  <c r="F12" i="4"/>
  <c r="BG11" i="4"/>
  <c r="X11" i="4"/>
  <c r="W11" i="4"/>
  <c r="V11" i="4"/>
  <c r="U11" i="4"/>
  <c r="S11" i="4"/>
  <c r="R11" i="4"/>
  <c r="Q11" i="4"/>
  <c r="P11" i="4"/>
  <c r="N11" i="4"/>
  <c r="M11" i="4"/>
  <c r="L11" i="4"/>
  <c r="K11" i="4"/>
  <c r="I11" i="4"/>
  <c r="H11" i="4"/>
  <c r="G11" i="4"/>
  <c r="F11" i="4"/>
  <c r="BG10" i="4"/>
  <c r="BG3" i="4" s="1"/>
  <c r="X10" i="4"/>
  <c r="W10" i="4"/>
  <c r="V10" i="4"/>
  <c r="U10" i="4"/>
  <c r="S10" i="4"/>
  <c r="R10" i="4"/>
  <c r="Q10" i="4"/>
  <c r="P10" i="4"/>
  <c r="N10" i="4"/>
  <c r="M10" i="4"/>
  <c r="L10" i="4"/>
  <c r="K10" i="4"/>
  <c r="I10" i="4"/>
  <c r="H10" i="4"/>
  <c r="G10" i="4"/>
  <c r="F10" i="4"/>
  <c r="BG9" i="4"/>
  <c r="X9" i="4"/>
  <c r="W9" i="4"/>
  <c r="V9" i="4"/>
  <c r="U9" i="4"/>
  <c r="S9" i="4"/>
  <c r="R9" i="4"/>
  <c r="Q9" i="4"/>
  <c r="P9" i="4"/>
  <c r="N9" i="4"/>
  <c r="M9" i="4"/>
  <c r="L9" i="4"/>
  <c r="K9" i="4"/>
  <c r="I9" i="4"/>
  <c r="H9" i="4"/>
  <c r="G9" i="4"/>
  <c r="AD19" i="5" l="1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<sst xmlns="http://schemas.openxmlformats.org/spreadsheetml/2006/main" count="22567" uniqueCount="161">
  <si>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</si>
  <si>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</si>
  <si>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</si>
  <si>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</si>
  <si>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</si>
  <si>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</si>
  <si>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</si>
  <si>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</si>
  <si>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</si>
  <si>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</si>
  <si>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</si>
  <si>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</si>
  <si>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</si>
  <si>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</si>
  <si>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</si>
  <si>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</si>
  <si>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</si>
  <si>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</si>
  <si>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</si>
  <si>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</si>
  <si>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</si>
  <si>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</si>
  <si>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</si>
  <si>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</si>
  <si>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</si>
  <si>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</si>
  <si>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</si>
  <si>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</si>
  <si>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</si>
  <si>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</si>
  <si>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</si>
  <si>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</si>
  <si>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</si>
  <si>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</si>
  <si>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</si>
  <si>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</si>
  <si>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</si>
  <si>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</si>
  <si>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</si>
  <si>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</si>
  <si>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</si>
  <si>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</si>
  <si>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</si>
  <si>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</si>
  <si>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</si>
  <si>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</si>
  <si>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</si>
  <si>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</si>
  <si>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</si>
  <si>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</si>
  <si>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</si>
  <si>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</si>
  <si>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</si>
  <si>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</si>
  <si>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</si>
  <si>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</si>
  <si>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</si>
  <si>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</si>
  <si>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</si>
  <si>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</si>
  <si>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</si>
  <si>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</si>
  <si>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</si>
  <si>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</si>
  <si>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</si>
  <si>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</si>
  <si>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</si>
  <si>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</si>
  <si>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</si>
  <si>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</si>
  <si>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</si>
  <si>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</si>
  <si>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</si>
  <si>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</si>
  <si>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</si>
  <si>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</si>
  <si>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</si>
  <si>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</si>
  <si>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</si>
  <si>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</si>
  <si>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</si>
  <si>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</si>
  <si>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</si>
  <si>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</si>
  <si>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</si>
  <si>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</si>
  <si>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</si>
  <si>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</si>
  <si>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</si>
  <si>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</si>
  <si>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</si>
  <si>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</si>
  <si>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</si>
  <si>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</si>
  <si>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</si>
  <si>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</si>
  <si>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</si>
  <si>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</si>
  <si>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</si>
  <si>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</si>
  <si>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</si>
  <si>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</si>
  <si>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</si>
  <si>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</si>
  <si>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</si>
  <si>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</si>
  <si>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</si>
  <si>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</si>
  <si>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</si>
  <si>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</si>
  <si>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</si>
  <si>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</si>
  <si>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</si>
  <si>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</si>
  <si>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</si>
  <si>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</si>
  <si>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</si>
  <si>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</si>
  <si>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</si>
  <si>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</si>
  <si>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</si>
  <si>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</si>
  <si>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</si>
  <si>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</si>
  <si>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</si>
  <si>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</si>
  <si>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</si>
  <si>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</si>
  <si>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</si>
  <si>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</si>
  <si>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</si>
  <si>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</si>
  <si>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</si>
  <si>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</si>
  <si>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</si>
  <si>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</si>
  <si>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</si>
  <si>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</si>
  <si>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</si>
  <si>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</si>
  <si>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</si>
  <si>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</si>
  <si>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</si>
  <si>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</si>
  <si>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</si>
  <si>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</si>
  <si>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</si>
  <si>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</si>
  <si>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</si>
  <si>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</si>
  <si>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</si>
  <si>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</si>
  <si>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</si>
  <si>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</si>
  <si>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</si>
  <si>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</si>
  <si>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</si>
  <si>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</si>
  <si>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?</t>
  </si>
  <si>
    <t>C106+</t>
  </si>
  <si>
    <t>C108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</si>
</sst>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X38"/>
  <sheetViews>
    <sheetView tabSelected="1" workbookViewId="0">
      <pane ySplit="3" topLeftCell="A16" activePane="bottomLeft" state="frozen"/>
      <selection pane="bottomLeft" activeCell="D19" sqref="D19"/>
    </sheetView>
  </sheetViews>
  <sheetFormatPr defaultRowHeight="14.4" x14ac:dyDescent="0.3"/>
  <cols>
    <col min="3" max="3" width="49.5546875" customWidth="1"/>
    <col min="4" max="4" width="11.5546875" customWidth="1"/>
    <col min="5" max="5" width="8.88671875" style="16"/>
    <col min="6" max="6" width="3.5546875" style="16" customWidth="1"/>
    <col min="7" max="7" width="3.44140625" style="16" customWidth="1"/>
    <col min="8" max="9" width="3.5546875" style="16" customWidth="1"/>
    <col min="10" max="10" width="8.88671875" style="19"/>
    <col min="11" max="11" width="3.6640625" style="19" customWidth="1"/>
    <col min="12" max="12" width="3.44140625" style="26" customWidth="1"/>
    <col min="13" max="14" width="3.5546875" style="26" customWidth="1"/>
    <col min="15" max="15" width="8.88671875" style="17"/>
    <col min="16" max="16" width="3.5546875" style="17" customWidth="1"/>
    <col min="17" max="17" width="3.44140625" style="17" customWidth="1"/>
    <col min="18" max="19" width="3.5546875" style="17" customWidth="1"/>
    <col min="20" max="20" width="8.88671875" style="18"/>
    <col min="21" max="21" width="3.33203125" style="18" customWidth="1"/>
    <col min="22" max="22" width="3.44140625" style="18" customWidth="1"/>
    <col min="23" max="24" width="3.5546875" style="18" customWidth="1"/>
    <col min="25" max="25" width="8.88671875" style="24"/>
    <col min="26" max="26" width="8.88671875" style="25"/>
    <col min="27" max="28" width="8.88671875" style="26"/>
    <col min="29" max="29" width="8.88671875" style="17"/>
    <col min="30" max="30" width="8.88671875" style="27"/>
    <col min="31" max="32" width="8.88671875" style="18"/>
    <col min="33" max="33" width="8.88671875" style="16"/>
    <col min="34" max="34" width="8.88671875" style="28"/>
    <col min="35" max="36" width="8.88671875" style="26"/>
    <col min="37" max="38" width="8.88671875" style="29"/>
    <col min="43" max="44" width="8.88671875" style="30"/>
    <col min="45" max="46" width="8.88671875" style="31"/>
    <col min="61" max="62" width="8.88671875" style="30"/>
    <col min="63" max="64" width="8.88671875" style="31"/>
  </cols>
  <sheetData>
    <row r="1" spans="1:76" ht="45.6" x14ac:dyDescent="0.3">
      <c r="A1" t="s">
        <v>61</v>
      </c>
      <c r="G1" s="20" t="s">
        <v>62</v>
      </c>
      <c r="H1" s="20" t="s">
        <v>63</v>
      </c>
      <c r="I1" s="20" t="s">
        <v>64</v>
      </c>
      <c r="L1" s="21" t="s">
        <v>62</v>
      </c>
      <c r="M1" s="21" t="s">
        <v>63</v>
      </c>
      <c r="N1" s="21" t="s">
        <v>64</v>
      </c>
      <c r="Q1" s="22" t="s">
        <v>62</v>
      </c>
      <c r="R1" s="22" t="s">
        <v>63</v>
      </c>
      <c r="S1" s="22" t="s">
        <v>64</v>
      </c>
      <c r="V1" s="23" t="s">
        <v>62</v>
      </c>
      <c r="W1" s="23" t="s">
        <v>63</v>
      </c>
      <c r="X1" s="23" t="s">
        <v>64</v>
      </c>
    </row>
    <row r="3" spans="1:76" x14ac:dyDescent="0.3">
      <c r="A3" t="s">
        <v>54</v>
      </c>
      <c r="E3" s="16" t="s">
        <v>65</v>
      </c>
      <c r="J3" s="19" t="s">
        <v>65</v>
      </c>
      <c r="O3" s="17" t="s">
        <v>65</v>
      </c>
      <c r="T3" s="18" t="s">
        <v>65</v>
      </c>
      <c r="Y3" s="73" t="s">
        <v>66</v>
      </c>
      <c r="Z3" s="73"/>
      <c r="AA3" s="72" t="s">
        <v>67</v>
      </c>
      <c r="AB3" s="72"/>
      <c r="AC3" s="74" t="s">
        <v>50</v>
      </c>
      <c r="AD3" s="74"/>
      <c r="AE3" s="75" t="s">
        <v>68</v>
      </c>
      <c r="AF3" s="75"/>
      <c r="AG3" s="76" t="s">
        <v>48</v>
      </c>
      <c r="AH3" s="76"/>
      <c r="AI3" s="72" t="s">
        <v>67</v>
      </c>
      <c r="AJ3" s="72"/>
      <c r="AK3" s="74" t="s">
        <v>50</v>
      </c>
      <c r="AL3" s="74"/>
      <c r="AM3" s="75" t="s">
        <v>68</v>
      </c>
      <c r="AN3" s="75"/>
      <c r="AP3" s="32" t="s">
        <v>53</v>
      </c>
      <c r="AQ3" s="73" t="s">
        <v>48</v>
      </c>
      <c r="AR3" s="73"/>
      <c r="AS3" s="79" t="s">
        <v>67</v>
      </c>
      <c r="AT3" s="79"/>
      <c r="AU3" s="78" t="s">
        <v>50</v>
      </c>
      <c r="AV3" s="78"/>
      <c r="AW3" s="75" t="s">
        <v>68</v>
      </c>
      <c r="AX3" s="75"/>
      <c r="AY3" s="73" t="s">
        <v>48</v>
      </c>
      <c r="AZ3" s="73"/>
      <c r="BA3" s="77" t="s">
        <v>67</v>
      </c>
      <c r="BB3" s="77"/>
      <c r="BC3" s="78" t="s">
        <v>50</v>
      </c>
      <c r="BD3" s="78"/>
      <c r="BE3" s="75" t="s">
        <v>68</v>
      </c>
      <c r="BF3" s="75"/>
      <c r="BG3">
        <f>MIN(BG6:BG90)</f>
        <v>1</v>
      </c>
      <c r="BH3" t="s">
        <v>52</v>
      </c>
      <c r="BI3" s="33" t="s">
        <v>48</v>
      </c>
      <c r="BJ3" s="33"/>
      <c r="BK3" s="34" t="s">
        <v>67</v>
      </c>
      <c r="BL3" s="34"/>
      <c r="BM3" s="35" t="s">
        <v>50</v>
      </c>
      <c r="BN3" s="35"/>
      <c r="BO3" s="35" t="s">
        <v>68</v>
      </c>
      <c r="BP3" s="35"/>
      <c r="BQ3" t="s">
        <v>48</v>
      </c>
      <c r="BS3" t="s">
        <v>67</v>
      </c>
      <c r="BU3" t="s">
        <v>50</v>
      </c>
      <c r="BW3" t="s">
        <v>68</v>
      </c>
    </row>
    <row r="4" spans="1:76" x14ac:dyDescent="0.3">
      <c r="A4" s="3" t="s">
        <v>16</v>
      </c>
      <c r="B4" s="3" t="s">
        <v>56</v>
      </c>
      <c r="E4" s="16" t="s">
        <v>48</v>
      </c>
      <c r="J4" s="19" t="s">
        <v>49</v>
      </c>
      <c r="O4" s="17" t="s">
        <v>50</v>
      </c>
      <c r="T4" s="18" t="s">
        <v>51</v>
      </c>
      <c r="Y4" s="36" t="s">
        <v>69</v>
      </c>
      <c r="Z4" s="36" t="s">
        <v>70</v>
      </c>
      <c r="AA4" s="37" t="s">
        <v>69</v>
      </c>
      <c r="AB4" s="37" t="s">
        <v>70</v>
      </c>
      <c r="AC4" s="38" t="s">
        <v>69</v>
      </c>
      <c r="AD4" s="38" t="s">
        <v>70</v>
      </c>
      <c r="AE4" s="3" t="s">
        <v>69</v>
      </c>
      <c r="AF4" s="3" t="s">
        <v>70</v>
      </c>
      <c r="AG4" s="39" t="s">
        <v>69</v>
      </c>
      <c r="AH4" s="39" t="s">
        <v>70</v>
      </c>
      <c r="AI4" s="37" t="s">
        <v>69</v>
      </c>
      <c r="AJ4" s="37" t="s">
        <v>70</v>
      </c>
      <c r="AK4" s="38" t="s">
        <v>69</v>
      </c>
      <c r="AL4" s="38" t="s">
        <v>70</v>
      </c>
      <c r="AM4" s="3" t="s">
        <v>69</v>
      </c>
      <c r="AN4" s="3" t="s">
        <v>70</v>
      </c>
      <c r="AQ4" s="36" t="s">
        <v>71</v>
      </c>
      <c r="AR4" s="36" t="s">
        <v>72</v>
      </c>
      <c r="AS4" s="40" t="s">
        <v>71</v>
      </c>
      <c r="AT4" s="40" t="s">
        <v>72</v>
      </c>
      <c r="AU4" s="41" t="s">
        <v>71</v>
      </c>
      <c r="AV4" s="41" t="s">
        <v>72</v>
      </c>
      <c r="AW4" s="3" t="s">
        <v>71</v>
      </c>
      <c r="AX4" s="3" t="s">
        <v>72</v>
      </c>
      <c r="AY4" s="36" t="s">
        <v>71</v>
      </c>
      <c r="AZ4" s="36" t="s">
        <v>72</v>
      </c>
      <c r="BA4" s="40" t="s">
        <v>71</v>
      </c>
      <c r="BB4" s="40" t="s">
        <v>72</v>
      </c>
      <c r="BC4" s="41" t="s">
        <v>71</v>
      </c>
      <c r="BD4" s="41" t="s">
        <v>72</v>
      </c>
      <c r="BE4" s="3" t="s">
        <v>71</v>
      </c>
      <c r="BF4" s="3" t="s">
        <v>72</v>
      </c>
      <c r="BI4" s="35" t="s">
        <v>71</v>
      </c>
      <c r="BJ4" s="35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t="s">
        <v>71</v>
      </c>
      <c r="BR4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</row>
    <row r="5" spans="1:76" x14ac:dyDescent="0.3">
      <c r="A5" s="2">
        <v>14158500</v>
      </c>
      <c r="B5">
        <v>23773373</v>
      </c>
      <c r="C5" t="s">
        <v>129</v>
      </c>
      <c r="D5" t="s">
        <v>130</v>
      </c>
      <c r="E5" s="16">
        <v>0.69299999999999995</v>
      </c>
      <c r="F5" s="16" t="str">
        <f>IF(E5&gt;0.8,"VG",IF(E5&gt;0.7,"G",IF(E5&gt;0.45,"S","NS")))</f>
        <v>S</v>
      </c>
      <c r="G5" s="16" t="str">
        <f>AH5</f>
        <v>NS</v>
      </c>
      <c r="H5" s="16" t="str">
        <f>AZ5</f>
        <v>NS</v>
      </c>
      <c r="I5" s="16" t="str">
        <f>BR5</f>
        <v>NS</v>
      </c>
      <c r="J5" s="19">
        <v>0</v>
      </c>
      <c r="K5" s="26" t="str">
        <f>IF(ABS(J5)&lt;5%,"VG",IF(ABS(J5)&lt;10%,"G",IF(ABS(J5)&lt;15%,"S","NS")))</f>
        <v>VG</v>
      </c>
      <c r="L5" s="26" t="str">
        <f t="shared" ref="L5" si="0">AM5</f>
        <v>NS</v>
      </c>
      <c r="M5" s="26" t="str">
        <f>BB5</f>
        <v>NS</v>
      </c>
      <c r="N5" s="26" t="str">
        <f t="shared" ref="N5" si="1">BW5</f>
        <v>NS</v>
      </c>
      <c r="O5" s="17">
        <v>0.55000000000000004</v>
      </c>
      <c r="P5" s="17" t="str">
        <f>IF(O5&lt;=0.5,"VG",IF(O5&lt;=0.6,"G",IF(O5&lt;=0.7,"S","NS")))</f>
        <v>G</v>
      </c>
      <c r="Q5" s="17" t="str">
        <f>AL5</f>
        <v>NS</v>
      </c>
      <c r="R5" s="17" t="str">
        <f>BD5</f>
        <v>NS</v>
      </c>
      <c r="S5" s="17" t="str">
        <f>BV5</f>
        <v>NS</v>
      </c>
      <c r="T5" s="18">
        <v>0.69399999999999995</v>
      </c>
      <c r="U5" s="18" t="str">
        <f>IF(T5&gt;0.85,"VG",IF(T5&gt;0.75,"G",IF(T5&gt;0.6,"S","NS")))</f>
        <v>S</v>
      </c>
      <c r="V5" s="18" t="str">
        <f>AN5</f>
        <v>NS</v>
      </c>
      <c r="W5" s="18" t="str">
        <f>BF5</f>
        <v>NS</v>
      </c>
      <c r="X5" s="18" t="str">
        <f>BX5</f>
        <v>NS</v>
      </c>
      <c r="Y5" s="33">
        <v>-1.4541049943029001</v>
      </c>
      <c r="Z5" s="33">
        <v>-1.3504457651966399</v>
      </c>
      <c r="AA5" s="42">
        <v>62.899204382333799</v>
      </c>
      <c r="AB5" s="42">
        <v>62.157426473123202</v>
      </c>
      <c r="AC5" s="43">
        <v>1.5665583277691599</v>
      </c>
      <c r="AD5" s="43">
        <v>1.5331163573573401</v>
      </c>
      <c r="AE5" s="35">
        <v>0.50888231720407495</v>
      </c>
      <c r="AF5" s="35">
        <v>0.46514882670209701</v>
      </c>
      <c r="AG5" s="36" t="s">
        <v>73</v>
      </c>
      <c r="AH5" s="36" t="s">
        <v>73</v>
      </c>
      <c r="AI5" s="40" t="s">
        <v>73</v>
      </c>
      <c r="AJ5" s="40" t="s">
        <v>73</v>
      </c>
      <c r="AK5" s="41" t="s">
        <v>73</v>
      </c>
      <c r="AL5" s="41" t="s">
        <v>73</v>
      </c>
      <c r="AM5" s="3" t="s">
        <v>73</v>
      </c>
      <c r="AN5" s="3" t="s">
        <v>73</v>
      </c>
      <c r="AP5" s="44" t="s">
        <v>74</v>
      </c>
      <c r="AQ5" s="33">
        <v>-1.4035295644097801</v>
      </c>
      <c r="AR5" s="33">
        <v>-1.41662761682807</v>
      </c>
      <c r="AS5" s="42">
        <v>62.146960657570503</v>
      </c>
      <c r="AT5" s="42">
        <v>62.151711810774401</v>
      </c>
      <c r="AU5" s="43">
        <v>1.5503320819778501</v>
      </c>
      <c r="AV5" s="43">
        <v>1.5545506157176301</v>
      </c>
      <c r="AW5" s="35">
        <v>0.52114593619514005</v>
      </c>
      <c r="AX5" s="35">
        <v>0.51427154263673303</v>
      </c>
      <c r="AY5" s="36" t="s">
        <v>73</v>
      </c>
      <c r="AZ5" s="36" t="s">
        <v>73</v>
      </c>
      <c r="BA5" s="40" t="s">
        <v>73</v>
      </c>
      <c r="BB5" s="40" t="s">
        <v>73</v>
      </c>
      <c r="BC5" s="41" t="s">
        <v>73</v>
      </c>
      <c r="BD5" s="41" t="s">
        <v>73</v>
      </c>
      <c r="BE5" s="3" t="s">
        <v>73</v>
      </c>
      <c r="BF5" s="3" t="s">
        <v>73</v>
      </c>
      <c r="BG5">
        <f t="shared" ref="BG5" si="2">IF(BH5=AP5,1,0)</f>
        <v>1</v>
      </c>
      <c r="BH5" t="s">
        <v>74</v>
      </c>
      <c r="BI5" s="35">
        <v>-1.4512831889503</v>
      </c>
      <c r="BJ5" s="35">
        <v>-1.4554895635925</v>
      </c>
      <c r="BK5" s="35">
        <v>62.8780054845842</v>
      </c>
      <c r="BL5" s="35">
        <v>62.728644377839302</v>
      </c>
      <c r="BM5" s="35">
        <v>1.5656574302670101</v>
      </c>
      <c r="BN5" s="35">
        <v>1.5670001798316799</v>
      </c>
      <c r="BO5" s="35">
        <v>0.51047864847191304</v>
      </c>
      <c r="BP5" s="35">
        <v>0.50298660633611003</v>
      </c>
      <c r="BQ5" t="s">
        <v>73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</row>
    <row r="6" spans="1:76" s="47" customFormat="1" x14ac:dyDescent="0.3">
      <c r="A6" s="48">
        <v>14158500</v>
      </c>
      <c r="B6" s="47">
        <v>23773373</v>
      </c>
      <c r="C6" s="47" t="s">
        <v>2</v>
      </c>
      <c r="D6" s="47" t="s">
        <v>159</v>
      </c>
      <c r="E6" s="49">
        <v>0.42799999999999999</v>
      </c>
      <c r="F6" s="49" t="str">
        <f>IF(E6&gt;0.8,"VG",IF(E6&gt;0.7,"G",IF(E6&gt;0.45,"S","NS")))</f>
        <v>NS</v>
      </c>
      <c r="G6" s="49" t="str">
        <f>AH6</f>
        <v>NS</v>
      </c>
      <c r="H6" s="49" t="str">
        <f>AZ6</f>
        <v>NS</v>
      </c>
      <c r="I6" s="49" t="str">
        <f>BR6</f>
        <v>NS</v>
      </c>
      <c r="J6" s="50">
        <v>2E-3</v>
      </c>
      <c r="K6" s="49" t="str">
        <f>IF(ABS(J6)&lt;5%,"VG",IF(ABS(J6)&lt;10%,"G",IF(ABS(J6)&lt;15%,"S","NS")))</f>
        <v>VG</v>
      </c>
      <c r="L6" s="49" t="str">
        <f t="shared" ref="L6" si="3">AM6</f>
        <v>NS</v>
      </c>
      <c r="M6" s="49" t="str">
        <f>BB6</f>
        <v>NS</v>
      </c>
      <c r="N6" s="49" t="str">
        <f t="shared" ref="N6" si="4">BW6</f>
        <v>NS</v>
      </c>
      <c r="O6" s="49">
        <v>0.754</v>
      </c>
      <c r="P6" s="49" t="str">
        <f>IF(O6&lt;=0.5,"VG",IF(O6&lt;=0.6,"G",IF(O6&lt;=0.7,"S","NS")))</f>
        <v>NS</v>
      </c>
      <c r="Q6" s="49" t="str">
        <f>AL6</f>
        <v>NS</v>
      </c>
      <c r="R6" s="49" t="str">
        <f>BD6</f>
        <v>NS</v>
      </c>
      <c r="S6" s="49" t="str">
        <f>BV6</f>
        <v>NS</v>
      </c>
      <c r="T6" s="49">
        <v>0.43</v>
      </c>
      <c r="U6" s="49" t="str">
        <f>IF(T6&gt;0.85,"VG",IF(T6&gt;0.75,"G",IF(T6&gt;0.6,"S","NS")))</f>
        <v>NS</v>
      </c>
      <c r="V6" s="49" t="str">
        <f>AN6</f>
        <v>NS</v>
      </c>
      <c r="W6" s="49" t="str">
        <f>BF6</f>
        <v>NS</v>
      </c>
      <c r="X6" s="49" t="str">
        <f>BX6</f>
        <v>NS</v>
      </c>
      <c r="Y6" s="51">
        <v>-1.4541049943029001</v>
      </c>
      <c r="Z6" s="51">
        <v>-1.3504457651966399</v>
      </c>
      <c r="AA6" s="51">
        <v>62.899204382333799</v>
      </c>
      <c r="AB6" s="51">
        <v>62.157426473123202</v>
      </c>
      <c r="AC6" s="51">
        <v>1.5665583277691599</v>
      </c>
      <c r="AD6" s="51">
        <v>1.5331163573573401</v>
      </c>
      <c r="AE6" s="51">
        <v>0.50888231720407495</v>
      </c>
      <c r="AF6" s="51">
        <v>0.46514882670209701</v>
      </c>
      <c r="AG6" s="52" t="s">
        <v>73</v>
      </c>
      <c r="AH6" s="52" t="s">
        <v>73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P6" s="53" t="s">
        <v>74</v>
      </c>
      <c r="AQ6" s="51">
        <v>-1.4035295644097801</v>
      </c>
      <c r="AR6" s="51">
        <v>-1.41662761682807</v>
      </c>
      <c r="AS6" s="51">
        <v>62.146960657570503</v>
      </c>
      <c r="AT6" s="51">
        <v>62.151711810774401</v>
      </c>
      <c r="AU6" s="51">
        <v>1.5503320819778501</v>
      </c>
      <c r="AV6" s="51">
        <v>1.5545506157176301</v>
      </c>
      <c r="AW6" s="51">
        <v>0.52114593619514005</v>
      </c>
      <c r="AX6" s="51">
        <v>0.51427154263673303</v>
      </c>
      <c r="AY6" s="52" t="s">
        <v>73</v>
      </c>
      <c r="AZ6" s="52" t="s">
        <v>73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47">
        <f t="shared" ref="BG6" si="5">IF(BH6=AP6,1,0)</f>
        <v>1</v>
      </c>
      <c r="BH6" s="47" t="s">
        <v>74</v>
      </c>
      <c r="BI6" s="51">
        <v>-1.4512831889503</v>
      </c>
      <c r="BJ6" s="51">
        <v>-1.4554895635925</v>
      </c>
      <c r="BK6" s="51">
        <v>62.8780054845842</v>
      </c>
      <c r="BL6" s="51">
        <v>62.728644377839302</v>
      </c>
      <c r="BM6" s="51">
        <v>1.5656574302670101</v>
      </c>
      <c r="BN6" s="51">
        <v>1.5670001798316799</v>
      </c>
      <c r="BO6" s="51">
        <v>0.51047864847191304</v>
      </c>
      <c r="BP6" s="51">
        <v>0.50298660633611003</v>
      </c>
      <c r="BQ6" s="47" t="s">
        <v>73</v>
      </c>
      <c r="BR6" s="47" t="s">
        <v>73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</row>
    <row r="7" spans="1:76" x14ac:dyDescent="0.3">
      <c r="A7" s="2" t="s">
        <v>89</v>
      </c>
      <c r="B7">
        <v>23773363</v>
      </c>
      <c r="C7" t="s">
        <v>90</v>
      </c>
      <c r="D7" t="s">
        <v>91</v>
      </c>
      <c r="E7" s="16">
        <v>-9.5</v>
      </c>
      <c r="F7" s="16" t="str">
        <f>IF(E7&gt;0.8,"VG",IF(E7&gt;0.7,"G",IF(E7&gt;0.45,"S","NS")))</f>
        <v>NS</v>
      </c>
      <c r="J7" s="19">
        <v>-0.58399999999999996</v>
      </c>
      <c r="K7" s="26" t="str">
        <f>IF(ABS(J7)&lt;5%,"VG",IF(ABS(J7)&lt;10%,"G",IF(ABS(J7)&lt;15%,"S","NS")))</f>
        <v>NS</v>
      </c>
      <c r="O7" s="17">
        <v>1.0109999999999999</v>
      </c>
      <c r="P7" s="17" t="str">
        <f>IF(O7&lt;=0.5,"VG",IF(O7&lt;=0.6,"G",IF(O7&lt;=0.7,"S","NS")))</f>
        <v>NS</v>
      </c>
      <c r="T7" s="18">
        <v>0.42399999999999999</v>
      </c>
      <c r="U7" s="18" t="str">
        <f>IF(T7&gt;0.85,"VG",IF(T7&gt;0.75,"G",IF(T7&gt;0.6,"S","NS")))</f>
        <v>NS</v>
      </c>
      <c r="Y7" s="33"/>
      <c r="Z7" s="33"/>
      <c r="AA7" s="42"/>
      <c r="AB7" s="42"/>
      <c r="AC7" s="43"/>
      <c r="AD7" s="43"/>
      <c r="AE7" s="35"/>
      <c r="AF7" s="35"/>
      <c r="AG7" s="36"/>
      <c r="AH7" s="36"/>
      <c r="AI7" s="40"/>
      <c r="AJ7" s="40"/>
      <c r="AK7" s="41"/>
      <c r="AL7" s="41"/>
      <c r="AM7" s="3"/>
      <c r="AN7" s="3"/>
      <c r="AP7" s="44"/>
      <c r="AQ7" s="33"/>
      <c r="AR7" s="33"/>
      <c r="AS7" s="42"/>
      <c r="AT7" s="42"/>
      <c r="AU7" s="43"/>
      <c r="AV7" s="43"/>
      <c r="AW7" s="35"/>
      <c r="AX7" s="35"/>
      <c r="AY7" s="36"/>
      <c r="AZ7" s="36"/>
      <c r="BA7" s="40"/>
      <c r="BB7" s="40"/>
      <c r="BC7" s="41"/>
      <c r="BD7" s="41"/>
      <c r="BE7" s="3"/>
      <c r="BF7" s="3"/>
      <c r="BI7" s="35"/>
      <c r="BJ7" s="35"/>
      <c r="BK7" s="35"/>
      <c r="BL7" s="35"/>
      <c r="BM7" s="35"/>
      <c r="BN7" s="35"/>
      <c r="BO7" s="35"/>
      <c r="BP7" s="35"/>
    </row>
    <row r="8" spans="1:76" s="55" customFormat="1" ht="28.8" x14ac:dyDescent="0.3">
      <c r="A8" s="54">
        <v>14158790</v>
      </c>
      <c r="B8" s="55">
        <v>23773393</v>
      </c>
      <c r="C8" s="56" t="s">
        <v>92</v>
      </c>
      <c r="D8" s="55" t="s">
        <v>132</v>
      </c>
      <c r="E8" s="57">
        <v>0.69399999999999995</v>
      </c>
      <c r="F8" s="57" t="str">
        <f t="shared" ref="F8" si="6">IF(E8&gt;0.8,"VG",IF(E8&gt;0.7,"G",IF(E8&gt;0.45,"S","NS")))</f>
        <v>S</v>
      </c>
      <c r="G8" s="57" t="str">
        <f t="shared" ref="G8" si="7">AH8</f>
        <v>S</v>
      </c>
      <c r="H8" s="57" t="str">
        <f t="shared" ref="H8" si="8">AZ8</f>
        <v>G</v>
      </c>
      <c r="I8" s="57" t="str">
        <f t="shared" ref="I8" si="9">BR8</f>
        <v>G</v>
      </c>
      <c r="J8" s="58">
        <v>3.0000000000000001E-3</v>
      </c>
      <c r="K8" s="57" t="str">
        <f t="shared" ref="K8" si="10">IF(ABS(J8)&lt;5%,"VG",IF(ABS(J8)&lt;10%,"G",IF(ABS(J8)&lt;15%,"S","NS")))</f>
        <v>VG</v>
      </c>
      <c r="L8" s="57" t="str">
        <f>AM8</f>
        <v>G</v>
      </c>
      <c r="M8" s="57" t="str">
        <f>BB8</f>
        <v>G</v>
      </c>
      <c r="N8" s="57" t="str">
        <f>BW8</f>
        <v>G</v>
      </c>
      <c r="O8" s="57">
        <v>0.55200000000000005</v>
      </c>
      <c r="P8" s="57" t="str">
        <f t="shared" ref="P8" si="11">IF(O8&lt;=0.5,"VG",IF(O8&lt;=0.6,"G",IF(O8&lt;=0.7,"S","NS")))</f>
        <v>G</v>
      </c>
      <c r="Q8" s="57" t="str">
        <f t="shared" ref="Q8" si="12">AL8</f>
        <v>G</v>
      </c>
      <c r="R8" s="57" t="str">
        <f t="shared" ref="R8" si="13">BD8</f>
        <v>VG</v>
      </c>
      <c r="S8" s="57" t="str">
        <f t="shared" ref="S8" si="14">BV8</f>
        <v>VG</v>
      </c>
      <c r="T8" s="57">
        <v>0.71799999999999997</v>
      </c>
      <c r="U8" s="57" t="str">
        <f t="shared" ref="U8" si="15">IF(T8&gt;0.85,"VG",IF(T8&gt;0.75,"G",IF(T8&gt;0.6,"S","NS")))</f>
        <v>S</v>
      </c>
      <c r="V8" s="57" t="str">
        <f t="shared" ref="V8" si="16">AN8</f>
        <v>S</v>
      </c>
      <c r="W8" s="57" t="str">
        <f t="shared" ref="W8" si="17">BF8</f>
        <v>G</v>
      </c>
      <c r="X8" s="57" t="str">
        <f t="shared" ref="X8" si="18">BX8</f>
        <v>G</v>
      </c>
      <c r="Y8" s="59">
        <v>0.73826421128751596</v>
      </c>
      <c r="Z8" s="59">
        <v>0.68764690136602502</v>
      </c>
      <c r="AA8" s="59">
        <v>7.6075962877986996</v>
      </c>
      <c r="AB8" s="59">
        <v>3.4185755354494298</v>
      </c>
      <c r="AC8" s="59">
        <v>0.51160120085129301</v>
      </c>
      <c r="AD8" s="59">
        <v>0.55888558635374996</v>
      </c>
      <c r="AE8" s="59">
        <v>0.80425822209953401</v>
      </c>
      <c r="AF8" s="59">
        <v>0.71702551703780304</v>
      </c>
      <c r="AG8" s="60" t="s">
        <v>75</v>
      </c>
      <c r="AH8" s="60" t="s">
        <v>76</v>
      </c>
      <c r="AI8" s="60" t="s">
        <v>75</v>
      </c>
      <c r="AJ8" s="60" t="s">
        <v>77</v>
      </c>
      <c r="AK8" s="60" t="s">
        <v>75</v>
      </c>
      <c r="AL8" s="60" t="s">
        <v>75</v>
      </c>
      <c r="AM8" s="60" t="s">
        <v>75</v>
      </c>
      <c r="AN8" s="60" t="s">
        <v>76</v>
      </c>
      <c r="AP8" s="61" t="s">
        <v>78</v>
      </c>
      <c r="AQ8" s="59">
        <v>0.73520929581453698</v>
      </c>
      <c r="AR8" s="59">
        <v>0.75118898337791196</v>
      </c>
      <c r="AS8" s="59">
        <v>8.0861336842206004</v>
      </c>
      <c r="AT8" s="59">
        <v>7.9465833675547897</v>
      </c>
      <c r="AU8" s="59">
        <v>0.51457818082917495</v>
      </c>
      <c r="AV8" s="59">
        <v>0.49880959956890197</v>
      </c>
      <c r="AW8" s="59">
        <v>0.80222190842627705</v>
      </c>
      <c r="AX8" s="59">
        <v>0.81279403757242896</v>
      </c>
      <c r="AY8" s="60" t="s">
        <v>75</v>
      </c>
      <c r="AZ8" s="60" t="s">
        <v>75</v>
      </c>
      <c r="BA8" s="60" t="s">
        <v>75</v>
      </c>
      <c r="BB8" s="60" t="s">
        <v>75</v>
      </c>
      <c r="BC8" s="60" t="s">
        <v>75</v>
      </c>
      <c r="BD8" s="60" t="s">
        <v>77</v>
      </c>
      <c r="BE8" s="60" t="s">
        <v>75</v>
      </c>
      <c r="BF8" s="60" t="s">
        <v>75</v>
      </c>
      <c r="BG8" s="55">
        <f t="shared" ref="BG8:BG14" si="19">IF(BH8=AP8,1,0)</f>
        <v>1</v>
      </c>
      <c r="BH8" s="55" t="s">
        <v>78</v>
      </c>
      <c r="BI8" s="59">
        <v>0.73593302929872295</v>
      </c>
      <c r="BJ8" s="59">
        <v>0.75000401917089399</v>
      </c>
      <c r="BK8" s="59">
        <v>9.9614971936286505</v>
      </c>
      <c r="BL8" s="59">
        <v>9.4196893225000498</v>
      </c>
      <c r="BM8" s="59">
        <v>0.51387446978934104</v>
      </c>
      <c r="BN8" s="59">
        <v>0.49999598081295199</v>
      </c>
      <c r="BO8" s="59">
        <v>0.80755704914537996</v>
      </c>
      <c r="BP8" s="59">
        <v>0.81135155731168696</v>
      </c>
      <c r="BQ8" s="55" t="s">
        <v>75</v>
      </c>
      <c r="BR8" s="55" t="s">
        <v>75</v>
      </c>
      <c r="BS8" s="55" t="s">
        <v>75</v>
      </c>
      <c r="BT8" s="55" t="s">
        <v>75</v>
      </c>
      <c r="BU8" s="55" t="s">
        <v>75</v>
      </c>
      <c r="BV8" s="55" t="s">
        <v>77</v>
      </c>
      <c r="BW8" s="55" t="s">
        <v>75</v>
      </c>
      <c r="BX8" s="55" t="s">
        <v>75</v>
      </c>
    </row>
    <row r="9" spans="1:76" x14ac:dyDescent="0.3">
      <c r="A9" s="2" t="s">
        <v>154</v>
      </c>
      <c r="B9" s="47">
        <v>23773359</v>
      </c>
      <c r="C9" s="47" t="s">
        <v>4</v>
      </c>
      <c r="D9" s="47" t="s">
        <v>132</v>
      </c>
      <c r="E9" s="16">
        <v>0.35499999999999998</v>
      </c>
      <c r="F9" s="16" t="str">
        <f t="shared" ref="F9:F19" si="20">IF(E9&gt;0.8,"VG",IF(E9&gt;0.7,"G",IF(E9&gt;0.45,"S","NS")))</f>
        <v>NS</v>
      </c>
      <c r="G9" s="16" t="str">
        <f t="shared" ref="G9:G19" si="21">AH9</f>
        <v>NS</v>
      </c>
      <c r="H9" s="16" t="str">
        <f t="shared" ref="H9:H19" si="22">AZ9</f>
        <v>NS</v>
      </c>
      <c r="I9" s="16" t="str">
        <f t="shared" ref="I9:I19" si="23">BR9</f>
        <v>NS</v>
      </c>
      <c r="J9" s="19">
        <v>0</v>
      </c>
      <c r="K9" s="26" t="str">
        <f t="shared" ref="K9:K19" si="24">IF(ABS(J9)&lt;5%,"VG",IF(ABS(J9)&lt;10%,"G",IF(ABS(J9)&lt;15%,"S","NS")))</f>
        <v>VG</v>
      </c>
      <c r="L9" s="26" t="str">
        <f t="shared" ref="L9:L19" si="25">AM9</f>
        <v>S</v>
      </c>
      <c r="M9" s="26" t="str">
        <f t="shared" ref="M9:M19" si="26">BB9</f>
        <v>NS</v>
      </c>
      <c r="N9" s="26" t="str">
        <f t="shared" ref="N9:N19" si="27">BW9</f>
        <v>S</v>
      </c>
      <c r="O9" s="17">
        <v>0.80200000000000005</v>
      </c>
      <c r="P9" s="17" t="str">
        <f t="shared" ref="P9:P19" si="28">IF(O9&lt;=0.5,"VG",IF(O9&lt;=0.6,"G",IF(O9&lt;=0.7,"S","NS")))</f>
        <v>NS</v>
      </c>
      <c r="Q9" s="17" t="str">
        <f t="shared" ref="Q9:Q19" si="29">AL9</f>
        <v>NS</v>
      </c>
      <c r="R9" s="17" t="str">
        <f t="shared" ref="R9:R19" si="30">BD9</f>
        <v>NS</v>
      </c>
      <c r="S9" s="17" t="str">
        <f t="shared" ref="S9:S19" si="31">BV9</f>
        <v>NS</v>
      </c>
      <c r="T9" s="18">
        <v>0.54100000000000004</v>
      </c>
      <c r="U9" s="18" t="str">
        <f t="shared" ref="U9:U19" si="32">IF(T9&gt;0.85,"VG",IF(T9&gt;0.75,"G",IF(T9&gt;0.6,"S","NS")))</f>
        <v>NS</v>
      </c>
      <c r="V9" s="18" t="str">
        <f t="shared" ref="V9:V19" si="33">AN9</f>
        <v>S</v>
      </c>
      <c r="W9" s="18" t="str">
        <f t="shared" ref="W9:W19" si="34">BF9</f>
        <v>S</v>
      </c>
      <c r="X9" s="18" t="str">
        <f t="shared" ref="X9:X19" si="35">BX9</f>
        <v>S</v>
      </c>
      <c r="Y9" s="33">
        <v>-1.6843588853474301</v>
      </c>
      <c r="Z9" s="33">
        <v>-1.38167388656029</v>
      </c>
      <c r="AA9" s="42">
        <v>47.052543454625599</v>
      </c>
      <c r="AB9" s="42">
        <v>45.075806202645801</v>
      </c>
      <c r="AC9" s="43">
        <v>1.6384013199907499</v>
      </c>
      <c r="AD9" s="43">
        <v>1.54326727644964</v>
      </c>
      <c r="AE9" s="35">
        <v>0.69305225977485296</v>
      </c>
      <c r="AF9" s="35">
        <v>0.64770252991781896</v>
      </c>
      <c r="AG9" s="36" t="s">
        <v>73</v>
      </c>
      <c r="AH9" s="36" t="s">
        <v>73</v>
      </c>
      <c r="AI9" s="40" t="s">
        <v>73</v>
      </c>
      <c r="AJ9" s="40" t="s">
        <v>73</v>
      </c>
      <c r="AK9" s="41" t="s">
        <v>73</v>
      </c>
      <c r="AL9" s="41" t="s">
        <v>73</v>
      </c>
      <c r="AM9" s="3" t="s">
        <v>76</v>
      </c>
      <c r="AN9" s="3" t="s">
        <v>76</v>
      </c>
      <c r="AP9" s="44" t="s">
        <v>79</v>
      </c>
      <c r="AQ9" s="33">
        <v>-1.83479107370433</v>
      </c>
      <c r="AR9" s="33">
        <v>-1.6237819867810701</v>
      </c>
      <c r="AS9" s="42">
        <v>48.467621608912999</v>
      </c>
      <c r="AT9" s="42">
        <v>47.068713217609201</v>
      </c>
      <c r="AU9" s="43">
        <v>1.6836837807926801</v>
      </c>
      <c r="AV9" s="43">
        <v>1.6198092439485201</v>
      </c>
      <c r="AW9" s="35">
        <v>0.68246393329774402</v>
      </c>
      <c r="AX9" s="35">
        <v>0.70648446797057196</v>
      </c>
      <c r="AY9" s="36" t="s">
        <v>73</v>
      </c>
      <c r="AZ9" s="36" t="s">
        <v>73</v>
      </c>
      <c r="BA9" s="40" t="s">
        <v>73</v>
      </c>
      <c r="BB9" s="40" t="s">
        <v>73</v>
      </c>
      <c r="BC9" s="41" t="s">
        <v>73</v>
      </c>
      <c r="BD9" s="41" t="s">
        <v>73</v>
      </c>
      <c r="BE9" s="3" t="s">
        <v>76</v>
      </c>
      <c r="BF9" s="3" t="s">
        <v>76</v>
      </c>
      <c r="BG9">
        <f t="shared" si="19"/>
        <v>1</v>
      </c>
      <c r="BH9" t="s">
        <v>79</v>
      </c>
      <c r="BI9" s="35">
        <v>-1.75261954637585</v>
      </c>
      <c r="BJ9" s="35">
        <v>-1.5537418558679299</v>
      </c>
      <c r="BK9" s="35">
        <v>47.711807796612902</v>
      </c>
      <c r="BL9" s="35">
        <v>46.367428032967098</v>
      </c>
      <c r="BM9" s="35">
        <v>1.6591020301282999</v>
      </c>
      <c r="BN9" s="35">
        <v>1.59804313329395</v>
      </c>
      <c r="BO9" s="35">
        <v>0.691906189651458</v>
      </c>
      <c r="BP9" s="35">
        <v>0.71335534686557001</v>
      </c>
      <c r="BQ9" t="s">
        <v>73</v>
      </c>
      <c r="BR9" t="s">
        <v>73</v>
      </c>
      <c r="BS9" t="s">
        <v>73</v>
      </c>
      <c r="BT9" t="s">
        <v>73</v>
      </c>
      <c r="BU9" t="s">
        <v>73</v>
      </c>
      <c r="BV9" t="s">
        <v>73</v>
      </c>
      <c r="BW9" t="s">
        <v>76</v>
      </c>
      <c r="BX9" t="s">
        <v>76</v>
      </c>
    </row>
    <row r="10" spans="1:76" s="63" customFormat="1" x14ac:dyDescent="0.3">
      <c r="A10" s="62">
        <v>14159200</v>
      </c>
      <c r="B10" s="63">
        <v>23773037</v>
      </c>
      <c r="C10" s="63" t="s">
        <v>5</v>
      </c>
      <c r="D10" s="63" t="s">
        <v>132</v>
      </c>
      <c r="E10" s="64">
        <v>0.80900000000000005</v>
      </c>
      <c r="F10" s="64" t="str">
        <f t="shared" si="20"/>
        <v>VG</v>
      </c>
      <c r="G10" s="64" t="str">
        <f t="shared" si="21"/>
        <v>G</v>
      </c>
      <c r="H10" s="64" t="str">
        <f t="shared" si="22"/>
        <v>G</v>
      </c>
      <c r="I10" s="64" t="str">
        <f t="shared" si="23"/>
        <v>G</v>
      </c>
      <c r="J10" s="65">
        <v>1E-3</v>
      </c>
      <c r="K10" s="64" t="str">
        <f t="shared" si="24"/>
        <v>VG</v>
      </c>
      <c r="L10" s="64" t="str">
        <f t="shared" si="25"/>
        <v>VG</v>
      </c>
      <c r="M10" s="64" t="str">
        <f t="shared" si="26"/>
        <v>S</v>
      </c>
      <c r="N10" s="64" t="str">
        <f t="shared" si="27"/>
        <v>VG</v>
      </c>
      <c r="O10" s="64">
        <v>0.436</v>
      </c>
      <c r="P10" s="64" t="str">
        <f t="shared" si="28"/>
        <v>VG</v>
      </c>
      <c r="Q10" s="64" t="str">
        <f t="shared" si="29"/>
        <v>VG</v>
      </c>
      <c r="R10" s="64" t="str">
        <f t="shared" si="30"/>
        <v>VG</v>
      </c>
      <c r="S10" s="64" t="str">
        <f t="shared" si="31"/>
        <v>VG</v>
      </c>
      <c r="T10" s="64">
        <v>0.80900000000000005</v>
      </c>
      <c r="U10" s="64" t="str">
        <f t="shared" si="32"/>
        <v>G</v>
      </c>
      <c r="V10" s="64" t="str">
        <f t="shared" si="33"/>
        <v>G</v>
      </c>
      <c r="W10" s="64" t="str">
        <f t="shared" si="34"/>
        <v>G</v>
      </c>
      <c r="X10" s="64" t="str">
        <f t="shared" si="35"/>
        <v>VG</v>
      </c>
      <c r="Y10" s="66">
        <v>0.75970108906368805</v>
      </c>
      <c r="Z10" s="66">
        <v>0.75063879960706603</v>
      </c>
      <c r="AA10" s="66">
        <v>18.415634885623501</v>
      </c>
      <c r="AB10" s="66">
        <v>15.2545356125226</v>
      </c>
      <c r="AC10" s="66">
        <v>0.49020292832286499</v>
      </c>
      <c r="AD10" s="66">
        <v>0.49936079180581799</v>
      </c>
      <c r="AE10" s="66">
        <v>0.86660761316030299</v>
      </c>
      <c r="AF10" s="66">
        <v>0.81789718318883897</v>
      </c>
      <c r="AG10" s="67" t="s">
        <v>75</v>
      </c>
      <c r="AH10" s="67" t="s">
        <v>75</v>
      </c>
      <c r="AI10" s="67" t="s">
        <v>73</v>
      </c>
      <c r="AJ10" s="67" t="s">
        <v>73</v>
      </c>
      <c r="AK10" s="67" t="s">
        <v>77</v>
      </c>
      <c r="AL10" s="67" t="s">
        <v>77</v>
      </c>
      <c r="AM10" s="67" t="s">
        <v>77</v>
      </c>
      <c r="AN10" s="67" t="s">
        <v>75</v>
      </c>
      <c r="AP10" s="68" t="s">
        <v>80</v>
      </c>
      <c r="AQ10" s="66">
        <v>0.764077031229909</v>
      </c>
      <c r="AR10" s="66">
        <v>0.78185212897951994</v>
      </c>
      <c r="AS10" s="66">
        <v>11.7523691987757</v>
      </c>
      <c r="AT10" s="66">
        <v>11.2784086121226</v>
      </c>
      <c r="AU10" s="66">
        <v>0.48571902245031601</v>
      </c>
      <c r="AV10" s="66">
        <v>0.46706302681809397</v>
      </c>
      <c r="AW10" s="66">
        <v>0.80328492295590603</v>
      </c>
      <c r="AX10" s="66">
        <v>0.81869273756447003</v>
      </c>
      <c r="AY10" s="67" t="s">
        <v>75</v>
      </c>
      <c r="AZ10" s="67" t="s">
        <v>75</v>
      </c>
      <c r="BA10" s="67" t="s">
        <v>76</v>
      </c>
      <c r="BB10" s="67" t="s">
        <v>76</v>
      </c>
      <c r="BC10" s="67" t="s">
        <v>77</v>
      </c>
      <c r="BD10" s="67" t="s">
        <v>77</v>
      </c>
      <c r="BE10" s="67" t="s">
        <v>75</v>
      </c>
      <c r="BF10" s="67" t="s">
        <v>75</v>
      </c>
      <c r="BG10" s="63">
        <f t="shared" si="19"/>
        <v>1</v>
      </c>
      <c r="BH10" s="63" t="s">
        <v>80</v>
      </c>
      <c r="BI10" s="66">
        <v>0.77280838950758401</v>
      </c>
      <c r="BJ10" s="66">
        <v>0.79008821186110201</v>
      </c>
      <c r="BK10" s="66">
        <v>17.311852514792498</v>
      </c>
      <c r="BL10" s="66">
        <v>15.7081291725773</v>
      </c>
      <c r="BM10" s="66">
        <v>0.476646211033316</v>
      </c>
      <c r="BN10" s="66">
        <v>0.45816131235504698</v>
      </c>
      <c r="BO10" s="66">
        <v>0.86857741991317705</v>
      </c>
      <c r="BP10" s="66">
        <v>0.86727983833181699</v>
      </c>
      <c r="BQ10" s="63" t="s">
        <v>75</v>
      </c>
      <c r="BR10" s="63" t="s">
        <v>75</v>
      </c>
      <c r="BS10" s="63" t="s">
        <v>73</v>
      </c>
      <c r="BT10" s="63" t="s">
        <v>73</v>
      </c>
      <c r="BU10" s="63" t="s">
        <v>77</v>
      </c>
      <c r="BV10" s="63" t="s">
        <v>77</v>
      </c>
      <c r="BW10" s="63" t="s">
        <v>77</v>
      </c>
      <c r="BX10" s="63" t="s">
        <v>77</v>
      </c>
    </row>
    <row r="11" spans="1:76" x14ac:dyDescent="0.3">
      <c r="A11" s="2">
        <v>14159500</v>
      </c>
      <c r="B11" s="47">
        <v>23773009</v>
      </c>
      <c r="C11" s="47" t="s">
        <v>7</v>
      </c>
      <c r="D11" s="47" t="s">
        <v>132</v>
      </c>
      <c r="E11" s="16">
        <v>0.35</v>
      </c>
      <c r="F11" s="16" t="str">
        <f t="shared" si="20"/>
        <v>NS</v>
      </c>
      <c r="G11" s="16" t="str">
        <f t="shared" si="21"/>
        <v>NS</v>
      </c>
      <c r="H11" s="16" t="str">
        <f t="shared" si="22"/>
        <v>NS</v>
      </c>
      <c r="I11" s="16" t="str">
        <f t="shared" si="23"/>
        <v>S</v>
      </c>
      <c r="J11" s="19">
        <v>0</v>
      </c>
      <c r="K11" s="26" t="str">
        <f t="shared" si="24"/>
        <v>VG</v>
      </c>
      <c r="L11" s="26" t="str">
        <f t="shared" si="25"/>
        <v>NS</v>
      </c>
      <c r="M11" s="26" t="str">
        <f t="shared" si="26"/>
        <v>G</v>
      </c>
      <c r="N11" s="26" t="str">
        <f t="shared" si="27"/>
        <v>NS</v>
      </c>
      <c r="O11" s="17">
        <v>0.80500000000000005</v>
      </c>
      <c r="P11" s="17" t="str">
        <f t="shared" si="28"/>
        <v>NS</v>
      </c>
      <c r="Q11" s="17" t="str">
        <f t="shared" si="29"/>
        <v>NS</v>
      </c>
      <c r="R11" s="17" t="str">
        <f t="shared" si="30"/>
        <v>NS</v>
      </c>
      <c r="S11" s="17" t="str">
        <f t="shared" si="31"/>
        <v>NS</v>
      </c>
      <c r="T11" s="18">
        <v>0.42099999999999999</v>
      </c>
      <c r="U11" s="18" t="str">
        <f t="shared" si="32"/>
        <v>NS</v>
      </c>
      <c r="V11" s="18" t="str">
        <f t="shared" si="33"/>
        <v>NS</v>
      </c>
      <c r="W11" s="18" t="str">
        <f t="shared" si="34"/>
        <v>NS</v>
      </c>
      <c r="X11" s="18" t="str">
        <f t="shared" si="35"/>
        <v>NS</v>
      </c>
      <c r="Y11" s="33">
        <v>0.484549486618644</v>
      </c>
      <c r="Z11" s="33">
        <v>0.38027639142194303</v>
      </c>
      <c r="AA11" s="42">
        <v>14.799010010840499</v>
      </c>
      <c r="AB11" s="42">
        <v>11.1423348148207</v>
      </c>
      <c r="AC11" s="43">
        <v>0.71794882365065305</v>
      </c>
      <c r="AD11" s="43">
        <v>0.78722525910825403</v>
      </c>
      <c r="AE11" s="35">
        <v>0.54811663774119601</v>
      </c>
      <c r="AF11" s="35">
        <v>0.44309989892837198</v>
      </c>
      <c r="AG11" s="36" t="s">
        <v>76</v>
      </c>
      <c r="AH11" s="36" t="s">
        <v>73</v>
      </c>
      <c r="AI11" s="40" t="s">
        <v>76</v>
      </c>
      <c r="AJ11" s="40" t="s">
        <v>76</v>
      </c>
      <c r="AK11" s="41" t="s">
        <v>73</v>
      </c>
      <c r="AL11" s="41" t="s">
        <v>73</v>
      </c>
      <c r="AM11" s="3" t="s">
        <v>73</v>
      </c>
      <c r="AN11" s="3" t="s">
        <v>73</v>
      </c>
      <c r="AP11" s="44" t="s">
        <v>81</v>
      </c>
      <c r="AQ11" s="33">
        <v>0.40612566257357802</v>
      </c>
      <c r="AR11" s="33">
        <v>0.40751170973063899</v>
      </c>
      <c r="AS11" s="42">
        <v>5.8691993738379802</v>
      </c>
      <c r="AT11" s="42">
        <v>5.7095765691048497</v>
      </c>
      <c r="AU11" s="43">
        <v>0.77063242692377099</v>
      </c>
      <c r="AV11" s="43">
        <v>0.76973260959203305</v>
      </c>
      <c r="AW11" s="35">
        <v>0.46674426659517299</v>
      </c>
      <c r="AX11" s="35">
        <v>0.46657560903393902</v>
      </c>
      <c r="AY11" s="36" t="s">
        <v>73</v>
      </c>
      <c r="AZ11" s="36" t="s">
        <v>73</v>
      </c>
      <c r="BA11" s="40" t="s">
        <v>75</v>
      </c>
      <c r="BB11" s="40" t="s">
        <v>75</v>
      </c>
      <c r="BC11" s="41" t="s">
        <v>73</v>
      </c>
      <c r="BD11" s="41" t="s">
        <v>73</v>
      </c>
      <c r="BE11" s="3" t="s">
        <v>73</v>
      </c>
      <c r="BF11" s="3" t="s">
        <v>73</v>
      </c>
      <c r="BG11">
        <f t="shared" si="19"/>
        <v>1</v>
      </c>
      <c r="BH11" t="s">
        <v>81</v>
      </c>
      <c r="BI11" s="35">
        <v>0.46674383178235301</v>
      </c>
      <c r="BJ11" s="35">
        <v>0.45150298851383103</v>
      </c>
      <c r="BK11" s="35">
        <v>13.472234338990299</v>
      </c>
      <c r="BL11" s="35">
        <v>11.931418951461501</v>
      </c>
      <c r="BM11" s="35">
        <v>0.730243910085971</v>
      </c>
      <c r="BN11" s="35">
        <v>0.740605840839896</v>
      </c>
      <c r="BO11" s="35">
        <v>0.52759629043160605</v>
      </c>
      <c r="BP11" s="35">
        <v>0.50919525165995205</v>
      </c>
      <c r="BQ11" t="s">
        <v>76</v>
      </c>
      <c r="BR11" t="s">
        <v>76</v>
      </c>
      <c r="BS11" t="s">
        <v>76</v>
      </c>
      <c r="BT11" t="s">
        <v>76</v>
      </c>
      <c r="BU11" t="s">
        <v>73</v>
      </c>
      <c r="BV11" t="s">
        <v>73</v>
      </c>
      <c r="BW11" t="s">
        <v>73</v>
      </c>
      <c r="BX11" t="s">
        <v>73</v>
      </c>
    </row>
    <row r="12" spans="1:76" s="63" customFormat="1" x14ac:dyDescent="0.3">
      <c r="A12" s="62" t="s">
        <v>82</v>
      </c>
      <c r="B12" s="63">
        <v>23773411</v>
      </c>
      <c r="C12" s="63" t="s">
        <v>9</v>
      </c>
      <c r="D12" s="63" t="s">
        <v>159</v>
      </c>
      <c r="E12" s="64">
        <v>0.84399999999999997</v>
      </c>
      <c r="F12" s="64" t="str">
        <f t="shared" si="20"/>
        <v>VG</v>
      </c>
      <c r="G12" s="64" t="str">
        <f t="shared" si="21"/>
        <v>G</v>
      </c>
      <c r="H12" s="64" t="str">
        <f t="shared" si="22"/>
        <v>G</v>
      </c>
      <c r="I12" s="64" t="str">
        <f t="shared" si="23"/>
        <v>G</v>
      </c>
      <c r="J12" s="65">
        <v>-6.0000000000000001E-3</v>
      </c>
      <c r="K12" s="64" t="str">
        <f t="shared" si="24"/>
        <v>VG</v>
      </c>
      <c r="L12" s="64" t="str">
        <f t="shared" si="25"/>
        <v>VG</v>
      </c>
      <c r="M12" s="64" t="str">
        <f t="shared" si="26"/>
        <v>NS</v>
      </c>
      <c r="N12" s="64" t="str">
        <f t="shared" si="27"/>
        <v>VG</v>
      </c>
      <c r="O12" s="64">
        <v>0.39400000000000002</v>
      </c>
      <c r="P12" s="64" t="str">
        <f t="shared" si="28"/>
        <v>VG</v>
      </c>
      <c r="Q12" s="64" t="str">
        <f t="shared" si="29"/>
        <v>G</v>
      </c>
      <c r="R12" s="64" t="str">
        <f t="shared" si="30"/>
        <v>G</v>
      </c>
      <c r="S12" s="64" t="str">
        <f t="shared" si="31"/>
        <v>G</v>
      </c>
      <c r="T12" s="64">
        <v>0.84399999999999997</v>
      </c>
      <c r="U12" s="64" t="str">
        <f t="shared" si="32"/>
        <v>G</v>
      </c>
      <c r="V12" s="64" t="str">
        <f t="shared" si="33"/>
        <v>G</v>
      </c>
      <c r="W12" s="64" t="str">
        <f t="shared" si="34"/>
        <v>VG</v>
      </c>
      <c r="X12" s="64" t="str">
        <f t="shared" si="35"/>
        <v>VG</v>
      </c>
      <c r="Y12" s="66">
        <v>0.73647635295409697</v>
      </c>
      <c r="Z12" s="66">
        <v>0.71217887307743999</v>
      </c>
      <c r="AA12" s="66">
        <v>27.2620221999235</v>
      </c>
      <c r="AB12" s="66">
        <v>24.524223809741301</v>
      </c>
      <c r="AC12" s="66">
        <v>0.51334554351421302</v>
      </c>
      <c r="AD12" s="66">
        <v>0.53648963356486201</v>
      </c>
      <c r="AE12" s="66">
        <v>0.86031266235227699</v>
      </c>
      <c r="AF12" s="66">
        <v>0.80604704905596902</v>
      </c>
      <c r="AG12" s="67" t="s">
        <v>75</v>
      </c>
      <c r="AH12" s="67" t="s">
        <v>75</v>
      </c>
      <c r="AI12" s="67" t="s">
        <v>73</v>
      </c>
      <c r="AJ12" s="67" t="s">
        <v>73</v>
      </c>
      <c r="AK12" s="67" t="s">
        <v>75</v>
      </c>
      <c r="AL12" s="67" t="s">
        <v>75</v>
      </c>
      <c r="AM12" s="67" t="s">
        <v>77</v>
      </c>
      <c r="AN12" s="67" t="s">
        <v>75</v>
      </c>
      <c r="AP12" s="68" t="s">
        <v>83</v>
      </c>
      <c r="AQ12" s="66">
        <v>0.73846200721585697</v>
      </c>
      <c r="AR12" s="66">
        <v>0.73940362028250395</v>
      </c>
      <c r="AS12" s="66">
        <v>26.413443273521001</v>
      </c>
      <c r="AT12" s="66">
        <v>26.218954908900098</v>
      </c>
      <c r="AU12" s="66">
        <v>0.51140785365903696</v>
      </c>
      <c r="AV12" s="66">
        <v>0.510486414821683</v>
      </c>
      <c r="AW12" s="66">
        <v>0.85207820283356694</v>
      </c>
      <c r="AX12" s="66">
        <v>0.85461743340531704</v>
      </c>
      <c r="AY12" s="67" t="s">
        <v>75</v>
      </c>
      <c r="AZ12" s="67" t="s">
        <v>75</v>
      </c>
      <c r="BA12" s="67" t="s">
        <v>73</v>
      </c>
      <c r="BB12" s="67" t="s">
        <v>73</v>
      </c>
      <c r="BC12" s="67" t="s">
        <v>75</v>
      </c>
      <c r="BD12" s="67" t="s">
        <v>75</v>
      </c>
      <c r="BE12" s="67" t="s">
        <v>77</v>
      </c>
      <c r="BF12" s="67" t="s">
        <v>77</v>
      </c>
      <c r="BG12" s="63">
        <f t="shared" si="19"/>
        <v>1</v>
      </c>
      <c r="BH12" s="63" t="s">
        <v>83</v>
      </c>
      <c r="BI12" s="66">
        <v>0.739728356583635</v>
      </c>
      <c r="BJ12" s="66">
        <v>0.74088756788968202</v>
      </c>
      <c r="BK12" s="66">
        <v>26.943030662540899</v>
      </c>
      <c r="BL12" s="66">
        <v>26.625025595358</v>
      </c>
      <c r="BM12" s="66">
        <v>0.51016825010614397</v>
      </c>
      <c r="BN12" s="66">
        <v>0.50903087539983105</v>
      </c>
      <c r="BO12" s="66">
        <v>0.85983829217951901</v>
      </c>
      <c r="BP12" s="66">
        <v>0.86117403136036696</v>
      </c>
      <c r="BQ12" s="63" t="s">
        <v>75</v>
      </c>
      <c r="BR12" s="63" t="s">
        <v>75</v>
      </c>
      <c r="BS12" s="63" t="s">
        <v>73</v>
      </c>
      <c r="BT12" s="63" t="s">
        <v>73</v>
      </c>
      <c r="BU12" s="63" t="s">
        <v>75</v>
      </c>
      <c r="BV12" s="63" t="s">
        <v>75</v>
      </c>
      <c r="BW12" s="63" t="s">
        <v>77</v>
      </c>
      <c r="BX12" s="63" t="s">
        <v>77</v>
      </c>
    </row>
    <row r="13" spans="1:76" s="63" customFormat="1" x14ac:dyDescent="0.3">
      <c r="A13" s="62">
        <v>14162200</v>
      </c>
      <c r="B13" s="63">
        <v>23773405</v>
      </c>
      <c r="C13" s="63" t="s">
        <v>10</v>
      </c>
      <c r="D13" s="63" t="s">
        <v>132</v>
      </c>
      <c r="E13" s="64">
        <v>0.51600000000000001</v>
      </c>
      <c r="F13" s="64" t="str">
        <f t="shared" si="20"/>
        <v>S</v>
      </c>
      <c r="G13" s="64" t="str">
        <f t="shared" si="21"/>
        <v>S</v>
      </c>
      <c r="H13" s="64" t="str">
        <f t="shared" si="22"/>
        <v>S</v>
      </c>
      <c r="I13" s="64" t="str">
        <f t="shared" si="23"/>
        <v>S</v>
      </c>
      <c r="J13" s="65">
        <v>0</v>
      </c>
      <c r="K13" s="64" t="str">
        <f t="shared" si="24"/>
        <v>VG</v>
      </c>
      <c r="L13" s="64" t="str">
        <f t="shared" si="25"/>
        <v>S</v>
      </c>
      <c r="M13" s="64" t="str">
        <f t="shared" si="26"/>
        <v>NS</v>
      </c>
      <c r="N13" s="64" t="str">
        <f t="shared" si="27"/>
        <v>S</v>
      </c>
      <c r="O13" s="64">
        <v>0.69499999999999995</v>
      </c>
      <c r="P13" s="64" t="str">
        <f t="shared" si="28"/>
        <v>S</v>
      </c>
      <c r="Q13" s="64" t="str">
        <f t="shared" si="29"/>
        <v>NS</v>
      </c>
      <c r="R13" s="64" t="str">
        <f t="shared" si="30"/>
        <v>S</v>
      </c>
      <c r="S13" s="64" t="str">
        <f t="shared" si="31"/>
        <v>S</v>
      </c>
      <c r="T13" s="64">
        <v>0.57999999999999996</v>
      </c>
      <c r="U13" s="64" t="str">
        <f t="shared" si="32"/>
        <v>NS</v>
      </c>
      <c r="V13" s="64" t="str">
        <f t="shared" si="33"/>
        <v>NS</v>
      </c>
      <c r="W13" s="64" t="str">
        <f t="shared" si="34"/>
        <v>S</v>
      </c>
      <c r="X13" s="64" t="str">
        <f t="shared" si="35"/>
        <v>S</v>
      </c>
      <c r="Y13" s="66">
        <v>0.61474935919165996</v>
      </c>
      <c r="Z13" s="66">
        <v>0.50541865349041004</v>
      </c>
      <c r="AA13" s="66">
        <v>23.505529061268899</v>
      </c>
      <c r="AB13" s="66">
        <v>20.7573483741354</v>
      </c>
      <c r="AC13" s="66">
        <v>0.62068562155759599</v>
      </c>
      <c r="AD13" s="66">
        <v>0.70326477695786105</v>
      </c>
      <c r="AE13" s="66">
        <v>0.70620903477716401</v>
      </c>
      <c r="AF13" s="66">
        <v>0.59088709824975805</v>
      </c>
      <c r="AG13" s="67" t="s">
        <v>76</v>
      </c>
      <c r="AH13" s="67" t="s">
        <v>76</v>
      </c>
      <c r="AI13" s="67" t="s">
        <v>73</v>
      </c>
      <c r="AJ13" s="67" t="s">
        <v>73</v>
      </c>
      <c r="AK13" s="67" t="s">
        <v>76</v>
      </c>
      <c r="AL13" s="67" t="s">
        <v>73</v>
      </c>
      <c r="AM13" s="67" t="s">
        <v>76</v>
      </c>
      <c r="AN13" s="67" t="s">
        <v>73</v>
      </c>
      <c r="AP13" s="68" t="s">
        <v>84</v>
      </c>
      <c r="AQ13" s="66">
        <v>0.65361168481487997</v>
      </c>
      <c r="AR13" s="66">
        <v>0.62891701080685203</v>
      </c>
      <c r="AS13" s="66">
        <v>19.157711222465299</v>
      </c>
      <c r="AT13" s="66">
        <v>19.6352986175783</v>
      </c>
      <c r="AU13" s="66">
        <v>0.58854763204444205</v>
      </c>
      <c r="AV13" s="66">
        <v>0.60916581420262605</v>
      </c>
      <c r="AW13" s="66">
        <v>0.71557078302967803</v>
      </c>
      <c r="AX13" s="66">
        <v>0.69834539597761702</v>
      </c>
      <c r="AY13" s="67" t="s">
        <v>76</v>
      </c>
      <c r="AZ13" s="67" t="s">
        <v>76</v>
      </c>
      <c r="BA13" s="67" t="s">
        <v>73</v>
      </c>
      <c r="BB13" s="67" t="s">
        <v>73</v>
      </c>
      <c r="BC13" s="67" t="s">
        <v>75</v>
      </c>
      <c r="BD13" s="67" t="s">
        <v>76</v>
      </c>
      <c r="BE13" s="67" t="s">
        <v>76</v>
      </c>
      <c r="BF13" s="67" t="s">
        <v>76</v>
      </c>
      <c r="BG13" s="63">
        <f t="shared" si="19"/>
        <v>1</v>
      </c>
      <c r="BH13" s="63" t="s">
        <v>84</v>
      </c>
      <c r="BI13" s="66">
        <v>0.61216899059697905</v>
      </c>
      <c r="BJ13" s="66">
        <v>0.58873650283311596</v>
      </c>
      <c r="BK13" s="66">
        <v>23.1104136912037</v>
      </c>
      <c r="BL13" s="66">
        <v>22.9050585976862</v>
      </c>
      <c r="BM13" s="66">
        <v>0.62276079629583403</v>
      </c>
      <c r="BN13" s="66">
        <v>0.64129829031963304</v>
      </c>
      <c r="BO13" s="66">
        <v>0.702161749198008</v>
      </c>
      <c r="BP13" s="66">
        <v>0.683585110815213</v>
      </c>
      <c r="BQ13" s="63" t="s">
        <v>76</v>
      </c>
      <c r="BR13" s="63" t="s">
        <v>76</v>
      </c>
      <c r="BS13" s="63" t="s">
        <v>73</v>
      </c>
      <c r="BT13" s="63" t="s">
        <v>73</v>
      </c>
      <c r="BU13" s="63" t="s">
        <v>76</v>
      </c>
      <c r="BV13" s="63" t="s">
        <v>76</v>
      </c>
      <c r="BW13" s="63" t="s">
        <v>76</v>
      </c>
      <c r="BX13" s="63" t="s">
        <v>76</v>
      </c>
    </row>
    <row r="14" spans="1:76" s="63" customFormat="1" x14ac:dyDescent="0.3">
      <c r="A14" s="62">
        <v>14162500</v>
      </c>
      <c r="B14" s="63">
        <v>23772909</v>
      </c>
      <c r="C14" s="63" t="s">
        <v>11</v>
      </c>
      <c r="D14" s="63" t="s">
        <v>132</v>
      </c>
      <c r="E14" s="64">
        <v>0.69299999999999995</v>
      </c>
      <c r="F14" s="64" t="str">
        <f t="shared" si="20"/>
        <v>S</v>
      </c>
      <c r="G14" s="64" t="str">
        <f t="shared" si="21"/>
        <v>S</v>
      </c>
      <c r="H14" s="64" t="str">
        <f t="shared" si="22"/>
        <v>VG</v>
      </c>
      <c r="I14" s="64" t="str">
        <f t="shared" si="23"/>
        <v>G</v>
      </c>
      <c r="J14" s="65">
        <v>3.3000000000000002E-2</v>
      </c>
      <c r="K14" s="65" t="str">
        <f t="shared" si="24"/>
        <v>VG</v>
      </c>
      <c r="L14" s="64" t="str">
        <f t="shared" si="25"/>
        <v>G</v>
      </c>
      <c r="M14" s="64" t="str">
        <f t="shared" si="26"/>
        <v>G</v>
      </c>
      <c r="N14" s="64" t="str">
        <f t="shared" si="27"/>
        <v>G</v>
      </c>
      <c r="O14" s="64">
        <v>0.55000000000000004</v>
      </c>
      <c r="P14" s="64" t="str">
        <f t="shared" si="28"/>
        <v>G</v>
      </c>
      <c r="Q14" s="64" t="str">
        <f t="shared" si="29"/>
        <v>G</v>
      </c>
      <c r="R14" s="64" t="str">
        <f t="shared" si="30"/>
        <v>VG</v>
      </c>
      <c r="S14" s="64" t="str">
        <f t="shared" si="31"/>
        <v>VG</v>
      </c>
      <c r="T14" s="64">
        <v>0.76500000000000001</v>
      </c>
      <c r="U14" s="64" t="str">
        <f t="shared" si="32"/>
        <v>G</v>
      </c>
      <c r="V14" s="64" t="str">
        <f t="shared" si="33"/>
        <v>S</v>
      </c>
      <c r="W14" s="64" t="str">
        <f t="shared" si="34"/>
        <v>G</v>
      </c>
      <c r="X14" s="64" t="str">
        <f t="shared" si="35"/>
        <v>G</v>
      </c>
      <c r="Y14" s="66">
        <v>0.76488069174801598</v>
      </c>
      <c r="Z14" s="66">
        <v>0.68991725054118203</v>
      </c>
      <c r="AA14" s="66">
        <v>10.1443382784535</v>
      </c>
      <c r="AB14" s="66">
        <v>7.1222258413468396</v>
      </c>
      <c r="AC14" s="66">
        <v>0.484891027192693</v>
      </c>
      <c r="AD14" s="66">
        <v>0.55685074253234002</v>
      </c>
      <c r="AE14" s="66">
        <v>0.81843746163333897</v>
      </c>
      <c r="AF14" s="66">
        <v>0.72999307079166997</v>
      </c>
      <c r="AG14" s="67" t="s">
        <v>75</v>
      </c>
      <c r="AH14" s="67" t="s">
        <v>76</v>
      </c>
      <c r="AI14" s="67" t="s">
        <v>76</v>
      </c>
      <c r="AJ14" s="67" t="s">
        <v>75</v>
      </c>
      <c r="AK14" s="67" t="s">
        <v>77</v>
      </c>
      <c r="AL14" s="67" t="s">
        <v>75</v>
      </c>
      <c r="AM14" s="67" t="s">
        <v>75</v>
      </c>
      <c r="AN14" s="67" t="s">
        <v>76</v>
      </c>
      <c r="AP14" s="68" t="s">
        <v>85</v>
      </c>
      <c r="AQ14" s="66">
        <v>0.79347932251418196</v>
      </c>
      <c r="AR14" s="66">
        <v>0.80273521066028797</v>
      </c>
      <c r="AS14" s="66">
        <v>6.4806978964083202</v>
      </c>
      <c r="AT14" s="66">
        <v>5.7980864326347703</v>
      </c>
      <c r="AU14" s="66">
        <v>0.454445461508659</v>
      </c>
      <c r="AV14" s="66">
        <v>0.444145009360357</v>
      </c>
      <c r="AW14" s="66">
        <v>0.82084976638971097</v>
      </c>
      <c r="AX14" s="66">
        <v>0.82746101549721796</v>
      </c>
      <c r="AY14" s="67" t="s">
        <v>75</v>
      </c>
      <c r="AZ14" s="67" t="s">
        <v>77</v>
      </c>
      <c r="BA14" s="67" t="s">
        <v>75</v>
      </c>
      <c r="BB14" s="67" t="s">
        <v>75</v>
      </c>
      <c r="BC14" s="67" t="s">
        <v>77</v>
      </c>
      <c r="BD14" s="67" t="s">
        <v>77</v>
      </c>
      <c r="BE14" s="67" t="s">
        <v>75</v>
      </c>
      <c r="BF14" s="67" t="s">
        <v>75</v>
      </c>
      <c r="BG14" s="63">
        <f t="shared" si="19"/>
        <v>1</v>
      </c>
      <c r="BH14" s="63" t="s">
        <v>85</v>
      </c>
      <c r="BI14" s="66">
        <v>0.77201057728846201</v>
      </c>
      <c r="BJ14" s="66">
        <v>0.78145064939357001</v>
      </c>
      <c r="BK14" s="66">
        <v>8.3086932198694807</v>
      </c>
      <c r="BL14" s="66">
        <v>6.9422442839524603</v>
      </c>
      <c r="BM14" s="66">
        <v>0.47748237947754502</v>
      </c>
      <c r="BN14" s="66">
        <v>0.46749262091120802</v>
      </c>
      <c r="BO14" s="66">
        <v>0.81530771590621798</v>
      </c>
      <c r="BP14" s="66">
        <v>0.81882056470473397</v>
      </c>
      <c r="BQ14" s="63" t="s">
        <v>75</v>
      </c>
      <c r="BR14" s="63" t="s">
        <v>75</v>
      </c>
      <c r="BS14" s="63" t="s">
        <v>75</v>
      </c>
      <c r="BT14" s="63" t="s">
        <v>75</v>
      </c>
      <c r="BU14" s="63" t="s">
        <v>77</v>
      </c>
      <c r="BV14" s="63" t="s">
        <v>77</v>
      </c>
      <c r="BW14" s="63" t="s">
        <v>75</v>
      </c>
      <c r="BX14" s="63" t="s">
        <v>75</v>
      </c>
    </row>
    <row r="15" spans="1:76" s="47" customFormat="1" x14ac:dyDescent="0.3">
      <c r="A15" s="48">
        <v>14163150</v>
      </c>
      <c r="B15" s="47">
        <v>23772857</v>
      </c>
      <c r="C15" s="47" t="s">
        <v>25</v>
      </c>
      <c r="D15" s="47" t="s">
        <v>132</v>
      </c>
      <c r="E15" s="49">
        <v>0.24199999999999999</v>
      </c>
      <c r="F15" s="49" t="str">
        <f t="shared" si="20"/>
        <v>NS</v>
      </c>
      <c r="G15" s="49">
        <f t="shared" si="21"/>
        <v>0</v>
      </c>
      <c r="H15" s="49">
        <f t="shared" si="22"/>
        <v>0</v>
      </c>
      <c r="I15" s="49">
        <f t="shared" si="23"/>
        <v>0</v>
      </c>
      <c r="J15" s="50">
        <v>-0.33700000000000002</v>
      </c>
      <c r="K15" s="50" t="str">
        <f t="shared" si="24"/>
        <v>NS</v>
      </c>
      <c r="L15" s="49">
        <f t="shared" si="25"/>
        <v>0</v>
      </c>
      <c r="M15" s="49">
        <f t="shared" si="26"/>
        <v>0</v>
      </c>
      <c r="N15" s="49">
        <f t="shared" si="27"/>
        <v>0</v>
      </c>
      <c r="O15" s="49">
        <v>0.70399999999999996</v>
      </c>
      <c r="P15" s="49" t="str">
        <f t="shared" si="28"/>
        <v>NS</v>
      </c>
      <c r="Q15" s="49">
        <f t="shared" si="29"/>
        <v>0</v>
      </c>
      <c r="R15" s="49">
        <f t="shared" si="30"/>
        <v>0</v>
      </c>
      <c r="S15" s="49">
        <f t="shared" si="31"/>
        <v>0</v>
      </c>
      <c r="T15" s="49">
        <v>0.83</v>
      </c>
      <c r="U15" s="49" t="str">
        <f t="shared" si="32"/>
        <v>G</v>
      </c>
      <c r="V15" s="49">
        <f t="shared" si="33"/>
        <v>0</v>
      </c>
      <c r="W15" s="49">
        <f t="shared" si="34"/>
        <v>0</v>
      </c>
      <c r="X15" s="49">
        <f t="shared" si="35"/>
        <v>0</v>
      </c>
      <c r="Y15" s="49"/>
      <c r="Z15" s="50"/>
      <c r="AA15" s="49"/>
      <c r="AB15" s="49"/>
      <c r="AC15" s="49"/>
      <c r="AD15" s="50"/>
      <c r="AE15" s="49"/>
      <c r="AF15" s="49"/>
      <c r="AG15" s="49"/>
      <c r="AH15" s="50"/>
      <c r="AI15" s="49"/>
      <c r="AJ15" s="49"/>
    </row>
    <row r="16" spans="1:76" s="47" customFormat="1" x14ac:dyDescent="0.3">
      <c r="A16" s="48">
        <v>14163900</v>
      </c>
      <c r="B16" s="47">
        <v>23772801</v>
      </c>
      <c r="C16" s="47" t="s">
        <v>26</v>
      </c>
      <c r="D16" s="47" t="s">
        <v>132</v>
      </c>
      <c r="E16" s="49">
        <v>0.309</v>
      </c>
      <c r="F16" s="49" t="str">
        <f t="shared" si="20"/>
        <v>NS</v>
      </c>
      <c r="G16" s="49">
        <f t="shared" si="21"/>
        <v>0</v>
      </c>
      <c r="H16" s="49">
        <f t="shared" si="22"/>
        <v>0</v>
      </c>
      <c r="I16" s="49">
        <f t="shared" si="23"/>
        <v>0</v>
      </c>
      <c r="J16" s="50">
        <v>-0.32</v>
      </c>
      <c r="K16" s="50" t="str">
        <f t="shared" si="24"/>
        <v>NS</v>
      </c>
      <c r="L16" s="49">
        <f t="shared" si="25"/>
        <v>0</v>
      </c>
      <c r="M16" s="49">
        <f t="shared" si="26"/>
        <v>0</v>
      </c>
      <c r="N16" s="49">
        <f t="shared" si="27"/>
        <v>0</v>
      </c>
      <c r="O16" s="49">
        <v>0.69799999999999995</v>
      </c>
      <c r="P16" s="49" t="str">
        <f t="shared" si="28"/>
        <v>S</v>
      </c>
      <c r="Q16" s="49">
        <f t="shared" si="29"/>
        <v>0</v>
      </c>
      <c r="R16" s="49">
        <f t="shared" si="30"/>
        <v>0</v>
      </c>
      <c r="S16" s="49">
        <f t="shared" si="31"/>
        <v>0</v>
      </c>
      <c r="T16" s="49">
        <v>0.77100000000000002</v>
      </c>
      <c r="U16" s="49" t="str">
        <f t="shared" si="32"/>
        <v>G</v>
      </c>
      <c r="V16" s="49">
        <f t="shared" si="33"/>
        <v>0</v>
      </c>
      <c r="W16" s="49">
        <f t="shared" si="34"/>
        <v>0</v>
      </c>
      <c r="X16" s="49">
        <f t="shared" si="35"/>
        <v>0</v>
      </c>
      <c r="Y16" s="49"/>
      <c r="Z16" s="50"/>
      <c r="AA16" s="49"/>
      <c r="AB16" s="49"/>
      <c r="AC16" s="49"/>
      <c r="AD16" s="50"/>
      <c r="AE16" s="49"/>
      <c r="AF16" s="49"/>
      <c r="AG16" s="49"/>
      <c r="AH16" s="50"/>
      <c r="AI16" s="49"/>
      <c r="AJ16" s="49"/>
    </row>
    <row r="17" spans="1:76" s="47" customFormat="1" x14ac:dyDescent="0.3">
      <c r="A17" s="48">
        <v>14164700</v>
      </c>
      <c r="B17" s="47">
        <v>23774369</v>
      </c>
      <c r="C17" s="47" t="s">
        <v>12</v>
      </c>
      <c r="D17" s="47" t="s">
        <v>55</v>
      </c>
      <c r="E17" s="49">
        <v>0.38100000000000001</v>
      </c>
      <c r="F17" s="49" t="str">
        <f t="shared" si="20"/>
        <v>NS</v>
      </c>
      <c r="G17" s="49" t="str">
        <f t="shared" si="21"/>
        <v>NS</v>
      </c>
      <c r="H17" s="49" t="str">
        <f t="shared" si="22"/>
        <v>NS</v>
      </c>
      <c r="I17" s="49" t="str">
        <f t="shared" si="23"/>
        <v>NS</v>
      </c>
      <c r="J17" s="50">
        <v>0.33400000000000002</v>
      </c>
      <c r="K17" s="50" t="str">
        <f t="shared" si="24"/>
        <v>NS</v>
      </c>
      <c r="L17" s="49" t="str">
        <f t="shared" si="25"/>
        <v>S</v>
      </c>
      <c r="M17" s="49" t="str">
        <f t="shared" si="26"/>
        <v>NS</v>
      </c>
      <c r="N17" s="49" t="str">
        <f t="shared" si="27"/>
        <v>NS</v>
      </c>
      <c r="O17" s="49">
        <v>0.76100000000000001</v>
      </c>
      <c r="P17" s="49" t="str">
        <f t="shared" si="28"/>
        <v>NS</v>
      </c>
      <c r="Q17" s="49" t="str">
        <f t="shared" si="29"/>
        <v>NS</v>
      </c>
      <c r="R17" s="49" t="str">
        <f t="shared" si="30"/>
        <v>NS</v>
      </c>
      <c r="S17" s="49" t="str">
        <f t="shared" si="31"/>
        <v>NS</v>
      </c>
      <c r="T17" s="49">
        <v>0.67800000000000005</v>
      </c>
      <c r="U17" s="49" t="str">
        <f t="shared" si="32"/>
        <v>S</v>
      </c>
      <c r="V17" s="49" t="str">
        <f t="shared" si="33"/>
        <v>S</v>
      </c>
      <c r="W17" s="49" t="str">
        <f t="shared" si="34"/>
        <v>S</v>
      </c>
      <c r="X17" s="49" t="str">
        <f t="shared" si="35"/>
        <v>S</v>
      </c>
      <c r="Y17" s="51">
        <v>3.0704881282754101E-2</v>
      </c>
      <c r="Z17" s="51">
        <v>8.4524781993650294E-2</v>
      </c>
      <c r="AA17" s="51">
        <v>57.725781118164299</v>
      </c>
      <c r="AB17" s="51">
        <v>55.898433080474298</v>
      </c>
      <c r="AC17" s="51">
        <v>0.98452786589168995</v>
      </c>
      <c r="AD17" s="51">
        <v>0.956804691672417</v>
      </c>
      <c r="AE17" s="51">
        <v>0.60214454482463797</v>
      </c>
      <c r="AF17" s="51">
        <v>0.63132009052717497</v>
      </c>
      <c r="AG17" s="52" t="s">
        <v>73</v>
      </c>
      <c r="AH17" s="52" t="s">
        <v>73</v>
      </c>
      <c r="AI17" s="52" t="s">
        <v>73</v>
      </c>
      <c r="AJ17" s="52" t="s">
        <v>73</v>
      </c>
      <c r="AK17" s="52" t="s">
        <v>73</v>
      </c>
      <c r="AL17" s="52" t="s">
        <v>73</v>
      </c>
      <c r="AM17" s="52" t="s">
        <v>76</v>
      </c>
      <c r="AN17" s="52" t="s">
        <v>76</v>
      </c>
      <c r="AP17" s="53" t="s">
        <v>86</v>
      </c>
      <c r="AQ17" s="51">
        <v>-0.140948274247363</v>
      </c>
      <c r="AR17" s="51">
        <v>-0.122937769553058</v>
      </c>
      <c r="AS17" s="51">
        <v>66.867307385937096</v>
      </c>
      <c r="AT17" s="51">
        <v>66.057230496528703</v>
      </c>
      <c r="AU17" s="51">
        <v>1.0681518029977599</v>
      </c>
      <c r="AV17" s="51">
        <v>1.0596875811073101</v>
      </c>
      <c r="AW17" s="51">
        <v>0.57818284597209202</v>
      </c>
      <c r="AX17" s="51">
        <v>0.60062178678829903</v>
      </c>
      <c r="AY17" s="52" t="s">
        <v>73</v>
      </c>
      <c r="AZ17" s="52" t="s">
        <v>73</v>
      </c>
      <c r="BA17" s="52" t="s">
        <v>73</v>
      </c>
      <c r="BB17" s="52" t="s">
        <v>73</v>
      </c>
      <c r="BC17" s="52" t="s">
        <v>73</v>
      </c>
      <c r="BD17" s="52" t="s">
        <v>73</v>
      </c>
      <c r="BE17" s="52" t="s">
        <v>73</v>
      </c>
      <c r="BF17" s="52" t="s">
        <v>76</v>
      </c>
      <c r="BG17" s="47">
        <f t="shared" ref="BG17:BG19" si="36">IF(BH17=AP17,1,0)</f>
        <v>1</v>
      </c>
      <c r="BH17" s="47" t="s">
        <v>86</v>
      </c>
      <c r="BI17" s="51">
        <v>-5.9165543784451997E-2</v>
      </c>
      <c r="BJ17" s="51">
        <v>-4.1886943092680901E-2</v>
      </c>
      <c r="BK17" s="51">
        <v>61.764911696754098</v>
      </c>
      <c r="BL17" s="51">
        <v>61.151691742809497</v>
      </c>
      <c r="BM17" s="51">
        <v>1.02915768654976</v>
      </c>
      <c r="BN17" s="51">
        <v>1.02072863342452</v>
      </c>
      <c r="BO17" s="51">
        <v>0.58744030239503198</v>
      </c>
      <c r="BP17" s="51">
        <v>0.61195296299156199</v>
      </c>
      <c r="BQ17" s="47" t="s">
        <v>73</v>
      </c>
      <c r="BR17" s="47" t="s">
        <v>73</v>
      </c>
      <c r="BS17" s="47" t="s">
        <v>73</v>
      </c>
      <c r="BT17" s="47" t="s">
        <v>73</v>
      </c>
      <c r="BU17" s="47" t="s">
        <v>73</v>
      </c>
      <c r="BV17" s="47" t="s">
        <v>73</v>
      </c>
      <c r="BW17" s="47" t="s">
        <v>73</v>
      </c>
      <c r="BX17" s="47" t="s">
        <v>76</v>
      </c>
    </row>
    <row r="18" spans="1:76" s="63" customFormat="1" x14ac:dyDescent="0.3">
      <c r="A18" s="62">
        <v>14164900</v>
      </c>
      <c r="B18" s="63">
        <v>23772751</v>
      </c>
      <c r="C18" s="63" t="s">
        <v>13</v>
      </c>
      <c r="D18" s="63" t="s">
        <v>160</v>
      </c>
      <c r="E18" s="64">
        <v>0.77500000000000002</v>
      </c>
      <c r="F18" s="64" t="str">
        <f t="shared" si="20"/>
        <v>G</v>
      </c>
      <c r="G18" s="64" t="str">
        <f t="shared" si="21"/>
        <v>G</v>
      </c>
      <c r="H18" s="64" t="str">
        <f t="shared" si="22"/>
        <v>VG</v>
      </c>
      <c r="I18" s="64" t="str">
        <f t="shared" si="23"/>
        <v>VG</v>
      </c>
      <c r="J18" s="65">
        <v>-1.7999999999999999E-2</v>
      </c>
      <c r="K18" s="65" t="str">
        <f t="shared" si="24"/>
        <v>VG</v>
      </c>
      <c r="L18" s="64" t="str">
        <f t="shared" si="25"/>
        <v>G</v>
      </c>
      <c r="M18" s="64" t="str">
        <f t="shared" si="26"/>
        <v>VG</v>
      </c>
      <c r="N18" s="64" t="str">
        <f t="shared" si="27"/>
        <v>G</v>
      </c>
      <c r="O18" s="64">
        <v>0.47399999999999998</v>
      </c>
      <c r="P18" s="64" t="str">
        <f t="shared" si="28"/>
        <v>VG</v>
      </c>
      <c r="Q18" s="64" t="str">
        <f t="shared" si="29"/>
        <v>VG</v>
      </c>
      <c r="R18" s="64" t="str">
        <f t="shared" si="30"/>
        <v>VG</v>
      </c>
      <c r="S18" s="64" t="str">
        <f t="shared" si="31"/>
        <v>VG</v>
      </c>
      <c r="T18" s="64">
        <v>0.79400000000000004</v>
      </c>
      <c r="U18" s="64" t="str">
        <f t="shared" si="32"/>
        <v>G</v>
      </c>
      <c r="V18" s="64" t="str">
        <f t="shared" si="33"/>
        <v>G</v>
      </c>
      <c r="W18" s="64" t="str">
        <f t="shared" si="34"/>
        <v>VG</v>
      </c>
      <c r="X18" s="64" t="str">
        <f t="shared" si="35"/>
        <v>G</v>
      </c>
      <c r="Y18" s="66">
        <v>0.82957537734731002</v>
      </c>
      <c r="Z18" s="66">
        <v>0.770017181523593</v>
      </c>
      <c r="AA18" s="66">
        <v>4.1945904485044201</v>
      </c>
      <c r="AB18" s="66">
        <v>1.60133556975805</v>
      </c>
      <c r="AC18" s="66">
        <v>0.41282517201920899</v>
      </c>
      <c r="AD18" s="66">
        <v>0.47956523902010201</v>
      </c>
      <c r="AE18" s="66">
        <v>0.83981224617125405</v>
      </c>
      <c r="AF18" s="66">
        <v>0.77168278397218004</v>
      </c>
      <c r="AG18" s="67" t="s">
        <v>77</v>
      </c>
      <c r="AH18" s="67" t="s">
        <v>75</v>
      </c>
      <c r="AI18" s="67" t="s">
        <v>77</v>
      </c>
      <c r="AJ18" s="67" t="s">
        <v>77</v>
      </c>
      <c r="AK18" s="67" t="s">
        <v>77</v>
      </c>
      <c r="AL18" s="67" t="s">
        <v>77</v>
      </c>
      <c r="AM18" s="67" t="s">
        <v>75</v>
      </c>
      <c r="AN18" s="67" t="s">
        <v>75</v>
      </c>
      <c r="AP18" s="68" t="s">
        <v>87</v>
      </c>
      <c r="AQ18" s="66">
        <v>0.84535320975234196</v>
      </c>
      <c r="AR18" s="66">
        <v>0.852362033202411</v>
      </c>
      <c r="AS18" s="66">
        <v>0.65503642042571297</v>
      </c>
      <c r="AT18" s="66">
        <v>0.70929549035220396</v>
      </c>
      <c r="AU18" s="66">
        <v>0.39325156102380399</v>
      </c>
      <c r="AV18" s="66">
        <v>0.38423686288224501</v>
      </c>
      <c r="AW18" s="66">
        <v>0.84908178687649805</v>
      </c>
      <c r="AX18" s="66">
        <v>0.85623492331974904</v>
      </c>
      <c r="AY18" s="67" t="s">
        <v>77</v>
      </c>
      <c r="AZ18" s="67" t="s">
        <v>77</v>
      </c>
      <c r="BA18" s="67" t="s">
        <v>77</v>
      </c>
      <c r="BB18" s="67" t="s">
        <v>77</v>
      </c>
      <c r="BC18" s="67" t="s">
        <v>77</v>
      </c>
      <c r="BD18" s="67" t="s">
        <v>77</v>
      </c>
      <c r="BE18" s="67" t="s">
        <v>75</v>
      </c>
      <c r="BF18" s="67" t="s">
        <v>77</v>
      </c>
      <c r="BG18" s="63">
        <f t="shared" si="36"/>
        <v>1</v>
      </c>
      <c r="BH18" s="63" t="s">
        <v>87</v>
      </c>
      <c r="BI18" s="66">
        <v>0.83149852870428698</v>
      </c>
      <c r="BJ18" s="66">
        <v>0.840051780765255</v>
      </c>
      <c r="BK18" s="66">
        <v>2.4536945846266698</v>
      </c>
      <c r="BL18" s="66">
        <v>1.8573873082821999</v>
      </c>
      <c r="BM18" s="66">
        <v>0.41048930716367399</v>
      </c>
      <c r="BN18" s="66">
        <v>0.39993526880577102</v>
      </c>
      <c r="BO18" s="66">
        <v>0.83515826593662201</v>
      </c>
      <c r="BP18" s="66">
        <v>0.84255161739777595</v>
      </c>
      <c r="BQ18" s="63" t="s">
        <v>77</v>
      </c>
      <c r="BR18" s="63" t="s">
        <v>77</v>
      </c>
      <c r="BS18" s="63" t="s">
        <v>77</v>
      </c>
      <c r="BT18" s="63" t="s">
        <v>77</v>
      </c>
      <c r="BU18" s="63" t="s">
        <v>77</v>
      </c>
      <c r="BV18" s="63" t="s">
        <v>77</v>
      </c>
      <c r="BW18" s="63" t="s">
        <v>75</v>
      </c>
      <c r="BX18" s="63" t="s">
        <v>75</v>
      </c>
    </row>
    <row r="19" spans="1:76" s="63" customFormat="1" x14ac:dyDescent="0.3">
      <c r="A19" s="62">
        <v>14165000</v>
      </c>
      <c r="B19" s="63">
        <v>23773513</v>
      </c>
      <c r="C19" s="63" t="s">
        <v>14</v>
      </c>
      <c r="D19" s="63" t="s">
        <v>159</v>
      </c>
      <c r="E19" s="64">
        <v>0.72699999999999998</v>
      </c>
      <c r="F19" s="64" t="str">
        <f t="shared" si="20"/>
        <v>G</v>
      </c>
      <c r="G19" s="64" t="str">
        <f t="shared" si="21"/>
        <v>S</v>
      </c>
      <c r="H19" s="64" t="str">
        <f t="shared" si="22"/>
        <v>S</v>
      </c>
      <c r="I19" s="64" t="str">
        <f t="shared" si="23"/>
        <v>S</v>
      </c>
      <c r="J19" s="65">
        <v>3.0000000000000001E-3</v>
      </c>
      <c r="K19" s="65" t="str">
        <f t="shared" si="24"/>
        <v>VG</v>
      </c>
      <c r="L19" s="64" t="str">
        <f t="shared" si="25"/>
        <v>VG</v>
      </c>
      <c r="M19" s="64" t="str">
        <f t="shared" si="26"/>
        <v>NS</v>
      </c>
      <c r="N19" s="64" t="str">
        <f t="shared" si="27"/>
        <v>VG</v>
      </c>
      <c r="O19" s="64">
        <v>0.52200000000000002</v>
      </c>
      <c r="P19" s="64" t="str">
        <f t="shared" si="28"/>
        <v>G</v>
      </c>
      <c r="Q19" s="64" t="str">
        <f t="shared" si="29"/>
        <v>NS</v>
      </c>
      <c r="R19" s="64" t="str">
        <f t="shared" si="30"/>
        <v>NS</v>
      </c>
      <c r="S19" s="64" t="str">
        <f t="shared" si="31"/>
        <v>NS</v>
      </c>
      <c r="T19" s="64">
        <v>0.81399999999999995</v>
      </c>
      <c r="U19" s="64" t="str">
        <f t="shared" si="32"/>
        <v>G</v>
      </c>
      <c r="V19" s="64" t="str">
        <f t="shared" si="33"/>
        <v>VG</v>
      </c>
      <c r="W19" s="64" t="str">
        <f t="shared" si="34"/>
        <v>VG</v>
      </c>
      <c r="X19" s="64" t="str">
        <f t="shared" si="35"/>
        <v>VG</v>
      </c>
      <c r="Y19" s="66">
        <v>0.46449135700952998</v>
      </c>
      <c r="Z19" s="66">
        <v>0.48582826247624</v>
      </c>
      <c r="AA19" s="66">
        <v>36.925476905016303</v>
      </c>
      <c r="AB19" s="66">
        <v>35.422135499048998</v>
      </c>
      <c r="AC19" s="66">
        <v>0.73178456050293195</v>
      </c>
      <c r="AD19" s="66">
        <v>0.71705769469670899</v>
      </c>
      <c r="AE19" s="66">
        <v>0.86373220117502103</v>
      </c>
      <c r="AF19" s="66">
        <v>0.86641318681162205</v>
      </c>
      <c r="AG19" s="67" t="s">
        <v>76</v>
      </c>
      <c r="AH19" s="67" t="s">
        <v>76</v>
      </c>
      <c r="AI19" s="67" t="s">
        <v>73</v>
      </c>
      <c r="AJ19" s="67" t="s">
        <v>73</v>
      </c>
      <c r="AK19" s="67" t="s">
        <v>73</v>
      </c>
      <c r="AL19" s="67" t="s">
        <v>73</v>
      </c>
      <c r="AM19" s="67" t="s">
        <v>77</v>
      </c>
      <c r="AN19" s="67" t="s">
        <v>77</v>
      </c>
      <c r="AP19" s="68" t="s">
        <v>88</v>
      </c>
      <c r="AQ19" s="66">
        <v>0.43843094218020001</v>
      </c>
      <c r="AR19" s="66">
        <v>0.45450937038529099</v>
      </c>
      <c r="AS19" s="66">
        <v>40.067811319636199</v>
      </c>
      <c r="AT19" s="66">
        <v>39.605988650487703</v>
      </c>
      <c r="AU19" s="66">
        <v>0.74937911488097997</v>
      </c>
      <c r="AV19" s="66">
        <v>0.73857337456390104</v>
      </c>
      <c r="AW19" s="66">
        <v>0.87051913419226601</v>
      </c>
      <c r="AX19" s="66">
        <v>0.88200065354242896</v>
      </c>
      <c r="AY19" s="67" t="s">
        <v>73</v>
      </c>
      <c r="AZ19" s="67" t="s">
        <v>76</v>
      </c>
      <c r="BA19" s="67" t="s">
        <v>73</v>
      </c>
      <c r="BB19" s="67" t="s">
        <v>73</v>
      </c>
      <c r="BC19" s="67" t="s">
        <v>73</v>
      </c>
      <c r="BD19" s="67" t="s">
        <v>73</v>
      </c>
      <c r="BE19" s="67" t="s">
        <v>77</v>
      </c>
      <c r="BF19" s="67" t="s">
        <v>77</v>
      </c>
      <c r="BG19" s="63">
        <f t="shared" si="36"/>
        <v>1</v>
      </c>
      <c r="BH19" s="63" t="s">
        <v>88</v>
      </c>
      <c r="BI19" s="66">
        <v>0.48875926577338902</v>
      </c>
      <c r="BJ19" s="66">
        <v>0.49850744282400899</v>
      </c>
      <c r="BK19" s="66">
        <v>34.750583660210602</v>
      </c>
      <c r="BL19" s="66">
        <v>34.841960954976599</v>
      </c>
      <c r="BM19" s="66">
        <v>0.71501100287101205</v>
      </c>
      <c r="BN19" s="66">
        <v>0.70816139203997197</v>
      </c>
      <c r="BO19" s="66">
        <v>0.86944312864988105</v>
      </c>
      <c r="BP19" s="66">
        <v>0.88290786392832199</v>
      </c>
      <c r="BQ19" s="63" t="s">
        <v>76</v>
      </c>
      <c r="BR19" s="63" t="s">
        <v>76</v>
      </c>
      <c r="BS19" s="63" t="s">
        <v>73</v>
      </c>
      <c r="BT19" s="63" t="s">
        <v>73</v>
      </c>
      <c r="BU19" s="63" t="s">
        <v>73</v>
      </c>
      <c r="BV19" s="63" t="s">
        <v>73</v>
      </c>
      <c r="BW19" s="63" t="s">
        <v>77</v>
      </c>
      <c r="BX19" s="63" t="s">
        <v>77</v>
      </c>
    </row>
    <row r="21" spans="1:76" x14ac:dyDescent="0.3">
      <c r="A21" t="s">
        <v>57</v>
      </c>
    </row>
    <row r="22" spans="1:76" x14ac:dyDescent="0.3">
      <c r="A22" s="3" t="s">
        <v>16</v>
      </c>
      <c r="B22" s="3" t="s">
        <v>56</v>
      </c>
      <c r="E22" s="16" t="s">
        <v>48</v>
      </c>
      <c r="J22" s="19" t="s">
        <v>49</v>
      </c>
      <c r="O22" s="17" t="s">
        <v>50</v>
      </c>
      <c r="T22" s="18" t="s">
        <v>51</v>
      </c>
      <c r="Y22" s="36" t="s">
        <v>69</v>
      </c>
      <c r="Z22" s="36" t="s">
        <v>70</v>
      </c>
      <c r="AA22" s="37" t="s">
        <v>69</v>
      </c>
      <c r="AB22" s="37" t="s">
        <v>70</v>
      </c>
      <c r="AC22" s="38" t="s">
        <v>69</v>
      </c>
      <c r="AD22" s="38" t="s">
        <v>70</v>
      </c>
      <c r="AE22" s="3" t="s">
        <v>69</v>
      </c>
      <c r="AF22" s="3" t="s">
        <v>70</v>
      </c>
      <c r="AG22" s="39" t="s">
        <v>69</v>
      </c>
      <c r="AH22" s="39" t="s">
        <v>70</v>
      </c>
      <c r="AI22" s="37" t="s">
        <v>69</v>
      </c>
      <c r="AJ22" s="37" t="s">
        <v>70</v>
      </c>
      <c r="AK22" s="38" t="s">
        <v>69</v>
      </c>
      <c r="AL22" s="38" t="s">
        <v>70</v>
      </c>
      <c r="AM22" s="3" t="s">
        <v>69</v>
      </c>
      <c r="AN22" s="3" t="s">
        <v>70</v>
      </c>
      <c r="AQ22" s="36" t="s">
        <v>71</v>
      </c>
      <c r="AR22" s="36" t="s">
        <v>72</v>
      </c>
      <c r="AS22" s="40" t="s">
        <v>71</v>
      </c>
      <c r="AT22" s="40" t="s">
        <v>72</v>
      </c>
      <c r="AU22" s="41" t="s">
        <v>71</v>
      </c>
      <c r="AV22" s="41" t="s">
        <v>72</v>
      </c>
      <c r="AW22" s="3" t="s">
        <v>71</v>
      </c>
      <c r="AX22" s="3" t="s">
        <v>72</v>
      </c>
      <c r="AY22" s="36" t="s">
        <v>71</v>
      </c>
      <c r="AZ22" s="36" t="s">
        <v>72</v>
      </c>
      <c r="BA22" s="40" t="s">
        <v>71</v>
      </c>
      <c r="BB22" s="40" t="s">
        <v>72</v>
      </c>
      <c r="BC22" s="41" t="s">
        <v>71</v>
      </c>
      <c r="BD22" s="41" t="s">
        <v>72</v>
      </c>
      <c r="BE22" s="3" t="s">
        <v>71</v>
      </c>
      <c r="BF22" s="3" t="s">
        <v>72</v>
      </c>
      <c r="BI22" s="35" t="s">
        <v>71</v>
      </c>
      <c r="BJ22" s="35" t="s">
        <v>72</v>
      </c>
      <c r="BK22" s="35" t="s">
        <v>71</v>
      </c>
      <c r="BL22" s="35" t="s">
        <v>72</v>
      </c>
      <c r="BM22" s="35" t="s">
        <v>71</v>
      </c>
      <c r="BN22" s="35" t="s">
        <v>72</v>
      </c>
      <c r="BO22" s="35" t="s">
        <v>71</v>
      </c>
      <c r="BP22" s="35" t="s">
        <v>72</v>
      </c>
      <c r="BQ22" t="s">
        <v>71</v>
      </c>
      <c r="BR22" t="s">
        <v>72</v>
      </c>
      <c r="BS22" t="s">
        <v>71</v>
      </c>
      <c r="BT22" t="s">
        <v>72</v>
      </c>
      <c r="BU22" t="s">
        <v>71</v>
      </c>
      <c r="BV22" t="s">
        <v>72</v>
      </c>
      <c r="BW22" t="s">
        <v>71</v>
      </c>
      <c r="BX22" t="s">
        <v>72</v>
      </c>
    </row>
    <row r="23" spans="1:76" x14ac:dyDescent="0.3">
      <c r="A23">
        <v>14159200</v>
      </c>
      <c r="B23">
        <v>23773037</v>
      </c>
      <c r="C23" t="s">
        <v>58</v>
      </c>
      <c r="D23" t="s">
        <v>55</v>
      </c>
      <c r="E23" s="16">
        <v>0.85199999999999998</v>
      </c>
      <c r="F23" s="16" t="str">
        <f>IF(E23&gt;0.8,"VG",IF(E23&gt;0.7,"G",IF(E23&gt;0.45,"S","NS")))</f>
        <v>VG</v>
      </c>
      <c r="J23" s="19">
        <v>-2.9000000000000001E-2</v>
      </c>
      <c r="K23" s="26" t="str">
        <f>IF(ABS(J23)&lt;5%,"VG",IF(ABS(J23)&lt;10%,"G",IF(ABS(J23)&lt;15%,"S","NS")))</f>
        <v>VG</v>
      </c>
      <c r="O23" s="17">
        <v>0.38200000000000001</v>
      </c>
      <c r="P23" s="17" t="str">
        <f>IF(O23&lt;=0.5,"VG",IF(O23&lt;=0.6,"G",IF(O23&lt;=0.7,"S","NS")))</f>
        <v>VG</v>
      </c>
      <c r="T23" s="18">
        <v>0.88</v>
      </c>
      <c r="U23" s="18" t="str">
        <f>IF(T23&gt;0.85,"VG",IF(T23&gt;0.75,"G",IF(T23&gt;0.6,"S","NS")))</f>
        <v>VG</v>
      </c>
    </row>
    <row r="24" spans="1:76" s="69" customFormat="1" x14ac:dyDescent="0.3">
      <c r="A24" s="69">
        <v>14159200</v>
      </c>
      <c r="B24" s="69">
        <v>23773037</v>
      </c>
      <c r="C24" s="69" t="s">
        <v>58</v>
      </c>
      <c r="D24" s="69" t="s">
        <v>132</v>
      </c>
      <c r="E24" s="70">
        <v>0.60199999999999998</v>
      </c>
      <c r="F24" s="70" t="str">
        <f>IF(E24&gt;0.8,"VG",IF(E24&gt;0.7,"G",IF(E24&gt;0.45,"S","NS")))</f>
        <v>S</v>
      </c>
      <c r="G24" s="70"/>
      <c r="H24" s="70"/>
      <c r="I24" s="70"/>
      <c r="J24" s="71">
        <v>0.13600000000000001</v>
      </c>
      <c r="K24" s="70" t="str">
        <f>IF(ABS(J24)&lt;5%,"VG",IF(ABS(J24)&lt;10%,"G",IF(ABS(J24)&lt;15%,"S","NS")))</f>
        <v>S</v>
      </c>
      <c r="L24" s="70"/>
      <c r="M24" s="70"/>
      <c r="N24" s="70"/>
      <c r="O24" s="70">
        <v>0.59299999999999997</v>
      </c>
      <c r="P24" s="70" t="str">
        <f>IF(O24&lt;=0.5,"VG",IF(O24&lt;=0.6,"G",IF(O24&lt;=0.7,"S","NS")))</f>
        <v>G</v>
      </c>
      <c r="Q24" s="70"/>
      <c r="R24" s="70"/>
      <c r="S24" s="70"/>
      <c r="T24" s="70">
        <v>0.86599999999999999</v>
      </c>
      <c r="U24" s="70" t="str">
        <f>IF(T24&gt;0.85,"VG",IF(T24&gt;0.75,"G",IF(T24&gt;0.6,"S","NS")))</f>
        <v>VG</v>
      </c>
      <c r="V24" s="70"/>
      <c r="W24" s="70"/>
      <c r="X24" s="70"/>
      <c r="Y24" s="70"/>
      <c r="Z24" s="71"/>
      <c r="AA24" s="70"/>
      <c r="AB24" s="70"/>
      <c r="AC24" s="70"/>
      <c r="AD24" s="71"/>
      <c r="AE24" s="70"/>
      <c r="AF24" s="70"/>
      <c r="AG24" s="70"/>
      <c r="AH24" s="71"/>
      <c r="AI24" s="70"/>
      <c r="AJ24" s="70"/>
    </row>
    <row r="25" spans="1:76" s="63" customFormat="1" x14ac:dyDescent="0.3">
      <c r="A25" s="63">
        <v>14159200</v>
      </c>
      <c r="B25" s="63">
        <v>23773037</v>
      </c>
      <c r="C25" s="63" t="s">
        <v>58</v>
      </c>
      <c r="D25" s="63" t="s">
        <v>159</v>
      </c>
      <c r="E25" s="64">
        <v>0.48699999999999999</v>
      </c>
      <c r="F25" s="64" t="str">
        <f>IF(E25&gt;0.8,"VG",IF(E25&gt;0.7,"G",IF(E25&gt;0.45,"S","NS")))</f>
        <v>S</v>
      </c>
      <c r="G25" s="64"/>
      <c r="H25" s="64"/>
      <c r="I25" s="64"/>
      <c r="J25" s="65">
        <v>0.16600000000000001</v>
      </c>
      <c r="K25" s="64" t="str">
        <f>IF(ABS(J25)&lt;5%,"VG",IF(ABS(J25)&lt;10%,"G",IF(ABS(J25)&lt;15%,"S","NS")))</f>
        <v>NS</v>
      </c>
      <c r="L25" s="64"/>
      <c r="M25" s="64"/>
      <c r="N25" s="64"/>
      <c r="O25" s="64">
        <v>0.65900000000000003</v>
      </c>
      <c r="P25" s="64" t="str">
        <f>IF(O25&lt;=0.5,"VG",IF(O25&lt;=0.6,"G",IF(O25&lt;=0.7,"S","NS")))</f>
        <v>S</v>
      </c>
      <c r="Q25" s="64"/>
      <c r="R25" s="64"/>
      <c r="S25" s="64"/>
      <c r="T25" s="64">
        <v>0.88200000000000001</v>
      </c>
      <c r="U25" s="64" t="str">
        <f>IF(T25&gt;0.85,"VG",IF(T25&gt;0.75,"G",IF(T25&gt;0.6,"S","NS")))</f>
        <v>VG</v>
      </c>
      <c r="V25" s="64"/>
      <c r="W25" s="64"/>
      <c r="X25" s="64"/>
      <c r="Y25" s="64"/>
      <c r="Z25" s="65"/>
      <c r="AA25" s="64"/>
      <c r="AB25" s="64"/>
      <c r="AC25" s="64"/>
      <c r="AD25" s="65"/>
      <c r="AE25" s="64"/>
      <c r="AF25" s="64"/>
      <c r="AG25" s="64"/>
      <c r="AH25" s="65"/>
      <c r="AI25" s="64"/>
      <c r="AJ25" s="64"/>
    </row>
    <row r="26" spans="1:76" s="69" customFormat="1" x14ac:dyDescent="0.3">
      <c r="E26" s="70"/>
      <c r="F26" s="70"/>
      <c r="G26" s="70"/>
      <c r="H26" s="70"/>
      <c r="I26" s="70"/>
      <c r="J26" s="71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1"/>
      <c r="AA26" s="70"/>
      <c r="AB26" s="70"/>
      <c r="AC26" s="70"/>
      <c r="AD26" s="71"/>
      <c r="AE26" s="70"/>
      <c r="AF26" s="70"/>
      <c r="AG26" s="70"/>
      <c r="AH26" s="71"/>
      <c r="AI26" s="70"/>
      <c r="AJ26" s="70"/>
    </row>
    <row r="27" spans="1:76" s="47" customFormat="1" x14ac:dyDescent="0.3">
      <c r="A27" s="47">
        <v>14159500</v>
      </c>
      <c r="B27" s="47">
        <v>23773009</v>
      </c>
      <c r="C27" s="47" t="s">
        <v>7</v>
      </c>
      <c r="D27" s="47" t="s">
        <v>132</v>
      </c>
      <c r="E27" s="49">
        <v>-0.34</v>
      </c>
      <c r="F27" s="49" t="str">
        <f>IF(E27&gt;0.8,"VG",IF(E27&gt;0.7,"G",IF(E27&gt;0.45,"S","NS")))</f>
        <v>NS</v>
      </c>
      <c r="G27" s="49"/>
      <c r="H27" s="49"/>
      <c r="I27" s="49"/>
      <c r="J27" s="50">
        <v>0.48199999999999998</v>
      </c>
      <c r="K27" s="49" t="str">
        <f>IF(ABS(J27)&lt;5%,"VG",IF(ABS(J27)&lt;10%,"G",IF(ABS(J27)&lt;15%,"S","NS")))</f>
        <v>NS</v>
      </c>
      <c r="L27" s="49"/>
      <c r="M27" s="49"/>
      <c r="N27" s="49"/>
      <c r="O27" s="49">
        <v>0.89</v>
      </c>
      <c r="P27" s="49" t="str">
        <f>IF(O27&lt;=0.5,"VG",IF(O27&lt;=0.6,"G",IF(O27&lt;=0.7,"S","NS")))</f>
        <v>NS</v>
      </c>
      <c r="Q27" s="49"/>
      <c r="R27" s="49"/>
      <c r="S27" s="49"/>
      <c r="T27" s="49">
        <v>0.77900000000000003</v>
      </c>
      <c r="U27" s="49" t="str">
        <f>IF(T27&gt;0.85,"VG",IF(T27&gt;0.75,"G",IF(T27&gt;0.6,"S","NS")))</f>
        <v>G</v>
      </c>
      <c r="V27" s="49"/>
      <c r="W27" s="49"/>
      <c r="X27" s="49"/>
      <c r="Y27" s="49"/>
      <c r="Z27" s="50"/>
      <c r="AA27" s="49"/>
      <c r="AB27" s="49"/>
      <c r="AC27" s="49"/>
      <c r="AD27" s="50"/>
      <c r="AE27" s="49"/>
      <c r="AF27" s="49"/>
      <c r="AG27" s="49"/>
      <c r="AH27" s="50"/>
      <c r="AI27" s="49"/>
      <c r="AJ27" s="49"/>
    </row>
    <row r="28" spans="1:76" x14ac:dyDescent="0.3">
      <c r="K28" s="26"/>
    </row>
    <row r="29" spans="1:76" x14ac:dyDescent="0.3">
      <c r="A29">
        <v>14161100</v>
      </c>
      <c r="B29">
        <v>23773429</v>
      </c>
      <c r="C29" t="s">
        <v>59</v>
      </c>
      <c r="D29" t="s">
        <v>55</v>
      </c>
      <c r="E29" s="16">
        <v>0.90400000000000003</v>
      </c>
      <c r="F29" s="16" t="str">
        <f t="shared" ref="F29:F38" si="37">IF(E29&gt;0.8,"VG",IF(E29&gt;0.7,"G",IF(E29&gt;0.45,"S","NS")))</f>
        <v>VG</v>
      </c>
      <c r="J29" s="19">
        <v>5.8000000000000003E-2</v>
      </c>
      <c r="K29" s="26" t="str">
        <f t="shared" ref="K29:K37" si="38">IF(ABS(J29)&lt;5%,"VG",IF(ABS(J29)&lt;10%,"G",IF(ABS(J29)&lt;15%,"S","NS")))</f>
        <v>G</v>
      </c>
      <c r="O29" s="17">
        <v>0.307</v>
      </c>
      <c r="P29" s="17" t="str">
        <f t="shared" ref="P29:P37" si="39">IF(O29&lt;=0.5,"VG",IF(O29&lt;=0.6,"G",IF(O29&lt;=0.7,"S","NS")))</f>
        <v>VG</v>
      </c>
      <c r="T29" s="18">
        <v>0.91900000000000004</v>
      </c>
      <c r="U29" s="18" t="str">
        <f t="shared" ref="U29:U37" si="40">IF(T29&gt;0.85,"VG",IF(T29&gt;0.75,"G",IF(T29&gt;0.6,"S","NS")))</f>
        <v>VG</v>
      </c>
    </row>
    <row r="30" spans="1:76" s="47" customFormat="1" x14ac:dyDescent="0.3">
      <c r="A30" s="47">
        <v>14161100</v>
      </c>
      <c r="B30" s="47">
        <v>23773429</v>
      </c>
      <c r="C30" s="47" t="s">
        <v>59</v>
      </c>
      <c r="D30" s="47" t="s">
        <v>132</v>
      </c>
      <c r="E30" s="49">
        <v>0.104</v>
      </c>
      <c r="F30" s="49" t="str">
        <f t="shared" ref="F30" si="41">IF(E30&gt;0.8,"VG",IF(E30&gt;0.7,"G",IF(E30&gt;0.45,"S","NS")))</f>
        <v>NS</v>
      </c>
      <c r="G30" s="49"/>
      <c r="H30" s="49"/>
      <c r="I30" s="49"/>
      <c r="J30" s="50">
        <v>0.42799999999999999</v>
      </c>
      <c r="K30" s="49" t="str">
        <f t="shared" ref="K30" si="42">IF(ABS(J30)&lt;5%,"VG",IF(ABS(J30)&lt;10%,"G",IF(ABS(J30)&lt;15%,"S","NS")))</f>
        <v>NS</v>
      </c>
      <c r="L30" s="49"/>
      <c r="M30" s="49"/>
      <c r="N30" s="49"/>
      <c r="O30" s="49">
        <v>0.79400000000000004</v>
      </c>
      <c r="P30" s="49" t="str">
        <f t="shared" ref="P30" si="43">IF(O30&lt;=0.5,"VG",IF(O30&lt;=0.6,"G",IF(O30&lt;=0.7,"S","NS")))</f>
        <v>NS</v>
      </c>
      <c r="Q30" s="49"/>
      <c r="R30" s="49"/>
      <c r="S30" s="49"/>
      <c r="T30" s="49">
        <v>0.875</v>
      </c>
      <c r="U30" s="49" t="str">
        <f t="shared" ref="U30" si="44">IF(T30&gt;0.85,"VG",IF(T30&gt;0.75,"G",IF(T30&gt;0.6,"S","NS")))</f>
        <v>VG</v>
      </c>
      <c r="V30" s="49"/>
      <c r="W30" s="49"/>
      <c r="X30" s="49"/>
      <c r="Y30" s="49"/>
      <c r="Z30" s="50"/>
      <c r="AA30" s="49"/>
      <c r="AB30" s="49"/>
      <c r="AC30" s="49"/>
      <c r="AD30" s="50"/>
      <c r="AE30" s="49"/>
      <c r="AF30" s="49"/>
      <c r="AG30" s="49"/>
      <c r="AH30" s="50"/>
      <c r="AI30" s="49"/>
      <c r="AJ30" s="49"/>
    </row>
    <row r="31" spans="1:76" x14ac:dyDescent="0.3">
      <c r="K31" s="26"/>
    </row>
    <row r="32" spans="1:76" s="47" customFormat="1" x14ac:dyDescent="0.3">
      <c r="A32" s="47">
        <v>14162200</v>
      </c>
      <c r="B32" s="47">
        <v>23773405</v>
      </c>
      <c r="C32" s="47" t="s">
        <v>10</v>
      </c>
      <c r="D32" s="47" t="s">
        <v>132</v>
      </c>
      <c r="E32" s="49">
        <v>-31.393000000000001</v>
      </c>
      <c r="F32" s="49" t="str">
        <f t="shared" si="37"/>
        <v>NS</v>
      </c>
      <c r="G32" s="49"/>
      <c r="H32" s="49"/>
      <c r="I32" s="49"/>
      <c r="J32" s="50">
        <v>-0.67200000000000004</v>
      </c>
      <c r="K32" s="49" t="str">
        <f t="shared" si="38"/>
        <v>NS</v>
      </c>
      <c r="L32" s="49"/>
      <c r="M32" s="49"/>
      <c r="N32" s="49"/>
      <c r="O32" s="49">
        <v>1.145</v>
      </c>
      <c r="P32" s="49" t="str">
        <f t="shared" si="39"/>
        <v>NS</v>
      </c>
      <c r="Q32" s="49"/>
      <c r="R32" s="49"/>
      <c r="S32" s="49"/>
      <c r="T32" s="49">
        <v>0.56999999999999995</v>
      </c>
      <c r="U32" s="49" t="str">
        <f t="shared" si="40"/>
        <v>NS</v>
      </c>
      <c r="V32" s="49"/>
      <c r="W32" s="49"/>
      <c r="X32" s="49"/>
      <c r="Y32" s="49"/>
      <c r="Z32" s="50"/>
      <c r="AA32" s="49"/>
      <c r="AB32" s="49"/>
      <c r="AC32" s="49"/>
      <c r="AD32" s="50"/>
      <c r="AE32" s="49"/>
      <c r="AF32" s="49"/>
      <c r="AG32" s="49"/>
      <c r="AH32" s="50"/>
      <c r="AI32" s="49"/>
      <c r="AJ32" s="49"/>
    </row>
    <row r="33" spans="1:36" x14ac:dyDescent="0.3">
      <c r="K33" s="26"/>
    </row>
    <row r="34" spans="1:36" x14ac:dyDescent="0.3">
      <c r="A34">
        <v>14162500</v>
      </c>
      <c r="B34">
        <v>23772909</v>
      </c>
      <c r="C34" t="s">
        <v>11</v>
      </c>
      <c r="D34" t="s">
        <v>55</v>
      </c>
      <c r="E34" s="16">
        <v>0.88500000000000001</v>
      </c>
      <c r="F34" s="16" t="str">
        <f t="shared" si="37"/>
        <v>VG</v>
      </c>
      <c r="J34" s="19">
        <v>-1.6E-2</v>
      </c>
      <c r="K34" s="19" t="str">
        <f t="shared" si="38"/>
        <v>VG</v>
      </c>
      <c r="O34" s="17">
        <v>0.33700000000000002</v>
      </c>
      <c r="P34" s="17" t="str">
        <f t="shared" si="39"/>
        <v>VG</v>
      </c>
      <c r="T34" s="18">
        <v>0.92100000000000004</v>
      </c>
      <c r="U34" s="18" t="str">
        <f t="shared" si="40"/>
        <v>VG</v>
      </c>
    </row>
    <row r="35" spans="1:36" s="47" customFormat="1" x14ac:dyDescent="0.3">
      <c r="A35" s="47">
        <v>14162500</v>
      </c>
      <c r="B35" s="47">
        <v>23772909</v>
      </c>
      <c r="C35" s="47" t="s">
        <v>11</v>
      </c>
      <c r="D35" s="47" t="s">
        <v>132</v>
      </c>
      <c r="E35" s="49">
        <v>0.34200000000000003</v>
      </c>
      <c r="F35" s="49" t="str">
        <f t="shared" si="37"/>
        <v>NS</v>
      </c>
      <c r="G35" s="49"/>
      <c r="H35" s="49"/>
      <c r="I35" s="49"/>
      <c r="J35" s="50">
        <v>-0.11</v>
      </c>
      <c r="K35" s="50" t="str">
        <f t="shared" si="38"/>
        <v>S</v>
      </c>
      <c r="L35" s="49"/>
      <c r="M35" s="49"/>
      <c r="N35" s="49"/>
      <c r="O35" s="49">
        <v>0.754</v>
      </c>
      <c r="P35" s="49" t="str">
        <f t="shared" si="39"/>
        <v>NS</v>
      </c>
      <c r="Q35" s="49"/>
      <c r="R35" s="49"/>
      <c r="S35" s="49"/>
      <c r="T35" s="49">
        <v>0.65300000000000002</v>
      </c>
      <c r="U35" s="49" t="str">
        <f t="shared" si="40"/>
        <v>S</v>
      </c>
      <c r="V35" s="49"/>
      <c r="W35" s="49"/>
      <c r="X35" s="49"/>
      <c r="Y35" s="49"/>
      <c r="Z35" s="50"/>
      <c r="AA35" s="49"/>
      <c r="AB35" s="49"/>
      <c r="AC35" s="49"/>
      <c r="AD35" s="50"/>
      <c r="AE35" s="49"/>
      <c r="AF35" s="49"/>
      <c r="AG35" s="49"/>
      <c r="AH35" s="50"/>
      <c r="AI35" s="49"/>
      <c r="AJ35" s="49"/>
    </row>
    <row r="37" spans="1:36" x14ac:dyDescent="0.3">
      <c r="A37">
        <v>14164900</v>
      </c>
      <c r="B37">
        <v>23772751</v>
      </c>
      <c r="C37" t="s">
        <v>60</v>
      </c>
      <c r="D37" t="s">
        <v>55</v>
      </c>
      <c r="E37" s="16">
        <v>0.88600000000000001</v>
      </c>
      <c r="F37" s="16" t="str">
        <f t="shared" si="37"/>
        <v>VG</v>
      </c>
      <c r="J37" s="19" t="s">
        <v>158</v>
      </c>
      <c r="K37" s="19" t="e">
        <f t="shared" si="38"/>
        <v>#VALUE!</v>
      </c>
      <c r="O37" s="17">
        <v>0.33300000000000002</v>
      </c>
      <c r="P37" s="17" t="str">
        <f t="shared" si="39"/>
        <v>VG</v>
      </c>
      <c r="T37" s="18">
        <v>0.93</v>
      </c>
      <c r="U37" s="18" t="str">
        <f t="shared" si="40"/>
        <v>VG</v>
      </c>
    </row>
    <row r="38" spans="1:36" s="63" customFormat="1" x14ac:dyDescent="0.3">
      <c r="A38" s="63">
        <v>14164900</v>
      </c>
      <c r="B38" s="63">
        <v>23772751</v>
      </c>
      <c r="C38" s="63" t="s">
        <v>60</v>
      </c>
      <c r="D38" s="63" t="s">
        <v>159</v>
      </c>
      <c r="E38" s="64">
        <v>0.77200000000000002</v>
      </c>
      <c r="F38" s="64" t="str">
        <f t="shared" si="37"/>
        <v>G</v>
      </c>
      <c r="G38" s="64"/>
      <c r="H38" s="64"/>
      <c r="I38" s="64"/>
      <c r="J38" s="65">
        <v>-6.3E-2</v>
      </c>
      <c r="K38" s="65" t="str">
        <f t="shared" ref="K38" si="45">IF(ABS(J38)&lt;5%,"VG",IF(ABS(J38)&lt;10%,"G",IF(ABS(J38)&lt;15%,"S","NS")))</f>
        <v>G</v>
      </c>
      <c r="L38" s="64"/>
      <c r="M38" s="64"/>
      <c r="N38" s="64"/>
      <c r="O38" s="64">
        <v>0.46800000000000003</v>
      </c>
      <c r="P38" s="64" t="str">
        <f t="shared" ref="P38" si="46">IF(O38&lt;=0.5,"VG",IF(O38&lt;=0.6,"G",IF(O38&lt;=0.7,"S","NS")))</f>
        <v>VG</v>
      </c>
      <c r="Q38" s="64"/>
      <c r="R38" s="64"/>
      <c r="S38" s="64"/>
      <c r="T38" s="64">
        <v>0.83699999999999997</v>
      </c>
      <c r="U38" s="64" t="str">
        <f t="shared" ref="U38" si="47">IF(T38&gt;0.85,"VG",IF(T38&gt;0.75,"G",IF(T38&gt;0.6,"S","NS")))</f>
        <v>G</v>
      </c>
      <c r="V38" s="64"/>
      <c r="W38" s="64"/>
      <c r="X38" s="64"/>
      <c r="Y38" s="64"/>
      <c r="Z38" s="65"/>
      <c r="AA38" s="64"/>
      <c r="AB38" s="64"/>
      <c r="AC38" s="64"/>
      <c r="AD38" s="65"/>
      <c r="AE38" s="64"/>
      <c r="AF38" s="64"/>
      <c r="AG38" s="64"/>
      <c r="AH38" s="65"/>
      <c r="AI38" s="64"/>
      <c r="AJ38" s="64"/>
    </row>
  </sheetData>
  <mergeCells count="16"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  <mergeCell ref="AI3:AJ3"/>
    <mergeCell ref="Y3:Z3"/>
    <mergeCell ref="AA3:AB3"/>
    <mergeCell ref="AC3:AD3"/>
    <mergeCell ref="AE3:AF3"/>
    <mergeCell ref="AG3:AH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2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3">AA6+365</f>
        <v>439</v>
      </c>
      <c r="AB19" s="18">
        <f t="shared" ref="AB19" si="14">AB6</f>
        <v>-247.88883455555538</v>
      </c>
      <c r="AC19" s="45">
        <f t="shared" si="13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2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3"/>
        <v>470</v>
      </c>
      <c r="AB20" s="18">
        <f t="shared" ref="AB20" si="16">AB7</f>
        <v>116.34182400000032</v>
      </c>
      <c r="AC20" s="45">
        <f t="shared" si="13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2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3"/>
        <v>500</v>
      </c>
      <c r="AB21" s="18">
        <f t="shared" ref="AB21" si="17">AB8</f>
        <v>359.35302733333367</v>
      </c>
      <c r="AC21" s="45">
        <f t="shared" si="13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2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3"/>
        <v>531</v>
      </c>
      <c r="AB22" s="18">
        <f t="shared" ref="AB22" si="18">AB9</f>
        <v>232.66221766666649</v>
      </c>
      <c r="AC22" s="45">
        <f t="shared" si="13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2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3"/>
        <v>561</v>
      </c>
      <c r="AB23" s="18">
        <f t="shared" ref="AB23" si="19">AB10</f>
        <v>82.457526222222327</v>
      </c>
      <c r="AC23" s="45">
        <f t="shared" si="13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2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3"/>
        <v>592</v>
      </c>
      <c r="AB24" s="18">
        <f t="shared" ref="AB24" si="20">AB11</f>
        <v>3.7059191111111431</v>
      </c>
      <c r="AC24" s="45">
        <f t="shared" si="13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2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3"/>
        <v>623</v>
      </c>
      <c r="AB25" s="18">
        <f t="shared" ref="AB25" si="21">AB12</f>
        <v>-52.835625666666601</v>
      </c>
      <c r="AC25" s="45">
        <f t="shared" si="13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2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3"/>
        <v>653</v>
      </c>
      <c r="AB26" s="18">
        <f t="shared" ref="AB26" si="22">AB13</f>
        <v>-135.24145500000009</v>
      </c>
      <c r="AC26" s="45">
        <f t="shared" si="13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2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3"/>
        <v>684</v>
      </c>
      <c r="AB27" s="18">
        <f t="shared" ref="AB27" si="23">AB14</f>
        <v>-251.03156199999989</v>
      </c>
      <c r="AC27" s="45">
        <f t="shared" si="13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2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3"/>
        <v>714</v>
      </c>
      <c r="AB28" s="18">
        <f t="shared" ref="AB28" si="24">AB15</f>
        <v>-83.413425222222031</v>
      </c>
      <c r="AC28" s="45">
        <f t="shared" si="13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2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3"/>
        <v>729</v>
      </c>
      <c r="AB29" s="18">
        <f t="shared" ref="AB29" si="25">AB16</f>
        <v>113.72210311111121</v>
      </c>
      <c r="AC29" s="45">
        <f t="shared" si="13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2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2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2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2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2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2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2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2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2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2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2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2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2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2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2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2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2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2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2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2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2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2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2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2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2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2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2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2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2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2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2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2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2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2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2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2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2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2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2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2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2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2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2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2020-11-15T18:52:53Z</dcterms:modified>
</cp:coreProperties>
</file>