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40009_{C06BD258-C587-4FAD-A3B1-C5756DA2CB63}" xr6:coauthVersionLast="45" xr6:coauthVersionMax="45" xr10:uidLastSave="{00000000-0000-0000-0000-000000000000}"/>
  <bookViews>
    <workbookView xWindow="28680" yWindow="-7425" windowWidth="29040" windowHeight="17640"/>
  </bookViews>
  <sheets>
    <sheet name="FLOW_Tidbit_Cr_Stream_Temp_Anal" sheetId="1" r:id="rId1"/>
  </sheets>
  <calcPr calcId="0"/>
</workbook>
</file>

<file path=xl/calcChain.xml><?xml version="1.0" encoding="utf-8"?>
<calcChain xmlns="http://schemas.openxmlformats.org/spreadsheetml/2006/main">
  <c r="I5" i="1" l="1"/>
  <c r="T110" i="1"/>
  <c r="S110" i="1"/>
  <c r="S109" i="1"/>
  <c r="S108" i="1"/>
  <c r="S107" i="1"/>
  <c r="S106" i="1"/>
  <c r="S105" i="1"/>
  <c r="S104" i="1"/>
  <c r="S103" i="1"/>
  <c r="S102" i="1"/>
  <c r="Q102" i="1" s="1"/>
  <c r="S101" i="1"/>
  <c r="S100" i="1"/>
  <c r="S99" i="1"/>
  <c r="S98" i="1"/>
  <c r="S97" i="1"/>
  <c r="S96" i="1"/>
  <c r="Q96" i="1" s="1"/>
  <c r="S95" i="1"/>
  <c r="Q95" i="1" s="1"/>
  <c r="S94" i="1"/>
  <c r="Q94" i="1" s="1"/>
  <c r="S93" i="1"/>
  <c r="S92" i="1"/>
  <c r="S91" i="1"/>
  <c r="S90" i="1"/>
  <c r="S89" i="1"/>
  <c r="S88" i="1"/>
  <c r="Q88" i="1" s="1"/>
  <c r="S87" i="1"/>
  <c r="Q87" i="1" s="1"/>
  <c r="S86" i="1"/>
  <c r="Q86" i="1" s="1"/>
  <c r="S85" i="1"/>
  <c r="S84" i="1"/>
  <c r="S83" i="1"/>
  <c r="S82" i="1"/>
  <c r="S81" i="1"/>
  <c r="S80" i="1"/>
  <c r="Q80" i="1" s="1"/>
  <c r="S79" i="1"/>
  <c r="Q79" i="1" s="1"/>
  <c r="S78" i="1"/>
  <c r="Q78" i="1" s="1"/>
  <c r="S77" i="1"/>
  <c r="S76" i="1"/>
  <c r="S75" i="1"/>
  <c r="S74" i="1"/>
  <c r="S73" i="1"/>
  <c r="S72" i="1"/>
  <c r="S71" i="1"/>
  <c r="Q71" i="1" s="1"/>
  <c r="S70" i="1"/>
  <c r="Q70" i="1" s="1"/>
  <c r="S69" i="1"/>
  <c r="S68" i="1"/>
  <c r="S67" i="1"/>
  <c r="S66" i="1"/>
  <c r="S65" i="1"/>
  <c r="S64" i="1"/>
  <c r="Q64" i="1" s="1"/>
  <c r="S63" i="1"/>
  <c r="Q63" i="1" s="1"/>
  <c r="S62" i="1"/>
  <c r="Q62" i="1" s="1"/>
  <c r="S61" i="1"/>
  <c r="S60" i="1"/>
  <c r="S59" i="1"/>
  <c r="S58" i="1"/>
  <c r="S57" i="1"/>
  <c r="S56" i="1"/>
  <c r="Q56" i="1" s="1"/>
  <c r="S55" i="1"/>
  <c r="S54" i="1"/>
  <c r="Q54" i="1" s="1"/>
  <c r="S53" i="1"/>
  <c r="S52" i="1"/>
  <c r="S51" i="1"/>
  <c r="S50" i="1"/>
  <c r="S49" i="1"/>
  <c r="S48" i="1"/>
  <c r="S47" i="1"/>
  <c r="Q47" i="1" s="1"/>
  <c r="S46" i="1"/>
  <c r="Q46" i="1" s="1"/>
  <c r="S45" i="1"/>
  <c r="S44" i="1"/>
  <c r="S43" i="1"/>
  <c r="S42" i="1"/>
  <c r="S41" i="1"/>
  <c r="S40" i="1"/>
  <c r="Q40" i="1" s="1"/>
  <c r="S39" i="1"/>
  <c r="Q39" i="1" s="1"/>
  <c r="S38" i="1"/>
  <c r="Q38" i="1" s="1"/>
  <c r="S37" i="1"/>
  <c r="S36" i="1"/>
  <c r="S35" i="1"/>
  <c r="S34" i="1"/>
  <c r="S33" i="1"/>
  <c r="S32" i="1"/>
  <c r="S31" i="1"/>
  <c r="S30" i="1"/>
  <c r="Q30" i="1" s="1"/>
  <c r="S29" i="1"/>
  <c r="S28" i="1"/>
  <c r="S27" i="1"/>
  <c r="S26" i="1"/>
  <c r="S25" i="1"/>
  <c r="S24" i="1"/>
  <c r="S23" i="1"/>
  <c r="Q23" i="1" s="1"/>
  <c r="S22" i="1"/>
  <c r="S21" i="1"/>
  <c r="S20" i="1"/>
  <c r="S19" i="1"/>
  <c r="S18" i="1"/>
  <c r="S17" i="1"/>
  <c r="S16" i="1"/>
  <c r="Q16" i="1" s="1"/>
  <c r="S15" i="1"/>
  <c r="Q15" i="1" s="1"/>
  <c r="S14" i="1"/>
  <c r="Q14" i="1" s="1"/>
  <c r="S13" i="1"/>
  <c r="S12" i="1"/>
  <c r="S11" i="1"/>
  <c r="S10" i="1"/>
  <c r="S9" i="1"/>
  <c r="S8" i="1"/>
  <c r="Q8" i="1" s="1"/>
  <c r="S7" i="1"/>
  <c r="Q7" i="1" s="1"/>
  <c r="S6" i="1"/>
  <c r="Q6" i="1" s="1"/>
  <c r="S5" i="1"/>
  <c r="S4" i="1"/>
  <c r="S3" i="1"/>
  <c r="S2" i="1"/>
  <c r="Q104" i="1"/>
  <c r="Q103" i="1"/>
  <c r="Q100" i="1"/>
  <c r="Q99" i="1"/>
  <c r="Q92" i="1"/>
  <c r="Q91" i="1"/>
  <c r="Q83" i="1"/>
  <c r="Q72" i="1"/>
  <c r="Q68" i="1"/>
  <c r="Q67" i="1"/>
  <c r="Q60" i="1"/>
  <c r="Q59" i="1"/>
  <c r="Q55" i="1"/>
  <c r="Q51" i="1"/>
  <c r="Q36" i="1"/>
  <c r="Q35" i="1"/>
  <c r="Q32" i="1"/>
  <c r="Q31" i="1"/>
  <c r="Q28" i="1"/>
  <c r="Q27" i="1"/>
  <c r="Q19" i="1"/>
  <c r="Q11" i="1"/>
  <c r="Q4" i="1"/>
  <c r="Q3" i="1"/>
  <c r="L110" i="1"/>
  <c r="T109" i="1"/>
  <c r="T108" i="1"/>
  <c r="T107" i="1"/>
  <c r="Q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Q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Q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109" i="1"/>
  <c r="Q108" i="1"/>
  <c r="Q106" i="1"/>
  <c r="Q105" i="1"/>
  <c r="Q101" i="1"/>
  <c r="Q98" i="1"/>
  <c r="Q97" i="1"/>
  <c r="Q93" i="1"/>
  <c r="Q90" i="1"/>
  <c r="Q89" i="1"/>
  <c r="Q85" i="1"/>
  <c r="Q84" i="1"/>
  <c r="Q82" i="1"/>
  <c r="Q81" i="1"/>
  <c r="Q77" i="1"/>
  <c r="Q76" i="1"/>
  <c r="Q74" i="1"/>
  <c r="Q73" i="1"/>
  <c r="Q69" i="1"/>
  <c r="Q66" i="1"/>
  <c r="Q65" i="1"/>
  <c r="Q61" i="1"/>
  <c r="Q58" i="1"/>
  <c r="Q57" i="1"/>
  <c r="Q53" i="1"/>
  <c r="Q52" i="1"/>
  <c r="Q50" i="1"/>
  <c r="Q49" i="1"/>
  <c r="Q48" i="1"/>
  <c r="Q45" i="1"/>
  <c r="Q44" i="1"/>
  <c r="Q42" i="1"/>
  <c r="Q41" i="1"/>
  <c r="Q37" i="1"/>
  <c r="Q34" i="1"/>
  <c r="Q33" i="1"/>
  <c r="Q29" i="1"/>
  <c r="Q26" i="1"/>
  <c r="Q25" i="1"/>
  <c r="Q24" i="1"/>
  <c r="Q22" i="1"/>
  <c r="Q21" i="1"/>
  <c r="Q20" i="1"/>
  <c r="Q18" i="1"/>
  <c r="Q17" i="1"/>
  <c r="Q13" i="1"/>
  <c r="Q12" i="1"/>
  <c r="Q10" i="1"/>
  <c r="Q9" i="1"/>
  <c r="Q5" i="1"/>
  <c r="Q2" i="1"/>
  <c r="T2" i="1"/>
  <c r="T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110" i="1" l="1"/>
  <c r="O109" i="1" l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110" i="1" s="1"/>
  <c r="O1" i="1"/>
  <c r="M2" i="1"/>
  <c r="M1" i="1"/>
  <c r="I6" i="1"/>
  <c r="F110" i="1"/>
  <c r="E110" i="1"/>
  <c r="G110" i="1"/>
  <c r="M110" i="1" l="1"/>
  <c r="I3" i="1"/>
  <c r="I2" i="1"/>
  <c r="K2" i="1"/>
  <c r="I4" i="1"/>
  <c r="J101" i="1"/>
  <c r="J89" i="1"/>
  <c r="J84" i="1"/>
  <c r="J79" i="1"/>
  <c r="J74" i="1"/>
  <c r="J66" i="1"/>
  <c r="J58" i="1"/>
  <c r="J50" i="1"/>
  <c r="J42" i="1"/>
  <c r="J34" i="1"/>
  <c r="J26" i="1"/>
  <c r="J18" i="1"/>
  <c r="J10" i="1"/>
  <c r="J5" i="1"/>
  <c r="J72" i="1"/>
  <c r="J64" i="1"/>
  <c r="J48" i="1"/>
  <c r="J40" i="1"/>
  <c r="J32" i="1"/>
  <c r="J8" i="1"/>
  <c r="J33" i="1"/>
  <c r="J36" i="1"/>
  <c r="J4" i="1"/>
  <c r="J86" i="1"/>
  <c r="J71" i="1"/>
  <c r="J15" i="1"/>
  <c r="J7" i="1"/>
  <c r="J109" i="1"/>
  <c r="J104" i="1"/>
  <c r="J99" i="1"/>
  <c r="J94" i="1"/>
  <c r="J82" i="1"/>
  <c r="J77" i="1"/>
  <c r="J69" i="1"/>
  <c r="J61" i="1"/>
  <c r="J53" i="1"/>
  <c r="J45" i="1"/>
  <c r="J37" i="1"/>
  <c r="J29" i="1"/>
  <c r="J21" i="1"/>
  <c r="J13" i="1"/>
  <c r="J68" i="1"/>
  <c r="J12" i="1"/>
  <c r="J97" i="1"/>
  <c r="J92" i="1"/>
  <c r="J87" i="1"/>
  <c r="J56" i="1"/>
  <c r="J24" i="1"/>
  <c r="J16" i="1"/>
  <c r="J17" i="1"/>
  <c r="J103" i="1"/>
  <c r="J52" i="1"/>
  <c r="J44" i="1"/>
  <c r="J28" i="1"/>
  <c r="J96" i="1"/>
  <c r="J107" i="1"/>
  <c r="J102" i="1"/>
  <c r="J90" i="1"/>
  <c r="J85" i="1"/>
  <c r="J80" i="1"/>
  <c r="J75" i="1"/>
  <c r="J67" i="1"/>
  <c r="J59" i="1"/>
  <c r="J51" i="1"/>
  <c r="J43" i="1"/>
  <c r="J35" i="1"/>
  <c r="J27" i="1"/>
  <c r="J19" i="1"/>
  <c r="J11" i="1"/>
  <c r="J3" i="1"/>
  <c r="J81" i="1"/>
  <c r="J106" i="1"/>
  <c r="J63" i="1"/>
  <c r="J23" i="1"/>
  <c r="J105" i="1"/>
  <c r="J100" i="1"/>
  <c r="J95" i="1"/>
  <c r="J70" i="1"/>
  <c r="J62" i="1"/>
  <c r="J54" i="1"/>
  <c r="J46" i="1"/>
  <c r="J38" i="1"/>
  <c r="J30" i="1"/>
  <c r="J22" i="1"/>
  <c r="J14" i="1"/>
  <c r="J6" i="1"/>
  <c r="J98" i="1"/>
  <c r="J93" i="1"/>
  <c r="J83" i="1"/>
  <c r="J78" i="1"/>
  <c r="J73" i="1"/>
  <c r="J65" i="1"/>
  <c r="J57" i="1"/>
  <c r="J49" i="1"/>
  <c r="J41" i="1"/>
  <c r="J25" i="1"/>
  <c r="J9" i="1"/>
  <c r="J76" i="1"/>
  <c r="J60" i="1"/>
  <c r="J20" i="1"/>
  <c r="J91" i="1"/>
  <c r="J47" i="1"/>
  <c r="J31" i="1"/>
  <c r="J88" i="1"/>
  <c r="J55" i="1"/>
  <c r="J108" i="1"/>
  <c r="J39" i="1"/>
  <c r="J2" i="1"/>
  <c r="I102" i="1"/>
  <c r="I101" i="1" l="1"/>
  <c r="J110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<sst xmlns="http://schemas.openxmlformats.org/spreadsheetml/2006/main" count="22" uniqueCount="19">
  <si>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</si>
  <si>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</si>
  <si>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</si>
  <si>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</si>
  <si>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 xml:space="preserve"> Stream temp in Blue R below Tidbits Cr degC</t>
  </si>
  <si>
    <t xml:space="preserve"> Obs:..\Observations\McKenzie\USGS_14161100_temp_BLUE RIVER BELOW TIDBITS CREEK  NR BLUE RIVER  OR_23773429.csv</t>
  </si>
  <si>
    <t xml:space="preserve"> Air temp at Blue R below Tidbits Cr deg C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</si>
  <si>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</si>
  <si>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</si>
  <si>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</si>
  <si>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</si>
  <si>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</si>
  <si>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</si>
  <si>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</si>
  <si>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>air temp but not lower than 0</t>
  </si>
  <si>
    <t>fit to air temp with 0 deg floor</t>
  </si>
  <si>
    <t>Tw_est fitted water temp</t>
  </si>
  <si>
    <t>average</t>
  </si>
  <si>
    <t>sim-obs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</si>
</sst>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6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FLOW_Tidbit_Cr_Stream_Temp_Anal!$O$1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FLOW_Tidbit_Cr_Stream_Temp_Anal!$O$2:$O$109</c:f>
              <c:numCache>
                <c:formatCode>General</c:formatCode>
                <c:ptCount val="108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FLOW_Tidbit_Cr_Stream_Temp_Anal!$S$1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FLOW_Tidbit_Cr_Stream_Temp_Anal!$S$2:$S$109</c:f>
              <c:numCache>
                <c:formatCode>General</c:formatCode>
                <c:ptCount val="108"/>
                <c:pt idx="0">
                  <c:v>6.1356555081139739</c:v>
                </c:pt>
                <c:pt idx="1">
                  <c:v>6.0111636556337178</c:v>
                </c:pt>
                <c:pt idx="2">
                  <c:v>5.860659708273765</c:v>
                </c:pt>
                <c:pt idx="3">
                  <c:v>6.5575675334601087</c:v>
                </c:pt>
                <c:pt idx="4">
                  <c:v>8.0330459318789575</c:v>
                </c:pt>
                <c:pt idx="5">
                  <c:v>10.825867965623623</c:v>
                </c:pt>
                <c:pt idx="6">
                  <c:v>14.499298837113741</c:v>
                </c:pt>
                <c:pt idx="7">
                  <c:v>14.26741476451256</c:v>
                </c:pt>
                <c:pt idx="8">
                  <c:v>11.815096051038594</c:v>
                </c:pt>
                <c:pt idx="9">
                  <c:v>8.9434667122386919</c:v>
                </c:pt>
                <c:pt idx="10">
                  <c:v>5.1491501282377197</c:v>
                </c:pt>
                <c:pt idx="11">
                  <c:v>4.2263866701454358</c:v>
                </c:pt>
                <c:pt idx="12">
                  <c:v>4.8449870198214402</c:v>
                </c:pt>
                <c:pt idx="13">
                  <c:v>3.6714996624191958</c:v>
                </c:pt>
                <c:pt idx="14">
                  <c:v>5.5987198118064079</c:v>
                </c:pt>
                <c:pt idx="15">
                  <c:v>6.0654329501468744</c:v>
                </c:pt>
                <c:pt idx="16">
                  <c:v>8.2166034101596086</c:v>
                </c:pt>
                <c:pt idx="17">
                  <c:v>11.670575450746581</c:v>
                </c:pt>
                <c:pt idx="18">
                  <c:v>13.282762628107726</c:v>
                </c:pt>
                <c:pt idx="19">
                  <c:v>14.305121092442038</c:v>
                </c:pt>
                <c:pt idx="20">
                  <c:v>13.9296773370856</c:v>
                </c:pt>
                <c:pt idx="21">
                  <c:v>8.9233452387426198</c:v>
                </c:pt>
                <c:pt idx="22">
                  <c:v>5.0756974138978848</c:v>
                </c:pt>
                <c:pt idx="23">
                  <c:v>4.3599110204497284</c:v>
                </c:pt>
                <c:pt idx="24">
                  <c:v>4.2495858742318102</c:v>
                </c:pt>
                <c:pt idx="25">
                  <c:v>4.6444207295434934</c:v>
                </c:pt>
                <c:pt idx="26">
                  <c:v>4.5238163696227183</c:v>
                </c:pt>
                <c:pt idx="27">
                  <c:v>8.3042583967776817</c:v>
                </c:pt>
                <c:pt idx="28">
                  <c:v>9.7948968094743911</c:v>
                </c:pt>
                <c:pt idx="29">
                  <c:v>11.141329000055357</c:v>
                </c:pt>
                <c:pt idx="30">
                  <c:v>14.203053612987455</c:v>
                </c:pt>
                <c:pt idx="31">
                  <c:v>15.066097284629732</c:v>
                </c:pt>
                <c:pt idx="32">
                  <c:v>13.409430993739646</c:v>
                </c:pt>
                <c:pt idx="33">
                  <c:v>9.4671057994586434</c:v>
                </c:pt>
                <c:pt idx="34">
                  <c:v>6.7063700280236498</c:v>
                </c:pt>
                <c:pt idx="35">
                  <c:v>3.4309508191940967</c:v>
                </c:pt>
                <c:pt idx="36">
                  <c:v>3.926699798873285</c:v>
                </c:pt>
                <c:pt idx="37">
                  <c:v>4.4937116424846817</c:v>
                </c:pt>
                <c:pt idx="38">
                  <c:v>6.5403586626233707</c:v>
                </c:pt>
                <c:pt idx="39">
                  <c:v>7.9566895063837642</c:v>
                </c:pt>
                <c:pt idx="40">
                  <c:v>10.364754569465305</c:v>
                </c:pt>
                <c:pt idx="41">
                  <c:v>12.598384202237414</c:v>
                </c:pt>
                <c:pt idx="42">
                  <c:v>15.04502759574544</c:v>
                </c:pt>
                <c:pt idx="43">
                  <c:v>15.118470783473871</c:v>
                </c:pt>
                <c:pt idx="44">
                  <c:v>12.152235207269502</c:v>
                </c:pt>
                <c:pt idx="45">
                  <c:v>8.8183416576539102</c:v>
                </c:pt>
                <c:pt idx="46">
                  <c:v>5.8241403961249851</c:v>
                </c:pt>
                <c:pt idx="47">
                  <c:v>3.6500362069302827</c:v>
                </c:pt>
                <c:pt idx="48">
                  <c:v>6.6883869612336344</c:v>
                </c:pt>
                <c:pt idx="49">
                  <c:v>4.8140985701187242</c:v>
                </c:pt>
                <c:pt idx="50">
                  <c:v>6.9180881696088843</c:v>
                </c:pt>
                <c:pt idx="51">
                  <c:v>8.5614133938914811</c:v>
                </c:pt>
                <c:pt idx="52">
                  <c:v>10.829653205887386</c:v>
                </c:pt>
                <c:pt idx="53">
                  <c:v>11.876075890623383</c:v>
                </c:pt>
                <c:pt idx="54">
                  <c:v>15.598491327728206</c:v>
                </c:pt>
                <c:pt idx="55">
                  <c:v>15.043549700763261</c:v>
                </c:pt>
                <c:pt idx="56">
                  <c:v>13.32926328857619</c:v>
                </c:pt>
                <c:pt idx="57">
                  <c:v>10.433149288258058</c:v>
                </c:pt>
                <c:pt idx="58">
                  <c:v>6.337092530674072</c:v>
                </c:pt>
                <c:pt idx="59">
                  <c:v>5.5982631695665352</c:v>
                </c:pt>
                <c:pt idx="60">
                  <c:v>7.6125317779792221</c:v>
                </c:pt>
                <c:pt idx="61">
                  <c:v>7.5997222962879691</c:v>
                </c:pt>
                <c:pt idx="62">
                  <c:v>8.8666403072476605</c:v>
                </c:pt>
                <c:pt idx="63">
                  <c:v>8.2273691161513991</c:v>
                </c:pt>
                <c:pt idx="64">
                  <c:v>10.937013035529548</c:v>
                </c:pt>
                <c:pt idx="65">
                  <c:v>14.780991209662195</c:v>
                </c:pt>
                <c:pt idx="66">
                  <c:v>15.144628953061735</c:v>
                </c:pt>
                <c:pt idx="67">
                  <c:v>15.056678641490198</c:v>
                </c:pt>
                <c:pt idx="68">
                  <c:v>11.899647902769292</c:v>
                </c:pt>
                <c:pt idx="69">
                  <c:v>11.251628106868775</c:v>
                </c:pt>
                <c:pt idx="70">
                  <c:v>5.467568222848664</c:v>
                </c:pt>
                <c:pt idx="71">
                  <c:v>4.5026863455328785</c:v>
                </c:pt>
                <c:pt idx="72">
                  <c:v>5.1497128334178708</c:v>
                </c:pt>
                <c:pt idx="73">
                  <c:v>6.8185534985724026</c:v>
                </c:pt>
                <c:pt idx="74">
                  <c:v>6.6692479989268323</c:v>
                </c:pt>
                <c:pt idx="75">
                  <c:v>10.185386259771867</c:v>
                </c:pt>
                <c:pt idx="76">
                  <c:v>11.092661988154058</c:v>
                </c:pt>
                <c:pt idx="77">
                  <c:v>12.822189073262194</c:v>
                </c:pt>
                <c:pt idx="78">
                  <c:v>13.499799159285036</c:v>
                </c:pt>
                <c:pt idx="79">
                  <c:v>15.013944168062695</c:v>
                </c:pt>
                <c:pt idx="80">
                  <c:v>11.534812346762797</c:v>
                </c:pt>
                <c:pt idx="81">
                  <c:v>8.5334407223852331</c:v>
                </c:pt>
                <c:pt idx="82">
                  <c:v>7.6300683642481921</c:v>
                </c:pt>
                <c:pt idx="83">
                  <c:v>2.9508972493535683</c:v>
                </c:pt>
                <c:pt idx="84">
                  <c:v>2.7008903863284726</c:v>
                </c:pt>
                <c:pt idx="85">
                  <c:v>2.7008903863284726</c:v>
                </c:pt>
                <c:pt idx="86">
                  <c:v>4.3259785008503311</c:v>
                </c:pt>
                <c:pt idx="87">
                  <c:v>7.1824586221986282</c:v>
                </c:pt>
                <c:pt idx="88">
                  <c:v>10.965926301134896</c:v>
                </c:pt>
                <c:pt idx="89">
                  <c:v>14.5267646928934</c:v>
                </c:pt>
                <c:pt idx="90">
                  <c:v>18.538470292693557</c:v>
                </c:pt>
                <c:pt idx="91">
                  <c:v>15.721392236104313</c:v>
                </c:pt>
                <c:pt idx="92">
                  <c:v>11.976476213082602</c:v>
                </c:pt>
                <c:pt idx="93">
                  <c:v>7.3356287505363138</c:v>
                </c:pt>
                <c:pt idx="94">
                  <c:v>2.7008903863284726</c:v>
                </c:pt>
                <c:pt idx="95">
                  <c:v>2.7008903863284726</c:v>
                </c:pt>
                <c:pt idx="96">
                  <c:v>6.2445307040764941</c:v>
                </c:pt>
                <c:pt idx="97">
                  <c:v>4.3202892085210021</c:v>
                </c:pt>
                <c:pt idx="98">
                  <c:v>6.1992272211075594</c:v>
                </c:pt>
                <c:pt idx="99">
                  <c:v>8.440753779624572</c:v>
                </c:pt>
                <c:pt idx="100">
                  <c:v>11.889394093363508</c:v>
                </c:pt>
                <c:pt idx="101">
                  <c:v>12.496603791339744</c:v>
                </c:pt>
                <c:pt idx="102">
                  <c:v>15.718538063328246</c:v>
                </c:pt>
                <c:pt idx="103">
                  <c:v>14.934494134291528</c:v>
                </c:pt>
                <c:pt idx="104">
                  <c:v>11.879922101200123</c:v>
                </c:pt>
                <c:pt idx="105">
                  <c:v>9.7142191130472106</c:v>
                </c:pt>
                <c:pt idx="106">
                  <c:v>6.743085588367312</c:v>
                </c:pt>
                <c:pt idx="107">
                  <c:v>5.0490305232611501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FLOW_Tidbit_Cr_Stream_Temp_Anal!$L$1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FLOW_Tidbit_Cr_Stream_Temp_Anal!$L$2:$L$110</c:f>
              <c:numCache>
                <c:formatCode>General</c:formatCode>
                <c:ptCount val="109"/>
                <c:pt idx="0">
                  <c:v>5.4081640000000002</c:v>
                </c:pt>
                <c:pt idx="1">
                  <c:v>5.2121469999999999</c:v>
                </c:pt>
                <c:pt idx="2">
                  <c:v>4.9751729999999998</c:v>
                </c:pt>
                <c:pt idx="3">
                  <c:v>6.0724799999999997</c:v>
                </c:pt>
                <c:pt idx="4">
                  <c:v>8.3956750000000007</c:v>
                </c:pt>
                <c:pt idx="5">
                  <c:v>12.793075999999999</c:v>
                </c:pt>
                <c:pt idx="6">
                  <c:v>18.577027999999999</c:v>
                </c:pt>
                <c:pt idx="7">
                  <c:v>18.211918000000001</c:v>
                </c:pt>
                <c:pt idx="8">
                  <c:v>14.350652</c:v>
                </c:pt>
                <c:pt idx="9">
                  <c:v>9.8291660000000007</c:v>
                </c:pt>
                <c:pt idx="10">
                  <c:v>3.8548749999999998</c:v>
                </c:pt>
                <c:pt idx="11">
                  <c:v>2.4019499999999998</c:v>
                </c:pt>
                <c:pt idx="12">
                  <c:v>3.3759589999999999</c:v>
                </c:pt>
                <c:pt idx="13">
                  <c:v>1.52826</c:v>
                </c:pt>
                <c:pt idx="14">
                  <c:v>4.5627389999999997</c:v>
                </c:pt>
                <c:pt idx="15">
                  <c:v>5.2975960000000004</c:v>
                </c:pt>
                <c:pt idx="16">
                  <c:v>8.6846929999999993</c:v>
                </c:pt>
                <c:pt idx="17">
                  <c:v>14.123099</c:v>
                </c:pt>
                <c:pt idx="18">
                  <c:v>16.661546999999999</c:v>
                </c:pt>
                <c:pt idx="19">
                  <c:v>18.271287999999998</c:v>
                </c:pt>
                <c:pt idx="20">
                  <c:v>17.680137999999999</c:v>
                </c:pt>
                <c:pt idx="21">
                  <c:v>9.7974840000000007</c:v>
                </c:pt>
                <c:pt idx="22">
                  <c:v>3.7392210000000001</c:v>
                </c:pt>
                <c:pt idx="23">
                  <c:v>2.6121889999999999</c:v>
                </c:pt>
                <c:pt idx="24">
                  <c:v>2.4384779999999999</c:v>
                </c:pt>
                <c:pt idx="25">
                  <c:v>3.0601600000000002</c:v>
                </c:pt>
                <c:pt idx="26">
                  <c:v>2.8702640000000001</c:v>
                </c:pt>
                <c:pt idx="27">
                  <c:v>8.8227089999999997</c:v>
                </c:pt>
                <c:pt idx="28">
                  <c:v>11.169774</c:v>
                </c:pt>
                <c:pt idx="29">
                  <c:v>13.289781</c:v>
                </c:pt>
                <c:pt idx="30">
                  <c:v>18.110579000000001</c:v>
                </c:pt>
                <c:pt idx="31">
                  <c:v>19.469473000000001</c:v>
                </c:pt>
                <c:pt idx="32">
                  <c:v>16.860990999999999</c:v>
                </c:pt>
                <c:pt idx="33">
                  <c:v>10.653655000000001</c:v>
                </c:pt>
                <c:pt idx="34">
                  <c:v>6.306775</c:v>
                </c:pt>
                <c:pt idx="35">
                  <c:v>1.1495070000000001</c:v>
                </c:pt>
                <c:pt idx="36">
                  <c:v>1.9300820000000001</c:v>
                </c:pt>
                <c:pt idx="37">
                  <c:v>2.8228629999999999</c:v>
                </c:pt>
                <c:pt idx="38">
                  <c:v>6.0453840000000003</c:v>
                </c:pt>
                <c:pt idx="39">
                  <c:v>8.2754490000000001</c:v>
                </c:pt>
                <c:pt idx="40">
                  <c:v>12.067036</c:v>
                </c:pt>
                <c:pt idx="41">
                  <c:v>15.583968</c:v>
                </c:pt>
                <c:pt idx="42">
                  <c:v>19.436298000000001</c:v>
                </c:pt>
                <c:pt idx="43">
                  <c:v>19.551936999999999</c:v>
                </c:pt>
                <c:pt idx="44">
                  <c:v>14.881489999999999</c:v>
                </c:pt>
                <c:pt idx="45">
                  <c:v>9.6321519999999996</c:v>
                </c:pt>
                <c:pt idx="46">
                  <c:v>4.9176719999999996</c:v>
                </c:pt>
                <c:pt idx="47">
                  <c:v>1.4944649999999999</c:v>
                </c:pt>
                <c:pt idx="48">
                  <c:v>6.2784599999999999</c:v>
                </c:pt>
                <c:pt idx="49">
                  <c:v>3.3273239999999999</c:v>
                </c:pt>
                <c:pt idx="50">
                  <c:v>6.6401329999999996</c:v>
                </c:pt>
                <c:pt idx="51">
                  <c:v>9.2276089999999993</c:v>
                </c:pt>
                <c:pt idx="52">
                  <c:v>12.799035999999999</c:v>
                </c:pt>
                <c:pt idx="53">
                  <c:v>14.446667</c:v>
                </c:pt>
                <c:pt idx="54">
                  <c:v>20.307746999999999</c:v>
                </c:pt>
                <c:pt idx="55">
                  <c:v>19.433971</c:v>
                </c:pt>
                <c:pt idx="56">
                  <c:v>16.734763999999998</c:v>
                </c:pt>
                <c:pt idx="57">
                  <c:v>12.174726</c:v>
                </c:pt>
                <c:pt idx="58">
                  <c:v>5.7253340000000001</c:v>
                </c:pt>
                <c:pt idx="59">
                  <c:v>4.5620200000000004</c:v>
                </c:pt>
                <c:pt idx="60">
                  <c:v>7.7335599999999998</c:v>
                </c:pt>
                <c:pt idx="61">
                  <c:v>7.7133909999999997</c:v>
                </c:pt>
                <c:pt idx="62">
                  <c:v>9.7081999999999997</c:v>
                </c:pt>
                <c:pt idx="63">
                  <c:v>8.7016439999999999</c:v>
                </c:pt>
                <c:pt idx="64">
                  <c:v>12.968078</c:v>
                </c:pt>
                <c:pt idx="65">
                  <c:v>19.020562999999999</c:v>
                </c:pt>
                <c:pt idx="66">
                  <c:v>19.593124</c:v>
                </c:pt>
                <c:pt idx="67">
                  <c:v>19.454643000000001</c:v>
                </c:pt>
                <c:pt idx="68">
                  <c:v>14.483782</c:v>
                </c:pt>
                <c:pt idx="69">
                  <c:v>13.463450999999999</c:v>
                </c:pt>
                <c:pt idx="70">
                  <c:v>4.356236</c:v>
                </c:pt>
                <c:pt idx="71">
                  <c:v>2.8369939999999998</c:v>
                </c:pt>
                <c:pt idx="72">
                  <c:v>3.8557610000000002</c:v>
                </c:pt>
                <c:pt idx="73">
                  <c:v>6.4834120000000004</c:v>
                </c:pt>
                <c:pt idx="74">
                  <c:v>6.2483250000000004</c:v>
                </c:pt>
                <c:pt idx="75">
                  <c:v>11.784613999999999</c:v>
                </c:pt>
                <c:pt idx="76">
                  <c:v>13.213153</c:v>
                </c:pt>
                <c:pt idx="77">
                  <c:v>15.936356999999999</c:v>
                </c:pt>
                <c:pt idx="78">
                  <c:v>17.003278999999999</c:v>
                </c:pt>
                <c:pt idx="79">
                  <c:v>19.387356</c:v>
                </c:pt>
                <c:pt idx="80">
                  <c:v>13.909335</c:v>
                </c:pt>
                <c:pt idx="81">
                  <c:v>9.1835649999999998</c:v>
                </c:pt>
                <c:pt idx="82">
                  <c:v>7.7611720000000002</c:v>
                </c:pt>
                <c:pt idx="83">
                  <c:v>0.39364500000000002</c:v>
                </c:pt>
                <c:pt idx="84">
                  <c:v>0</c:v>
                </c:pt>
                <c:pt idx="85">
                  <c:v>0</c:v>
                </c:pt>
                <c:pt idx="86">
                  <c:v>2.5587610000000001</c:v>
                </c:pt>
                <c:pt idx="87">
                  <c:v>7.0563940000000001</c:v>
                </c:pt>
                <c:pt idx="88">
                  <c:v>13.013603</c:v>
                </c:pt>
                <c:pt idx="89">
                  <c:v>18.620273999999998</c:v>
                </c:pt>
                <c:pt idx="90">
                  <c:v>24.936851999999998</c:v>
                </c:pt>
                <c:pt idx="91">
                  <c:v>20.501259000000001</c:v>
                </c:pt>
                <c:pt idx="92">
                  <c:v>14.604751</c:v>
                </c:pt>
                <c:pt idx="93">
                  <c:v>7.2975659999999998</c:v>
                </c:pt>
                <c:pt idx="94">
                  <c:v>0</c:v>
                </c:pt>
                <c:pt idx="95">
                  <c:v>0</c:v>
                </c:pt>
                <c:pt idx="96">
                  <c:v>5.5795919999999999</c:v>
                </c:pt>
                <c:pt idx="97">
                  <c:v>2.5498029999999998</c:v>
                </c:pt>
                <c:pt idx="98">
                  <c:v>5.5082599999999999</c:v>
                </c:pt>
                <c:pt idx="99">
                  <c:v>9.0376259999999995</c:v>
                </c:pt>
                <c:pt idx="100">
                  <c:v>14.467637</c:v>
                </c:pt>
                <c:pt idx="101">
                  <c:v>15.423711000000001</c:v>
                </c:pt>
                <c:pt idx="102">
                  <c:v>20.496765</c:v>
                </c:pt>
                <c:pt idx="103">
                  <c:v>19.262259</c:v>
                </c:pt>
                <c:pt idx="104">
                  <c:v>14.452723000000001</c:v>
                </c:pt>
                <c:pt idx="105">
                  <c:v>11.042744000000001</c:v>
                </c:pt>
                <c:pt idx="106">
                  <c:v>6.3645849999999999</c:v>
                </c:pt>
                <c:pt idx="107">
                  <c:v>3.6972330000000002</c:v>
                </c:pt>
                <c:pt idx="108">
                  <c:v>10.005382296296302</c:v>
                </c:pt>
              </c:numCache>
            </c:numRef>
          </c:xVal>
          <c:yVal>
            <c:numRef>
              <c:f>FLOW_Tidbit_Cr_Stream_Temp_Anal!$M$2:$M$110</c:f>
              <c:numCache>
                <c:formatCode>General</c:formatCode>
                <c:ptCount val="109"/>
                <c:pt idx="0">
                  <c:v>5.995069</c:v>
                </c:pt>
                <c:pt idx="1">
                  <c:v>5.7064260000000004</c:v>
                </c:pt>
                <c:pt idx="2">
                  <c:v>5.4635199999999999</c:v>
                </c:pt>
                <c:pt idx="3">
                  <c:v>5.8469829999999998</c:v>
                </c:pt>
                <c:pt idx="4">
                  <c:v>7.3546389999999997</c:v>
                </c:pt>
                <c:pt idx="5">
                  <c:v>9.6800379999999997</c:v>
                </c:pt>
                <c:pt idx="6">
                  <c:v>14.584220999999999</c:v>
                </c:pt>
                <c:pt idx="7">
                  <c:v>15.261647999999999</c:v>
                </c:pt>
                <c:pt idx="8">
                  <c:v>12.806131000000001</c:v>
                </c:pt>
                <c:pt idx="9">
                  <c:v>9.8069469999999992</c:v>
                </c:pt>
                <c:pt idx="10">
                  <c:v>6.3599959999999998</c:v>
                </c:pt>
                <c:pt idx="11">
                  <c:v>5.272043</c:v>
                </c:pt>
                <c:pt idx="12">
                  <c:v>4.6519149999999998</c:v>
                </c:pt>
                <c:pt idx="13">
                  <c:v>3.530357</c:v>
                </c:pt>
                <c:pt idx="14">
                  <c:v>4.778022</c:v>
                </c:pt>
                <c:pt idx="15">
                  <c:v>5.180104</c:v>
                </c:pt>
                <c:pt idx="16">
                  <c:v>6.3966960000000004</c:v>
                </c:pt>
                <c:pt idx="17">
                  <c:v>8.9151740000000004</c:v>
                </c:pt>
                <c:pt idx="18">
                  <c:v>13.210819000000001</c:v>
                </c:pt>
                <c:pt idx="19">
                  <c:v>15.696068</c:v>
                </c:pt>
                <c:pt idx="20">
                  <c:v>14.140558</c:v>
                </c:pt>
                <c:pt idx="21">
                  <c:v>10.113104</c:v>
                </c:pt>
                <c:pt idx="22">
                  <c:v>5.8270860000000004</c:v>
                </c:pt>
                <c:pt idx="23">
                  <c:v>3.21502</c:v>
                </c:pt>
                <c:pt idx="24">
                  <c:v>4.3466950000000004</c:v>
                </c:pt>
                <c:pt idx="25">
                  <c:v>4.3152239999999997</c:v>
                </c:pt>
                <c:pt idx="26">
                  <c:v>4.1118129999999997</c:v>
                </c:pt>
                <c:pt idx="27">
                  <c:v>5.5996569999999997</c:v>
                </c:pt>
                <c:pt idx="28">
                  <c:v>7.8391130000000002</c:v>
                </c:pt>
                <c:pt idx="29">
                  <c:v>9.6897059999999993</c:v>
                </c:pt>
                <c:pt idx="30">
                  <c:v>14.292591</c:v>
                </c:pt>
                <c:pt idx="31">
                  <c:v>15.783275</c:v>
                </c:pt>
                <c:pt idx="32">
                  <c:v>13.040979999999999</c:v>
                </c:pt>
                <c:pt idx="33">
                  <c:v>8.8601080000000003</c:v>
                </c:pt>
                <c:pt idx="34">
                  <c:v>7.1383010000000002</c:v>
                </c:pt>
                <c:pt idx="35">
                  <c:v>4.9432869999999998</c:v>
                </c:pt>
                <c:pt idx="36">
                  <c:v>3.7774809999999999</c:v>
                </c:pt>
                <c:pt idx="37">
                  <c:v>4.4470419999999997</c:v>
                </c:pt>
                <c:pt idx="38">
                  <c:v>5.2057549999999999</c:v>
                </c:pt>
                <c:pt idx="39">
                  <c:v>6.2931949999999999</c:v>
                </c:pt>
                <c:pt idx="40">
                  <c:v>9.0125589999999995</c:v>
                </c:pt>
                <c:pt idx="41">
                  <c:v>11.620977999999999</c:v>
                </c:pt>
                <c:pt idx="42">
                  <c:v>16.109044999999998</c:v>
                </c:pt>
                <c:pt idx="43">
                  <c:v>16.403063</c:v>
                </c:pt>
                <c:pt idx="44">
                  <c:v>13.773477</c:v>
                </c:pt>
                <c:pt idx="45">
                  <c:v>7.6693629999999997</c:v>
                </c:pt>
                <c:pt idx="46">
                  <c:v>6.3303070000000004</c:v>
                </c:pt>
                <c:pt idx="47">
                  <c:v>3.3336269999999999</c:v>
                </c:pt>
                <c:pt idx="48">
                  <c:v>4.5585680000000002</c:v>
                </c:pt>
                <c:pt idx="49">
                  <c:v>4.6808779999999999</c:v>
                </c:pt>
                <c:pt idx="50">
                  <c:v>5.966812</c:v>
                </c:pt>
                <c:pt idx="51">
                  <c:v>6.9964919999999999</c:v>
                </c:pt>
                <c:pt idx="52">
                  <c:v>9.3046369999999996</c:v>
                </c:pt>
                <c:pt idx="53">
                  <c:v>11.878055</c:v>
                </c:pt>
                <c:pt idx="54">
                  <c:v>16.008330999999998</c:v>
                </c:pt>
                <c:pt idx="55">
                  <c:v>16.785382999999999</c:v>
                </c:pt>
                <c:pt idx="56">
                  <c:v>13.869374000000001</c:v>
                </c:pt>
                <c:pt idx="57">
                  <c:v>10.811021</c:v>
                </c:pt>
                <c:pt idx="58">
                  <c:v>7.4374570000000002</c:v>
                </c:pt>
                <c:pt idx="59">
                  <c:v>6.9163920000000001</c:v>
                </c:pt>
                <c:pt idx="60">
                  <c:v>5.9007389999999997</c:v>
                </c:pt>
                <c:pt idx="61">
                  <c:v>6.5825889999999996</c:v>
                </c:pt>
                <c:pt idx="62">
                  <c:v>6.894501</c:v>
                </c:pt>
                <c:pt idx="63">
                  <c:v>7.3208640000000003</c:v>
                </c:pt>
                <c:pt idx="64">
                  <c:v>10.762707000000001</c:v>
                </c:pt>
                <c:pt idx="65">
                  <c:v>15.518577000000001</c:v>
                </c:pt>
                <c:pt idx="66">
                  <c:v>17.680610999999999</c:v>
                </c:pt>
                <c:pt idx="67">
                  <c:v>17.090021</c:v>
                </c:pt>
                <c:pt idx="68">
                  <c:v>13.509548000000001</c:v>
                </c:pt>
                <c:pt idx="69">
                  <c:v>11.196471000000001</c:v>
                </c:pt>
                <c:pt idx="70">
                  <c:v>6.740685</c:v>
                </c:pt>
                <c:pt idx="71">
                  <c:v>5.9052759999999997</c:v>
                </c:pt>
                <c:pt idx="72">
                  <c:v>4.9835349999999998</c:v>
                </c:pt>
                <c:pt idx="73">
                  <c:v>5.8835810000000004</c:v>
                </c:pt>
                <c:pt idx="74">
                  <c:v>5.9938599999999997</c:v>
                </c:pt>
                <c:pt idx="75">
                  <c:v>7.9413900000000002</c:v>
                </c:pt>
                <c:pt idx="76">
                  <c:v>10.368010999999999</c:v>
                </c:pt>
                <c:pt idx="77">
                  <c:v>13.459146</c:v>
                </c:pt>
                <c:pt idx="78">
                  <c:v>15.561928</c:v>
                </c:pt>
                <c:pt idx="79">
                  <c:v>16.301983</c:v>
                </c:pt>
                <c:pt idx="80">
                  <c:v>12.822082999999999</c:v>
                </c:pt>
                <c:pt idx="81">
                  <c:v>9.9084380000000003</c:v>
                </c:pt>
                <c:pt idx="82">
                  <c:v>8.2723960000000005</c:v>
                </c:pt>
                <c:pt idx="83">
                  <c:v>5.093515</c:v>
                </c:pt>
                <c:pt idx="84">
                  <c:v>3.808535</c:v>
                </c:pt>
                <c:pt idx="85">
                  <c:v>5.1422619999999997</c:v>
                </c:pt>
                <c:pt idx="86">
                  <c:v>5.3439209999999999</c:v>
                </c:pt>
                <c:pt idx="87">
                  <c:v>6.1178819999999998</c:v>
                </c:pt>
                <c:pt idx="88">
                  <c:v>8.1831309999999995</c:v>
                </c:pt>
                <c:pt idx="89">
                  <c:v>11.747901000000001</c:v>
                </c:pt>
                <c:pt idx="90">
                  <c:v>15.931585</c:v>
                </c:pt>
                <c:pt idx="91">
                  <c:v>16.562736999999998</c:v>
                </c:pt>
                <c:pt idx="92">
                  <c:v>13.422396000000001</c:v>
                </c:pt>
                <c:pt idx="93">
                  <c:v>8.4957209999999996</c:v>
                </c:pt>
                <c:pt idx="94">
                  <c:v>6.7252989999999997</c:v>
                </c:pt>
                <c:pt idx="95">
                  <c:v>4.4009349999999996</c:v>
                </c:pt>
                <c:pt idx="96">
                  <c:v>6.1181070000000002</c:v>
                </c:pt>
                <c:pt idx="97">
                  <c:v>4.2502230000000001</c:v>
                </c:pt>
                <c:pt idx="98">
                  <c:v>4.8250279999999997</c:v>
                </c:pt>
                <c:pt idx="99">
                  <c:v>6.2287509999999999</c:v>
                </c:pt>
                <c:pt idx="100">
                  <c:v>10.341208999999999</c:v>
                </c:pt>
                <c:pt idx="101">
                  <c:v>12.749307</c:v>
                </c:pt>
                <c:pt idx="102">
                  <c:v>16.671403999999999</c:v>
                </c:pt>
                <c:pt idx="103">
                  <c:v>16.85783</c:v>
                </c:pt>
                <c:pt idx="104">
                  <c:v>12.116732000000001</c:v>
                </c:pt>
                <c:pt idx="105">
                  <c:v>9.4111759999999993</c:v>
                </c:pt>
                <c:pt idx="106">
                  <c:v>6.3036919999999999</c:v>
                </c:pt>
                <c:pt idx="107">
                  <c:v>5.5905180000000003</c:v>
                </c:pt>
                <c:pt idx="108">
                  <c:v>9.0553829907407408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topLeftCell="B1" workbookViewId="0">
      <selection activeCell="I5" sqref="I5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15</v>
      </c>
      <c r="J1" s="1" t="s">
        <v>13</v>
      </c>
      <c r="L1" s="1" t="s">
        <v>14</v>
      </c>
      <c r="M1" s="1" t="str">
        <f>F1</f>
        <v xml:space="preserve"> Obs:..\Observations\McKenzie\USGS_14161100_temp_BLUE RIVER BELOW TIDBITS CREEK  NR BLUE RIVER  OR_23773429.csv</v>
      </c>
      <c r="O1" s="1" t="str">
        <f>F1</f>
        <v xml:space="preserve"> Obs:..\Observations\McKenzie\USGS_14161100_temp_BLUE RIVER BELOW TIDBITS CREEK  NR BLUE RIVER  OR_23773429.csv</v>
      </c>
      <c r="Q1" s="1" t="s">
        <v>11</v>
      </c>
      <c r="S1" s="1" t="s">
        <v>16</v>
      </c>
      <c r="T1" s="1" t="str">
        <f>F1</f>
        <v xml:space="preserve"> Obs:..\Observations\McKenzie\USGS_14161100_temp_BLUE RIVER BELOW TIDBITS CREEK  NR BLUE RIVER  OR_23773429.csv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5.0337579999999997</v>
      </c>
      <c r="F2">
        <v>5.995069</v>
      </c>
      <c r="G2">
        <v>5.4081640000000002</v>
      </c>
      <c r="H2" s="3" t="s">
        <v>7</v>
      </c>
      <c r="I2">
        <f>SLOPE(M2:M109,L2:L109)</f>
        <v>0.63510742680612153</v>
      </c>
      <c r="J2">
        <f>(F2-F$110)^2</f>
        <v>9.3655217219235194</v>
      </c>
      <c r="K2">
        <f>SLOPE(M2:M109,L2:L109)</f>
        <v>0.63510742680612153</v>
      </c>
      <c r="L2">
        <f>MAX(G2,0)</f>
        <v>5.4081640000000002</v>
      </c>
      <c r="M2">
        <f>F2</f>
        <v>5.995069</v>
      </c>
      <c r="O2">
        <f>F2</f>
        <v>5.995069</v>
      </c>
      <c r="Q2">
        <f>(S2-M2)^2</f>
        <v>1.9764566263680446E-2</v>
      </c>
      <c r="S2">
        <f>L2*I$2+I$3</f>
        <v>6.1356555081139739</v>
      </c>
      <c r="T2">
        <f>F2</f>
        <v>5.995069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5.2502069999999996</v>
      </c>
      <c r="F3">
        <v>5.7064260000000004</v>
      </c>
      <c r="G3">
        <v>5.2121469999999999</v>
      </c>
      <c r="H3" s="3" t="s">
        <v>8</v>
      </c>
      <c r="I3">
        <f>INTERCEPT(M2:M109,L2:L109)</f>
        <v>2.7008903863284726</v>
      </c>
      <c r="J3">
        <f>(F3-F$110)^2</f>
        <v>11.215512925831275</v>
      </c>
      <c r="L3">
        <f>MAX(G3,0)</f>
        <v>5.2121469999999999</v>
      </c>
      <c r="M3">
        <f>F3</f>
        <v>5.7064260000000004</v>
      </c>
      <c r="O3">
        <f>F3</f>
        <v>5.7064260000000004</v>
      </c>
      <c r="Q3">
        <f t="shared" ref="Q3:Q66" si="0">(S3-M3)^2</f>
        <v>9.2865038761134111E-2</v>
      </c>
      <c r="S3">
        <f t="shared" ref="S3:S66" si="1">L3*I$2+I$3</f>
        <v>6.0111636556337178</v>
      </c>
      <c r="T3">
        <f t="shared" ref="T3:T66" si="2">F3</f>
        <v>5.7064260000000004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5.5751559999999998</v>
      </c>
      <c r="F4">
        <v>5.4635199999999999</v>
      </c>
      <c r="G4">
        <v>4.9751729999999998</v>
      </c>
      <c r="H4" s="3" t="s">
        <v>9</v>
      </c>
      <c r="I4">
        <f>RSQ(M2:M109,L2:L109)</f>
        <v>0.89908746807327211</v>
      </c>
      <c r="J4">
        <f>(F4-F$110)^2</f>
        <v>12.90147974425302</v>
      </c>
      <c r="L4">
        <f>MAX(G4,0)</f>
        <v>4.9751729999999998</v>
      </c>
      <c r="M4">
        <f>F4</f>
        <v>5.4635199999999999</v>
      </c>
      <c r="O4">
        <f>F4</f>
        <v>5.4635199999999999</v>
      </c>
      <c r="Q4">
        <f t="shared" si="0"/>
        <v>0.15771994788777124</v>
      </c>
      <c r="S4">
        <f t="shared" si="1"/>
        <v>5.860659708273765</v>
      </c>
      <c r="T4">
        <f t="shared" si="2"/>
        <v>5.4635199999999999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5.6404370000000004</v>
      </c>
      <c r="F5">
        <v>5.8469829999999998</v>
      </c>
      <c r="G5">
        <v>6.0724799999999997</v>
      </c>
      <c r="H5" s="3" t="s">
        <v>18</v>
      </c>
      <c r="I5">
        <f>S110-T110</f>
        <v>0</v>
      </c>
      <c r="J5">
        <f>(F5-F$110)^2</f>
        <v>10.293830500585187</v>
      </c>
      <c r="L5">
        <f>MAX(G5,0)</f>
        <v>6.0724799999999997</v>
      </c>
      <c r="M5">
        <f>F5</f>
        <v>5.8469829999999998</v>
      </c>
      <c r="O5">
        <f>F5</f>
        <v>5.8469829999999998</v>
      </c>
      <c r="Q5">
        <f t="shared" si="0"/>
        <v>0.50493037919272055</v>
      </c>
      <c r="S5">
        <f t="shared" si="1"/>
        <v>6.5575675334601087</v>
      </c>
      <c r="T5">
        <f t="shared" si="2"/>
        <v>5.8469829999999998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6.0187249999999999</v>
      </c>
      <c r="F6">
        <v>7.3546389999999997</v>
      </c>
      <c r="G6">
        <v>8.3956750000000007</v>
      </c>
      <c r="H6" s="3" t="s">
        <v>12</v>
      </c>
      <c r="I6" s="4">
        <f>(1/108)*SQRT(SUM(Q2:Q109))</f>
        <v>0.12795262694373238</v>
      </c>
      <c r="J6">
        <f>(F6-F$110)^2</f>
        <v>2.8925301220407422</v>
      </c>
      <c r="L6">
        <f>MAX(G6,0)</f>
        <v>8.3956750000000007</v>
      </c>
      <c r="M6">
        <f>F6</f>
        <v>7.3546389999999997</v>
      </c>
      <c r="O6">
        <f>F6</f>
        <v>7.3546389999999997</v>
      </c>
      <c r="Q6">
        <f t="shared" si="0"/>
        <v>0.46023596522142096</v>
      </c>
      <c r="S6">
        <f t="shared" si="1"/>
        <v>8.0330459318789575</v>
      </c>
      <c r="T6">
        <f t="shared" si="2"/>
        <v>7.3546389999999997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6.6253310000000001</v>
      </c>
      <c r="F7">
        <v>9.6800379999999997</v>
      </c>
      <c r="G7">
        <v>12.793075999999999</v>
      </c>
      <c r="J7">
        <f>(F7-F$110)^2</f>
        <v>0.39019388059268478</v>
      </c>
      <c r="L7">
        <f>MAX(G7,0)</f>
        <v>12.793075999999999</v>
      </c>
      <c r="M7">
        <f>F7</f>
        <v>9.6800379999999997</v>
      </c>
      <c r="O7">
        <f>F7</f>
        <v>9.6800379999999997</v>
      </c>
      <c r="Q7">
        <f t="shared" si="0"/>
        <v>1.3129263101210327</v>
      </c>
      <c r="S7">
        <f t="shared" si="1"/>
        <v>10.825867965623623</v>
      </c>
      <c r="T7">
        <f t="shared" si="2"/>
        <v>9.6800379999999997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8.0312180000000009</v>
      </c>
      <c r="F8">
        <v>14.584220999999999</v>
      </c>
      <c r="G8">
        <v>18.577027999999999</v>
      </c>
      <c r="J8">
        <f>(F8-F$110)^2</f>
        <v>30.568049732629881</v>
      </c>
      <c r="L8">
        <f>MAX(G8,0)</f>
        <v>18.577027999999999</v>
      </c>
      <c r="M8">
        <f>F8</f>
        <v>14.584220999999999</v>
      </c>
      <c r="O8">
        <f>F8</f>
        <v>14.584220999999999</v>
      </c>
      <c r="Q8">
        <f t="shared" si="0"/>
        <v>7.2117737492801322E-3</v>
      </c>
      <c r="S8">
        <f t="shared" si="1"/>
        <v>14.499298837113741</v>
      </c>
      <c r="T8">
        <f t="shared" si="2"/>
        <v>14.584220999999999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7.9637000000000002</v>
      </c>
      <c r="F9">
        <v>15.261647999999999</v>
      </c>
      <c r="G9">
        <v>18.211918000000001</v>
      </c>
      <c r="J9">
        <f>(F9-F$110)^2</f>
        <v>38.517725365155826</v>
      </c>
      <c r="L9">
        <f>MAX(G9,0)</f>
        <v>18.211918000000001</v>
      </c>
      <c r="M9">
        <f>F9</f>
        <v>15.261647999999999</v>
      </c>
      <c r="O9">
        <f>F9</f>
        <v>15.261647999999999</v>
      </c>
      <c r="Q9">
        <f t="shared" si="0"/>
        <v>0.98849972654782092</v>
      </c>
      <c r="S9">
        <f t="shared" si="1"/>
        <v>14.26741476451256</v>
      </c>
      <c r="T9">
        <f t="shared" si="2"/>
        <v>15.261647999999999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6.6844609999999998</v>
      </c>
      <c r="F10">
        <v>12.806131000000001</v>
      </c>
      <c r="G10">
        <v>14.350652</v>
      </c>
      <c r="J10">
        <f>(F10-F$110)^2</f>
        <v>14.0681106289623</v>
      </c>
      <c r="L10">
        <f>MAX(G10,0)</f>
        <v>14.350652</v>
      </c>
      <c r="M10">
        <f>F10</f>
        <v>12.806131000000001</v>
      </c>
      <c r="O10">
        <f>F10</f>
        <v>12.806131000000001</v>
      </c>
      <c r="Q10">
        <f t="shared" si="0"/>
        <v>0.9821502700629372</v>
      </c>
      <c r="S10">
        <f t="shared" si="1"/>
        <v>11.815096051038594</v>
      </c>
      <c r="T10">
        <f t="shared" si="2"/>
        <v>12.806131000000001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5.9015829999999996</v>
      </c>
      <c r="F11">
        <v>9.8069469999999992</v>
      </c>
      <c r="G11">
        <v>9.8291660000000007</v>
      </c>
      <c r="J11">
        <f>(F11-F$110)^2</f>
        <v>0.56484846001385058</v>
      </c>
      <c r="L11">
        <f>MAX(G11,0)</f>
        <v>9.8291660000000007</v>
      </c>
      <c r="M11">
        <f>F11</f>
        <v>9.8069469999999992</v>
      </c>
      <c r="O11">
        <f>F11</f>
        <v>9.8069469999999992</v>
      </c>
      <c r="Q11">
        <f t="shared" si="0"/>
        <v>0.74559820735234994</v>
      </c>
      <c r="S11">
        <f t="shared" si="1"/>
        <v>8.9434667122386919</v>
      </c>
      <c r="T11">
        <f t="shared" si="2"/>
        <v>9.8069469999999992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5.0198689999999999</v>
      </c>
      <c r="F12">
        <v>6.3599959999999998</v>
      </c>
      <c r="G12">
        <v>3.8548749999999998</v>
      </c>
      <c r="J12">
        <f>(F12-F$110)^2</f>
        <v>7.2651110298544275</v>
      </c>
      <c r="L12">
        <f>MAX(G12,0)</f>
        <v>3.8548749999999998</v>
      </c>
      <c r="M12">
        <f>F12</f>
        <v>6.3599959999999998</v>
      </c>
      <c r="O12">
        <f>F12</f>
        <v>6.3599959999999998</v>
      </c>
      <c r="Q12">
        <f t="shared" si="0"/>
        <v>1.466147725163756</v>
      </c>
      <c r="S12">
        <f t="shared" si="1"/>
        <v>5.1491501282377197</v>
      </c>
      <c r="T12">
        <f t="shared" si="2"/>
        <v>6.3599959999999998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4.9052369999999996</v>
      </c>
      <c r="F13">
        <v>5.272043</v>
      </c>
      <c r="G13">
        <v>2.4019499999999998</v>
      </c>
      <c r="J13">
        <f>(F13-F$110)^2</f>
        <v>14.313661485538148</v>
      </c>
      <c r="L13">
        <f>MAX(G13,0)</f>
        <v>2.4019499999999998</v>
      </c>
      <c r="M13">
        <f>F13</f>
        <v>5.272043</v>
      </c>
      <c r="O13">
        <f>F13</f>
        <v>5.272043</v>
      </c>
      <c r="Q13">
        <f t="shared" si="0"/>
        <v>1.0933971601649173</v>
      </c>
      <c r="S13">
        <f t="shared" si="1"/>
        <v>4.2263866701454358</v>
      </c>
      <c r="T13">
        <f t="shared" si="2"/>
        <v>5.272043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4.9701269999999997</v>
      </c>
      <c r="F14">
        <v>4.6519149999999998</v>
      </c>
      <c r="G14">
        <v>3.3759589999999999</v>
      </c>
      <c r="J14">
        <f>(F14-F$110)^2</f>
        <v>19.3905303454783</v>
      </c>
      <c r="L14">
        <f>MAX(G14,0)</f>
        <v>3.3759589999999999</v>
      </c>
      <c r="M14">
        <f>F14</f>
        <v>4.6519149999999998</v>
      </c>
      <c r="O14">
        <f>F14</f>
        <v>4.6519149999999998</v>
      </c>
      <c r="Q14">
        <f t="shared" si="0"/>
        <v>3.7276804837930673E-2</v>
      </c>
      <c r="S14">
        <f t="shared" si="1"/>
        <v>4.8449870198214402</v>
      </c>
      <c r="T14">
        <f t="shared" si="2"/>
        <v>4.6519149999999998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5.0592030000000001</v>
      </c>
      <c r="F15">
        <v>3.530357</v>
      </c>
      <c r="G15">
        <v>1.52826</v>
      </c>
      <c r="J15">
        <f>(F15-F$110)^2</f>
        <v>30.5259121983607</v>
      </c>
      <c r="L15">
        <f>MAX(G15,0)</f>
        <v>1.52826</v>
      </c>
      <c r="M15">
        <f>F15</f>
        <v>3.530357</v>
      </c>
      <c r="O15">
        <f>F15</f>
        <v>3.530357</v>
      </c>
      <c r="Q15">
        <f t="shared" si="0"/>
        <v>1.9921251154779072E-2</v>
      </c>
      <c r="S15">
        <f t="shared" si="1"/>
        <v>3.6714996624191958</v>
      </c>
      <c r="T15">
        <f t="shared" si="2"/>
        <v>3.530357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5.1796259999999998</v>
      </c>
      <c r="F16">
        <v>4.778022</v>
      </c>
      <c r="G16">
        <v>4.5627389999999997</v>
      </c>
      <c r="J16">
        <f>(F16-F$110)^2</f>
        <v>18.295817045110613</v>
      </c>
      <c r="L16">
        <f>MAX(G16,0)</f>
        <v>4.5627389999999997</v>
      </c>
      <c r="M16">
        <f>F16</f>
        <v>4.778022</v>
      </c>
      <c r="O16">
        <f>F16</f>
        <v>4.778022</v>
      </c>
      <c r="Q16">
        <f t="shared" si="0"/>
        <v>0.67354489830382613</v>
      </c>
      <c r="S16">
        <f t="shared" si="1"/>
        <v>5.5987198118064079</v>
      </c>
      <c r="T16">
        <f t="shared" si="2"/>
        <v>4.778022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5.4630099999999997</v>
      </c>
      <c r="F17">
        <v>5.180104</v>
      </c>
      <c r="G17">
        <v>5.2975960000000004</v>
      </c>
      <c r="J17">
        <f>(F17-F$110)^2</f>
        <v>15.017787256076575</v>
      </c>
      <c r="L17">
        <f>MAX(G17,0)</f>
        <v>5.2975960000000004</v>
      </c>
      <c r="M17">
        <f>F17</f>
        <v>5.180104</v>
      </c>
      <c r="O17">
        <f>F17</f>
        <v>5.180104</v>
      </c>
      <c r="Q17">
        <f t="shared" si="0"/>
        <v>0.78380734996816681</v>
      </c>
      <c r="S17">
        <f t="shared" si="1"/>
        <v>6.0654329501468744</v>
      </c>
      <c r="T17">
        <f t="shared" si="2"/>
        <v>5.180104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6.0111540000000003</v>
      </c>
      <c r="F18">
        <v>6.3966960000000004</v>
      </c>
      <c r="G18">
        <v>8.6846929999999993</v>
      </c>
      <c r="J18">
        <f>(F18-F$110)^2</f>
        <v>7.0686165147340541</v>
      </c>
      <c r="L18">
        <f>MAX(G18,0)</f>
        <v>8.6846929999999993</v>
      </c>
      <c r="M18">
        <f>F18</f>
        <v>6.3966960000000004</v>
      </c>
      <c r="O18">
        <f>F18</f>
        <v>6.3966960000000004</v>
      </c>
      <c r="Q18">
        <f t="shared" si="0"/>
        <v>3.3120629815538525</v>
      </c>
      <c r="S18">
        <f t="shared" si="1"/>
        <v>8.2166034101596086</v>
      </c>
      <c r="T18">
        <f t="shared" si="2"/>
        <v>6.3966960000000004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6.9946029999999997</v>
      </c>
      <c r="F19">
        <v>8.9151740000000004</v>
      </c>
      <c r="G19">
        <v>14.123099</v>
      </c>
      <c r="J19">
        <f>(F19-F$110)^2</f>
        <v>1.9658561084537042E-2</v>
      </c>
      <c r="L19">
        <f>MAX(G19,0)</f>
        <v>14.123099</v>
      </c>
      <c r="M19">
        <f>F19</f>
        <v>8.9151740000000004</v>
      </c>
      <c r="O19">
        <f>F19</f>
        <v>8.9151740000000004</v>
      </c>
      <c r="Q19">
        <f t="shared" si="0"/>
        <v>7.5922371547763605</v>
      </c>
      <c r="S19">
        <f t="shared" si="1"/>
        <v>11.670575450746581</v>
      </c>
      <c r="T19">
        <f t="shared" si="2"/>
        <v>8.9151740000000004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7.5187549999999996</v>
      </c>
      <c r="F20">
        <v>13.210819000000001</v>
      </c>
      <c r="G20">
        <v>16.661546999999999</v>
      </c>
      <c r="J20">
        <f>(F20-F$110)^2</f>
        <v>17.267648427048524</v>
      </c>
      <c r="L20">
        <f>MAX(G20,0)</f>
        <v>16.661546999999999</v>
      </c>
      <c r="M20">
        <f>F20</f>
        <v>13.210819000000001</v>
      </c>
      <c r="O20">
        <f>F20</f>
        <v>13.210819000000001</v>
      </c>
      <c r="Q20">
        <f t="shared" si="0"/>
        <v>5.1758856253026437E-3</v>
      </c>
      <c r="S20">
        <f t="shared" si="1"/>
        <v>13.282762628107726</v>
      </c>
      <c r="T20">
        <f t="shared" si="2"/>
        <v>13.210819000000001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8.0709379999999999</v>
      </c>
      <c r="F21">
        <v>15.696068</v>
      </c>
      <c r="G21">
        <v>18.271287999999998</v>
      </c>
      <c r="J21">
        <f>(F21-F$110)^2</f>
        <v>44.098697392200648</v>
      </c>
      <c r="L21">
        <f>MAX(G21,0)</f>
        <v>18.271287999999998</v>
      </c>
      <c r="M21">
        <f>F21</f>
        <v>15.696068</v>
      </c>
      <c r="O21">
        <f>F21</f>
        <v>15.696068</v>
      </c>
      <c r="Q21">
        <f t="shared" si="0"/>
        <v>1.9347332996450592</v>
      </c>
      <c r="S21">
        <f t="shared" si="1"/>
        <v>14.305121092442038</v>
      </c>
      <c r="T21">
        <f t="shared" si="2"/>
        <v>15.696068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7.4533339999999999</v>
      </c>
      <c r="F22">
        <v>14.140558</v>
      </c>
      <c r="G22">
        <v>17.680137999999999</v>
      </c>
      <c r="J22">
        <f>(F22-F$110)^2</f>
        <v>25.859004874794909</v>
      </c>
      <c r="L22">
        <f>MAX(G22,0)</f>
        <v>17.680137999999999</v>
      </c>
      <c r="M22">
        <f>F22</f>
        <v>14.140558</v>
      </c>
      <c r="O22">
        <f>F22</f>
        <v>14.140558</v>
      </c>
      <c r="Q22">
        <f t="shared" si="0"/>
        <v>4.4470653991216892E-2</v>
      </c>
      <c r="S22">
        <f t="shared" si="1"/>
        <v>13.9296773370856</v>
      </c>
      <c r="T22">
        <f t="shared" si="2"/>
        <v>14.140558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5.8336880000000004</v>
      </c>
      <c r="F23">
        <v>10.113104</v>
      </c>
      <c r="G23">
        <v>9.7974840000000007</v>
      </c>
      <c r="J23">
        <f>(F23-F$110)^2</f>
        <v>1.1187737334284256</v>
      </c>
      <c r="L23">
        <f>MAX(G23,0)</f>
        <v>9.7974840000000007</v>
      </c>
      <c r="M23">
        <f>F23</f>
        <v>10.113104</v>
      </c>
      <c r="O23">
        <f>F23</f>
        <v>10.113104</v>
      </c>
      <c r="Q23">
        <f t="shared" si="0"/>
        <v>1.4155259099886957</v>
      </c>
      <c r="S23">
        <f t="shared" si="1"/>
        <v>8.9233452387426198</v>
      </c>
      <c r="T23">
        <f t="shared" si="2"/>
        <v>10.113104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5.0490170000000001</v>
      </c>
      <c r="F24">
        <v>5.8270860000000004</v>
      </c>
      <c r="G24">
        <v>3.7392210000000001</v>
      </c>
      <c r="J24">
        <f>(F24-F$110)^2</f>
        <v>10.421901460425721</v>
      </c>
      <c r="L24">
        <f>MAX(G24,0)</f>
        <v>3.7392210000000001</v>
      </c>
      <c r="M24">
        <f>F24</f>
        <v>5.8270860000000004</v>
      </c>
      <c r="O24">
        <f>F24</f>
        <v>5.8270860000000004</v>
      </c>
      <c r="Q24">
        <f t="shared" si="0"/>
        <v>0.56458480732453653</v>
      </c>
      <c r="S24">
        <f t="shared" si="1"/>
        <v>5.0756974138978848</v>
      </c>
      <c r="T24">
        <f t="shared" si="2"/>
        <v>5.8270860000000004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4.914485</v>
      </c>
      <c r="F25">
        <v>3.21502</v>
      </c>
      <c r="G25">
        <v>2.6121889999999999</v>
      </c>
      <c r="J25">
        <f>(F25-F$110)^2</f>
        <v>34.109839863614134</v>
      </c>
      <c r="L25">
        <f>MAX(G25,0)</f>
        <v>2.6121889999999999</v>
      </c>
      <c r="M25">
        <f>F25</f>
        <v>3.21502</v>
      </c>
      <c r="O25">
        <f>F25</f>
        <v>3.21502</v>
      </c>
      <c r="Q25">
        <f t="shared" si="0"/>
        <v>1.3107754487064205</v>
      </c>
      <c r="S25">
        <f t="shared" si="1"/>
        <v>4.3599110204497284</v>
      </c>
      <c r="T25">
        <f t="shared" si="2"/>
        <v>3.21502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4.9582459999999999</v>
      </c>
      <c r="F26">
        <v>4.3466950000000004</v>
      </c>
      <c r="G26">
        <v>2.4384779999999999</v>
      </c>
      <c r="J26">
        <f>(F26-F$110)^2</f>
        <v>22.171742594146071</v>
      </c>
      <c r="L26">
        <f>MAX(G26,0)</f>
        <v>2.4384779999999999</v>
      </c>
      <c r="M26">
        <f>F26</f>
        <v>4.3466950000000004</v>
      </c>
      <c r="O26">
        <f>F26</f>
        <v>4.3466950000000004</v>
      </c>
      <c r="Q26">
        <f t="shared" si="0"/>
        <v>9.4301823074621812E-3</v>
      </c>
      <c r="S26">
        <f t="shared" si="1"/>
        <v>4.2495858742318102</v>
      </c>
      <c r="T26">
        <f t="shared" si="2"/>
        <v>4.3466950000000004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5.0792630000000001</v>
      </c>
      <c r="F27">
        <v>4.3152239999999997</v>
      </c>
      <c r="G27">
        <v>3.0601600000000002</v>
      </c>
      <c r="J27">
        <f>(F27-F$110)^2</f>
        <v>22.46910725750028</v>
      </c>
      <c r="L27">
        <f>MAX(G27,0)</f>
        <v>3.0601600000000002</v>
      </c>
      <c r="M27">
        <f>F27</f>
        <v>4.3152239999999997</v>
      </c>
      <c r="O27">
        <f>F27</f>
        <v>4.3152239999999997</v>
      </c>
      <c r="Q27">
        <f t="shared" si="0"/>
        <v>0.10837048674213211</v>
      </c>
      <c r="S27">
        <f t="shared" si="1"/>
        <v>4.6444207295434934</v>
      </c>
      <c r="T27">
        <f t="shared" si="2"/>
        <v>4.3152239999999997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5.2452860000000001</v>
      </c>
      <c r="F28">
        <v>4.1118129999999997</v>
      </c>
      <c r="G28">
        <v>2.8702640000000001</v>
      </c>
      <c r="J28">
        <f>(F28-F$110)^2</f>
        <v>24.438884253352413</v>
      </c>
      <c r="L28">
        <f>MAX(G28,0)</f>
        <v>2.8702640000000001</v>
      </c>
      <c r="M28">
        <f>F28</f>
        <v>4.1118129999999997</v>
      </c>
      <c r="O28">
        <f>F28</f>
        <v>4.1118129999999997</v>
      </c>
      <c r="Q28">
        <f t="shared" si="0"/>
        <v>0.16974677658047443</v>
      </c>
      <c r="S28">
        <f t="shared" si="1"/>
        <v>4.5238163696227183</v>
      </c>
      <c r="T28">
        <f t="shared" si="2"/>
        <v>4.1118129999999997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5.6333859999999998</v>
      </c>
      <c r="F29">
        <v>5.5996569999999997</v>
      </c>
      <c r="G29">
        <v>8.8227089999999997</v>
      </c>
      <c r="J29">
        <f>(F29-F$110)^2</f>
        <v>11.942042123081077</v>
      </c>
      <c r="L29">
        <f>MAX(G29,0)</f>
        <v>8.8227089999999997</v>
      </c>
      <c r="M29">
        <f>F29</f>
        <v>5.5996569999999997</v>
      </c>
      <c r="O29">
        <f>F29</f>
        <v>5.5996569999999997</v>
      </c>
      <c r="Q29">
        <f t="shared" si="0"/>
        <v>7.3148687154517891</v>
      </c>
      <c r="S29">
        <f t="shared" si="1"/>
        <v>8.3042583967776817</v>
      </c>
      <c r="T29">
        <f t="shared" si="2"/>
        <v>5.5996569999999997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6.5814649999999997</v>
      </c>
      <c r="F30">
        <v>7.8391130000000002</v>
      </c>
      <c r="G30">
        <v>11.169774</v>
      </c>
      <c r="J30">
        <f>(F30-F$110)^2</f>
        <v>1.4793126903764813</v>
      </c>
      <c r="L30">
        <f>MAX(G30,0)</f>
        <v>11.169774</v>
      </c>
      <c r="M30">
        <f>F30</f>
        <v>7.8391130000000002</v>
      </c>
      <c r="O30">
        <f>F30</f>
        <v>7.8391130000000002</v>
      </c>
      <c r="Q30">
        <f t="shared" si="0"/>
        <v>3.8250903094021607</v>
      </c>
      <c r="S30">
        <f t="shared" si="1"/>
        <v>9.7948968094743911</v>
      </c>
      <c r="T30">
        <f t="shared" si="2"/>
        <v>7.8391130000000002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6.4729409999999996</v>
      </c>
      <c r="F31">
        <v>9.6897059999999993</v>
      </c>
      <c r="G31">
        <v>13.289781</v>
      </c>
      <c r="J31">
        <f>(F31-F$110)^2</f>
        <v>0.40236568007572127</v>
      </c>
      <c r="L31">
        <f>MAX(G31,0)</f>
        <v>13.289781</v>
      </c>
      <c r="M31">
        <f>F31</f>
        <v>9.6897059999999993</v>
      </c>
      <c r="O31">
        <f>F31</f>
        <v>9.6897059999999993</v>
      </c>
      <c r="Q31">
        <f t="shared" si="0"/>
        <v>2.1072093342897182</v>
      </c>
      <c r="S31">
        <f t="shared" si="1"/>
        <v>11.141329000055357</v>
      </c>
      <c r="T31">
        <f t="shared" si="2"/>
        <v>9.6897059999999993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7.9430899999999998</v>
      </c>
      <c r="F32">
        <v>14.292591</v>
      </c>
      <c r="G32">
        <v>18.110579000000001</v>
      </c>
      <c r="J32">
        <f>(F32-F$110)^2</f>
        <v>27.428347732249332</v>
      </c>
      <c r="L32">
        <f>MAX(G32,0)</f>
        <v>18.110579000000001</v>
      </c>
      <c r="M32">
        <f>F32</f>
        <v>14.292591</v>
      </c>
      <c r="O32">
        <f>F32</f>
        <v>14.292591</v>
      </c>
      <c r="Q32">
        <f t="shared" si="0"/>
        <v>8.0169436730341999E-3</v>
      </c>
      <c r="S32">
        <f t="shared" si="1"/>
        <v>14.203053612987455</v>
      </c>
      <c r="T32">
        <f t="shared" si="2"/>
        <v>14.292591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8.1058649999999997</v>
      </c>
      <c r="F33">
        <v>15.783275</v>
      </c>
      <c r="G33">
        <v>19.469473000000001</v>
      </c>
      <c r="J33">
        <f>(F33-F$110)^2</f>
        <v>45.26453088825459</v>
      </c>
      <c r="L33">
        <f>MAX(G33,0)</f>
        <v>19.469473000000001</v>
      </c>
      <c r="M33">
        <f>F33</f>
        <v>15.783275</v>
      </c>
      <c r="O33">
        <f>F33</f>
        <v>15.783275</v>
      </c>
      <c r="Q33">
        <f t="shared" si="0"/>
        <v>0.51434387542371629</v>
      </c>
      <c r="S33">
        <f t="shared" si="1"/>
        <v>15.066097284629732</v>
      </c>
      <c r="T33">
        <f t="shared" si="2"/>
        <v>15.783275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7.3547640000000003</v>
      </c>
      <c r="F34">
        <v>13.040979999999999</v>
      </c>
      <c r="G34">
        <v>16.860990999999999</v>
      </c>
      <c r="J34">
        <f>(F34-F$110)^2</f>
        <v>15.884983520216347</v>
      </c>
      <c r="L34">
        <f>MAX(G34,0)</f>
        <v>16.860990999999999</v>
      </c>
      <c r="M34">
        <f>F34</f>
        <v>13.040979999999999</v>
      </c>
      <c r="O34">
        <f>F34</f>
        <v>13.040979999999999</v>
      </c>
      <c r="Q34">
        <f t="shared" si="0"/>
        <v>0.13575613478773288</v>
      </c>
      <c r="S34">
        <f t="shared" si="1"/>
        <v>13.409430993739646</v>
      </c>
      <c r="T34">
        <f t="shared" si="2"/>
        <v>13.040979999999999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5.9804820000000003</v>
      </c>
      <c r="F35">
        <v>8.8601080000000003</v>
      </c>
      <c r="G35">
        <v>10.653655000000001</v>
      </c>
      <c r="J35">
        <f>(F35-F$110)^2</f>
        <v>3.8132322008796293E-2</v>
      </c>
      <c r="L35">
        <f>MAX(G35,0)</f>
        <v>10.653655000000001</v>
      </c>
      <c r="M35">
        <f>F35</f>
        <v>8.8601080000000003</v>
      </c>
      <c r="O35">
        <f>F35</f>
        <v>8.8601080000000003</v>
      </c>
      <c r="Q35">
        <f t="shared" si="0"/>
        <v>0.36844632854763509</v>
      </c>
      <c r="S35">
        <f t="shared" si="1"/>
        <v>9.4671057994586434</v>
      </c>
      <c r="T35">
        <f t="shared" si="2"/>
        <v>8.8601080000000003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5.1121920000000003</v>
      </c>
      <c r="F36">
        <v>7.1383010000000002</v>
      </c>
      <c r="G36">
        <v>6.306775</v>
      </c>
      <c r="J36">
        <f>(F36-F$110)^2</f>
        <v>3.6752033592224809</v>
      </c>
      <c r="L36">
        <f>MAX(G36,0)</f>
        <v>6.306775</v>
      </c>
      <c r="M36">
        <f>F36</f>
        <v>7.1383010000000002</v>
      </c>
      <c r="O36">
        <f>F36</f>
        <v>7.1383010000000002</v>
      </c>
      <c r="Q36">
        <f t="shared" si="0"/>
        <v>0.18656436455243483</v>
      </c>
      <c r="S36">
        <f t="shared" si="1"/>
        <v>6.7063700280236498</v>
      </c>
      <c r="T36">
        <f t="shared" si="2"/>
        <v>7.1383010000000002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4.8845169999999998</v>
      </c>
      <c r="F37">
        <v>4.9432869999999998</v>
      </c>
      <c r="G37">
        <v>1.1495070000000001</v>
      </c>
      <c r="J37">
        <f>(F37-F$110)^2</f>
        <v>16.909333437066078</v>
      </c>
      <c r="L37">
        <f>MAX(G37,0)</f>
        <v>1.1495070000000001</v>
      </c>
      <c r="M37">
        <f>F37</f>
        <v>4.9432869999999998</v>
      </c>
      <c r="O37">
        <f>F37</f>
        <v>4.9432869999999998</v>
      </c>
      <c r="Q37">
        <f t="shared" si="0"/>
        <v>2.2871607237745852</v>
      </c>
      <c r="S37">
        <f t="shared" si="1"/>
        <v>3.4309508191940967</v>
      </c>
      <c r="T37">
        <f t="shared" si="2"/>
        <v>4.9432869999999998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4.9369139999999998</v>
      </c>
      <c r="F38">
        <v>3.7774809999999999</v>
      </c>
      <c r="G38">
        <v>1.9300820000000001</v>
      </c>
      <c r="J38">
        <f>(F38-F$110)^2</f>
        <v>27.856249423865076</v>
      </c>
      <c r="L38">
        <f>MAX(G38,0)</f>
        <v>1.9300820000000001</v>
      </c>
      <c r="M38">
        <f>F38</f>
        <v>3.7774809999999999</v>
      </c>
      <c r="O38">
        <f>F38</f>
        <v>3.7774809999999999</v>
      </c>
      <c r="Q38">
        <f t="shared" si="0"/>
        <v>2.2266249937185928E-2</v>
      </c>
      <c r="S38">
        <f t="shared" si="1"/>
        <v>3.926699798873285</v>
      </c>
      <c r="T38">
        <f t="shared" si="2"/>
        <v>3.7774809999999999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5.117667</v>
      </c>
      <c r="F39">
        <v>4.4470419999999997</v>
      </c>
      <c r="G39">
        <v>2.8228629999999999</v>
      </c>
      <c r="J39">
        <f>(F39-F$110)^2</f>
        <v>21.236806686941357</v>
      </c>
      <c r="L39">
        <f>MAX(G39,0)</f>
        <v>2.8228629999999999</v>
      </c>
      <c r="M39">
        <f>F39</f>
        <v>4.4470419999999997</v>
      </c>
      <c r="O39">
        <f>F39</f>
        <v>4.4470419999999997</v>
      </c>
      <c r="Q39">
        <f t="shared" si="0"/>
        <v>2.1780555296480324E-3</v>
      </c>
      <c r="S39">
        <f t="shared" si="1"/>
        <v>4.4937116424846817</v>
      </c>
      <c r="T39">
        <f t="shared" si="2"/>
        <v>4.4470419999999997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5.4710190000000001</v>
      </c>
      <c r="F40">
        <v>5.2057549999999999</v>
      </c>
      <c r="G40">
        <v>6.0453840000000003</v>
      </c>
      <c r="J40">
        <f>(F40-F$110)^2</f>
        <v>14.819635667094595</v>
      </c>
      <c r="L40">
        <f>MAX(G40,0)</f>
        <v>6.0453840000000003</v>
      </c>
      <c r="M40">
        <f>F40</f>
        <v>5.2057549999999999</v>
      </c>
      <c r="O40">
        <f>F40</f>
        <v>5.2057549999999999</v>
      </c>
      <c r="Q40">
        <f t="shared" si="0"/>
        <v>1.7811669362877163</v>
      </c>
      <c r="S40">
        <f t="shared" si="1"/>
        <v>6.5403586626233707</v>
      </c>
      <c r="T40">
        <f t="shared" si="2"/>
        <v>5.2057549999999999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5.9717310000000001</v>
      </c>
      <c r="F41">
        <v>6.2931949999999999</v>
      </c>
      <c r="G41">
        <v>8.2754490000000001</v>
      </c>
      <c r="J41">
        <f>(F41-F$110)^2</f>
        <v>7.6296824961923715</v>
      </c>
      <c r="L41">
        <f>MAX(G41,0)</f>
        <v>8.2754490000000001</v>
      </c>
      <c r="M41">
        <f>F41</f>
        <v>6.2931949999999999</v>
      </c>
      <c r="O41">
        <f>F41</f>
        <v>6.2931949999999999</v>
      </c>
      <c r="Q41">
        <f t="shared" si="0"/>
        <v>2.7672139727689635</v>
      </c>
      <c r="S41">
        <f t="shared" si="1"/>
        <v>7.9566895063837642</v>
      </c>
      <c r="T41">
        <f t="shared" si="2"/>
        <v>6.2931949999999999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6.8351329999999999</v>
      </c>
      <c r="F42">
        <v>9.0125589999999995</v>
      </c>
      <c r="G42">
        <v>12.067036</v>
      </c>
      <c r="J42">
        <f>(F42-F$110)^2</f>
        <v>1.833894182963095E-3</v>
      </c>
      <c r="L42">
        <f>MAX(G42,0)</f>
        <v>12.067036</v>
      </c>
      <c r="M42">
        <f>F42</f>
        <v>9.0125589999999995</v>
      </c>
      <c r="O42">
        <f>F42</f>
        <v>9.0125589999999995</v>
      </c>
      <c r="Q42">
        <f t="shared" si="0"/>
        <v>1.8284328580816009</v>
      </c>
      <c r="S42">
        <f t="shared" si="1"/>
        <v>10.364754569465305</v>
      </c>
      <c r="T42">
        <f t="shared" si="2"/>
        <v>9.0125589999999995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7.1701709999999999</v>
      </c>
      <c r="F43">
        <v>11.620977999999999</v>
      </c>
      <c r="G43">
        <v>15.583968</v>
      </c>
      <c r="J43">
        <f>(F43-F$110)^2</f>
        <v>6.5822777515360134</v>
      </c>
      <c r="L43">
        <f>MAX(G43,0)</f>
        <v>15.583968</v>
      </c>
      <c r="M43">
        <f>F43</f>
        <v>11.620977999999999</v>
      </c>
      <c r="O43">
        <f>F43</f>
        <v>11.620977999999999</v>
      </c>
      <c r="Q43">
        <f t="shared" si="0"/>
        <v>0.95532288417216582</v>
      </c>
      <c r="S43">
        <f t="shared" si="1"/>
        <v>12.598384202237414</v>
      </c>
      <c r="T43">
        <f t="shared" si="2"/>
        <v>11.620977999999999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8.2082940000000004</v>
      </c>
      <c r="F44">
        <v>16.109044999999998</v>
      </c>
      <c r="G44">
        <v>19.436298000000001</v>
      </c>
      <c r="J44">
        <f>(F44-F$110)^2</f>
        <v>49.754147740867346</v>
      </c>
      <c r="L44">
        <f>MAX(G44,0)</f>
        <v>19.436298000000001</v>
      </c>
      <c r="M44">
        <f>F44</f>
        <v>16.109044999999998</v>
      </c>
      <c r="O44">
        <f>F44</f>
        <v>16.109044999999998</v>
      </c>
      <c r="Q44">
        <f t="shared" si="0"/>
        <v>1.1321330365566085</v>
      </c>
      <c r="S44">
        <f t="shared" si="1"/>
        <v>15.04502759574544</v>
      </c>
      <c r="T44">
        <f t="shared" si="2"/>
        <v>16.109044999999998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7.9506629999999996</v>
      </c>
      <c r="F45">
        <v>16.403063</v>
      </c>
      <c r="G45">
        <v>19.551936999999999</v>
      </c>
      <c r="J45">
        <f>(F45-F$110)^2</f>
        <v>53.988401518468137</v>
      </c>
      <c r="L45">
        <f>MAX(G45,0)</f>
        <v>19.551936999999999</v>
      </c>
      <c r="M45">
        <f>F45</f>
        <v>16.403063</v>
      </c>
      <c r="O45">
        <f>F45</f>
        <v>16.403063</v>
      </c>
      <c r="Q45">
        <f t="shared" si="0"/>
        <v>1.6501771627595119</v>
      </c>
      <c r="S45">
        <f t="shared" si="1"/>
        <v>15.118470783473871</v>
      </c>
      <c r="T45">
        <f t="shared" si="2"/>
        <v>16.403063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6.6867380000000001</v>
      </c>
      <c r="F46">
        <v>13.773477</v>
      </c>
      <c r="G46">
        <v>14.881489999999999</v>
      </c>
      <c r="J46">
        <f>(F46-F$110)^2</f>
        <v>22.260411080208108</v>
      </c>
      <c r="L46">
        <f>MAX(G46,0)</f>
        <v>14.881489999999999</v>
      </c>
      <c r="M46">
        <f>F46</f>
        <v>13.773477</v>
      </c>
      <c r="O46">
        <f>F46</f>
        <v>13.773477</v>
      </c>
      <c r="Q46">
        <f t="shared" si="0"/>
        <v>2.6284249504959978</v>
      </c>
      <c r="S46">
        <f t="shared" si="1"/>
        <v>12.152235207269502</v>
      </c>
      <c r="T46">
        <f t="shared" si="2"/>
        <v>13.773477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5.7875199999999998</v>
      </c>
      <c r="F47">
        <v>7.6693629999999997</v>
      </c>
      <c r="G47">
        <v>9.6321519999999996</v>
      </c>
      <c r="J47">
        <f>(F47-F$110)^2</f>
        <v>1.921051414732964</v>
      </c>
      <c r="L47">
        <f>MAX(G47,0)</f>
        <v>9.6321519999999996</v>
      </c>
      <c r="M47">
        <f>F47</f>
        <v>7.6693629999999997</v>
      </c>
      <c r="O47">
        <f>F47</f>
        <v>7.6693629999999997</v>
      </c>
      <c r="Q47">
        <f t="shared" si="0"/>
        <v>1.3201519557441821</v>
      </c>
      <c r="S47">
        <f t="shared" si="1"/>
        <v>8.8183416576539102</v>
      </c>
      <c r="T47">
        <f t="shared" si="2"/>
        <v>7.6693629999999997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5.0707500000000003</v>
      </c>
      <c r="F48">
        <v>6.3303070000000004</v>
      </c>
      <c r="G48">
        <v>4.9176719999999996</v>
      </c>
      <c r="J48">
        <f>(F48-F$110)^2</f>
        <v>7.4260391553116278</v>
      </c>
      <c r="L48">
        <f>MAX(G48,0)</f>
        <v>4.9176719999999996</v>
      </c>
      <c r="M48">
        <f>F48</f>
        <v>6.3303070000000004</v>
      </c>
      <c r="O48">
        <f>F48</f>
        <v>6.3303070000000004</v>
      </c>
      <c r="Q48">
        <f t="shared" si="0"/>
        <v>0.25620463087836659</v>
      </c>
      <c r="S48">
        <f t="shared" si="1"/>
        <v>5.8241403961249851</v>
      </c>
      <c r="T48">
        <f t="shared" si="2"/>
        <v>6.3303070000000004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4.8515670000000002</v>
      </c>
      <c r="F49">
        <v>3.3336269999999999</v>
      </c>
      <c r="G49">
        <v>1.4944649999999999</v>
      </c>
      <c r="J49">
        <f>(F49-F$110)^2</f>
        <v>32.738491617577559</v>
      </c>
      <c r="L49">
        <f>MAX(G49,0)</f>
        <v>1.4944649999999999</v>
      </c>
      <c r="M49">
        <f>F49</f>
        <v>3.3336269999999999</v>
      </c>
      <c r="O49">
        <f>F49</f>
        <v>3.3336269999999999</v>
      </c>
      <c r="Q49">
        <f t="shared" si="0"/>
        <v>0.10011478623025055</v>
      </c>
      <c r="S49">
        <f t="shared" si="1"/>
        <v>3.6500362069302827</v>
      </c>
      <c r="T49">
        <f t="shared" si="2"/>
        <v>3.3336269999999999</v>
      </c>
    </row>
    <row r="50" spans="1:20" x14ac:dyDescent="0.3">
      <c r="A50">
        <v>48</v>
      </c>
      <c r="B50">
        <v>2014</v>
      </c>
      <c r="C50">
        <v>1</v>
      </c>
      <c r="D50">
        <v>31</v>
      </c>
      <c r="E50">
        <v>5.1661419999999998</v>
      </c>
      <c r="F50">
        <v>4.5585680000000002</v>
      </c>
      <c r="G50">
        <v>6.2784599999999999</v>
      </c>
      <c r="J50">
        <f>(F50-F$110)^2</f>
        <v>20.221345060950647</v>
      </c>
      <c r="L50">
        <f>MAX(G50,0)</f>
        <v>6.2784599999999999</v>
      </c>
      <c r="M50">
        <f>F50</f>
        <v>4.5585680000000002</v>
      </c>
      <c r="O50">
        <f>F50</f>
        <v>4.5585680000000002</v>
      </c>
      <c r="Q50">
        <f t="shared" si="0"/>
        <v>4.536128807630317</v>
      </c>
      <c r="S50">
        <f t="shared" si="1"/>
        <v>6.6883869612336344</v>
      </c>
      <c r="T50">
        <f t="shared" si="2"/>
        <v>4.5585680000000002</v>
      </c>
    </row>
    <row r="51" spans="1:20" x14ac:dyDescent="0.3">
      <c r="A51">
        <v>49</v>
      </c>
      <c r="B51">
        <v>2014</v>
      </c>
      <c r="C51">
        <v>2</v>
      </c>
      <c r="D51">
        <v>28</v>
      </c>
      <c r="E51">
        <v>5.0043139999999999</v>
      </c>
      <c r="F51">
        <v>4.6808779999999999</v>
      </c>
      <c r="G51">
        <v>3.3273239999999999</v>
      </c>
      <c r="J51">
        <f>(F51-F$110)^2</f>
        <v>19.136293914015649</v>
      </c>
      <c r="L51">
        <f>MAX(G51,0)</f>
        <v>3.3273239999999999</v>
      </c>
      <c r="M51">
        <f>F51</f>
        <v>4.6808779999999999</v>
      </c>
      <c r="O51">
        <f>F51</f>
        <v>4.6808779999999999</v>
      </c>
      <c r="Q51">
        <f t="shared" si="0"/>
        <v>1.7747720302757949E-2</v>
      </c>
      <c r="S51">
        <f t="shared" si="1"/>
        <v>4.8140985701187242</v>
      </c>
      <c r="T51">
        <f t="shared" si="2"/>
        <v>4.6808779999999999</v>
      </c>
    </row>
    <row r="52" spans="1:20" x14ac:dyDescent="0.3">
      <c r="A52">
        <v>50</v>
      </c>
      <c r="B52">
        <v>2014</v>
      </c>
      <c r="C52">
        <v>3</v>
      </c>
      <c r="D52">
        <v>31</v>
      </c>
      <c r="E52">
        <v>5.4101059999999999</v>
      </c>
      <c r="F52">
        <v>5.966812</v>
      </c>
      <c r="G52">
        <v>6.6401329999999996</v>
      </c>
      <c r="J52">
        <f>(F52-F$110)^2</f>
        <v>9.5392707648452415</v>
      </c>
      <c r="L52">
        <f>MAX(G52,0)</f>
        <v>6.6401329999999996</v>
      </c>
      <c r="M52">
        <f>F52</f>
        <v>5.966812</v>
      </c>
      <c r="O52">
        <f>F52</f>
        <v>5.966812</v>
      </c>
      <c r="Q52">
        <f t="shared" si="0"/>
        <v>0.90492635086575079</v>
      </c>
      <c r="S52">
        <f t="shared" si="1"/>
        <v>6.9180881696088843</v>
      </c>
      <c r="T52">
        <f t="shared" si="2"/>
        <v>5.966812</v>
      </c>
    </row>
    <row r="53" spans="1:20" x14ac:dyDescent="0.3">
      <c r="A53">
        <v>51</v>
      </c>
      <c r="B53">
        <v>2014</v>
      </c>
      <c r="C53">
        <v>4</v>
      </c>
      <c r="D53">
        <v>30</v>
      </c>
      <c r="E53">
        <v>5.8482719999999997</v>
      </c>
      <c r="F53">
        <v>6.9964919999999999</v>
      </c>
      <c r="G53">
        <v>9.2276089999999993</v>
      </c>
      <c r="J53">
        <f>(F53-F$110)^2</f>
        <v>4.2390321117533896</v>
      </c>
      <c r="L53">
        <f>MAX(G53,0)</f>
        <v>9.2276089999999993</v>
      </c>
      <c r="M53">
        <f>F53</f>
        <v>6.9964919999999999</v>
      </c>
      <c r="O53">
        <f>F53</f>
        <v>6.9964919999999999</v>
      </c>
      <c r="Q53">
        <f t="shared" si="0"/>
        <v>2.4489789690592567</v>
      </c>
      <c r="S53">
        <f t="shared" si="1"/>
        <v>8.5614133938914811</v>
      </c>
      <c r="T53">
        <f t="shared" si="2"/>
        <v>6.9964919999999999</v>
      </c>
    </row>
    <row r="54" spans="1:20" x14ac:dyDescent="0.3">
      <c r="A54">
        <v>52</v>
      </c>
      <c r="B54">
        <v>2014</v>
      </c>
      <c r="C54">
        <v>5</v>
      </c>
      <c r="D54">
        <v>31</v>
      </c>
      <c r="E54">
        <v>6.6093440000000001</v>
      </c>
      <c r="F54">
        <v>9.3046369999999996</v>
      </c>
      <c r="G54">
        <v>12.799035999999999</v>
      </c>
      <c r="J54">
        <f>(F54-F$110)^2</f>
        <v>6.2127561131814661E-2</v>
      </c>
      <c r="L54">
        <f>MAX(G54,0)</f>
        <v>12.799035999999999</v>
      </c>
      <c r="M54">
        <f>F54</f>
        <v>9.3046369999999996</v>
      </c>
      <c r="O54">
        <f>F54</f>
        <v>9.3046369999999996</v>
      </c>
      <c r="Q54">
        <f t="shared" si="0"/>
        <v>2.3256744282191586</v>
      </c>
      <c r="S54">
        <f t="shared" si="1"/>
        <v>10.829653205887386</v>
      </c>
      <c r="T54">
        <f t="shared" si="2"/>
        <v>9.3046369999999996</v>
      </c>
    </row>
    <row r="55" spans="1:20" x14ac:dyDescent="0.3">
      <c r="A55">
        <v>53</v>
      </c>
      <c r="B55">
        <v>2014</v>
      </c>
      <c r="C55">
        <v>6</v>
      </c>
      <c r="D55">
        <v>30</v>
      </c>
      <c r="E55">
        <v>7.1869519999999998</v>
      </c>
      <c r="F55">
        <v>11.878055</v>
      </c>
      <c r="G55">
        <v>14.446667</v>
      </c>
      <c r="J55">
        <f>(F55-F$110)^2</f>
        <v>7.9674772718557021</v>
      </c>
      <c r="L55">
        <f>MAX(G55,0)</f>
        <v>14.446667</v>
      </c>
      <c r="M55">
        <f>F55</f>
        <v>11.878055</v>
      </c>
      <c r="O55">
        <f>F55</f>
        <v>11.878055</v>
      </c>
      <c r="Q55">
        <f t="shared" si="0"/>
        <v>3.91687392461177E-6</v>
      </c>
      <c r="S55">
        <f t="shared" si="1"/>
        <v>11.876075890623383</v>
      </c>
      <c r="T55">
        <f t="shared" si="2"/>
        <v>11.878055</v>
      </c>
    </row>
    <row r="56" spans="1:20" x14ac:dyDescent="0.3">
      <c r="A56">
        <v>54</v>
      </c>
      <c r="B56">
        <v>2014</v>
      </c>
      <c r="C56">
        <v>7</v>
      </c>
      <c r="D56">
        <v>31</v>
      </c>
      <c r="E56">
        <v>8.0584059999999997</v>
      </c>
      <c r="F56">
        <v>16.008330999999998</v>
      </c>
      <c r="G56">
        <v>20.307746999999999</v>
      </c>
      <c r="J56">
        <f>(F56-F$110)^2</f>
        <v>48.343486019462269</v>
      </c>
      <c r="L56">
        <f>MAX(G56,0)</f>
        <v>20.307746999999999</v>
      </c>
      <c r="M56">
        <f>F56</f>
        <v>16.008330999999998</v>
      </c>
      <c r="O56">
        <f>F56</f>
        <v>16.008330999999998</v>
      </c>
      <c r="Q56">
        <f t="shared" si="0"/>
        <v>0.16796855696784976</v>
      </c>
      <c r="S56">
        <f t="shared" si="1"/>
        <v>15.598491327728206</v>
      </c>
      <c r="T56">
        <f t="shared" si="2"/>
        <v>16.008330999999998</v>
      </c>
    </row>
    <row r="57" spans="1:20" x14ac:dyDescent="0.3">
      <c r="A57">
        <v>55</v>
      </c>
      <c r="B57">
        <v>2014</v>
      </c>
      <c r="C57">
        <v>8</v>
      </c>
      <c r="D57">
        <v>31</v>
      </c>
      <c r="E57">
        <v>8.0348419999999994</v>
      </c>
      <c r="F57">
        <v>16.785382999999999</v>
      </c>
      <c r="G57">
        <v>19.433971</v>
      </c>
      <c r="J57">
        <f>(F57-F$110)^2</f>
        <v>59.752900143148139</v>
      </c>
      <c r="L57">
        <f>MAX(G57,0)</f>
        <v>19.433971</v>
      </c>
      <c r="M57">
        <f>F57</f>
        <v>16.785382999999999</v>
      </c>
      <c r="O57">
        <f>F57</f>
        <v>16.785382999999999</v>
      </c>
      <c r="Q57">
        <f t="shared" si="0"/>
        <v>3.0339832423299407</v>
      </c>
      <c r="S57">
        <f t="shared" si="1"/>
        <v>15.043549700763261</v>
      </c>
      <c r="T57">
        <f t="shared" si="2"/>
        <v>16.785382999999999</v>
      </c>
    </row>
    <row r="58" spans="1:20" x14ac:dyDescent="0.3">
      <c r="A58">
        <v>56</v>
      </c>
      <c r="B58">
        <v>2014</v>
      </c>
      <c r="C58">
        <v>9</v>
      </c>
      <c r="D58">
        <v>30</v>
      </c>
      <c r="E58">
        <v>7.2648429999999999</v>
      </c>
      <c r="F58">
        <v>13.869374000000001</v>
      </c>
      <c r="G58">
        <v>16.734763999999998</v>
      </c>
      <c r="J58">
        <f>(F58-F$110)^2</f>
        <v>23.174509437228984</v>
      </c>
      <c r="L58">
        <f>MAX(G58,0)</f>
        <v>16.734763999999998</v>
      </c>
      <c r="M58">
        <f>F58</f>
        <v>13.869374000000001</v>
      </c>
      <c r="O58">
        <f>F58</f>
        <v>13.869374000000001</v>
      </c>
      <c r="Q58">
        <f t="shared" si="0"/>
        <v>0.29171958059473507</v>
      </c>
      <c r="S58">
        <f t="shared" si="1"/>
        <v>13.32926328857619</v>
      </c>
      <c r="T58">
        <f t="shared" si="2"/>
        <v>13.869374000000001</v>
      </c>
    </row>
    <row r="59" spans="1:20" x14ac:dyDescent="0.3">
      <c r="A59">
        <v>57</v>
      </c>
      <c r="B59">
        <v>2014</v>
      </c>
      <c r="C59">
        <v>10</v>
      </c>
      <c r="D59">
        <v>31</v>
      </c>
      <c r="E59">
        <v>5.9231980000000002</v>
      </c>
      <c r="F59">
        <v>10.811021</v>
      </c>
      <c r="G59">
        <v>12.174726</v>
      </c>
      <c r="J59">
        <f>(F59-F$110)^2</f>
        <v>3.0822648195558155</v>
      </c>
      <c r="L59">
        <f>MAX(G59,0)</f>
        <v>12.174726</v>
      </c>
      <c r="M59">
        <f>F59</f>
        <v>10.811021</v>
      </c>
      <c r="O59">
        <f>F59</f>
        <v>10.811021</v>
      </c>
      <c r="Q59">
        <f t="shared" si="0"/>
        <v>0.14278703053478572</v>
      </c>
      <c r="S59">
        <f t="shared" si="1"/>
        <v>10.433149288258058</v>
      </c>
      <c r="T59">
        <f t="shared" si="2"/>
        <v>10.811021</v>
      </c>
    </row>
    <row r="60" spans="1:20" x14ac:dyDescent="0.3">
      <c r="A60">
        <v>58</v>
      </c>
      <c r="B60">
        <v>2014</v>
      </c>
      <c r="C60">
        <v>11</v>
      </c>
      <c r="D60">
        <v>30</v>
      </c>
      <c r="E60">
        <v>5.084778</v>
      </c>
      <c r="F60">
        <v>7.4374570000000002</v>
      </c>
      <c r="G60">
        <v>5.7253340000000001</v>
      </c>
      <c r="J60">
        <f>(F60-F$110)^2</f>
        <v>2.617684511514407</v>
      </c>
      <c r="L60">
        <f>MAX(G60,0)</f>
        <v>5.7253340000000001</v>
      </c>
      <c r="M60">
        <f>F60</f>
        <v>7.4374570000000002</v>
      </c>
      <c r="O60">
        <f>F60</f>
        <v>7.4374570000000002</v>
      </c>
      <c r="Q60">
        <f t="shared" si="0"/>
        <v>1.2108019653549316</v>
      </c>
      <c r="S60">
        <f t="shared" si="1"/>
        <v>6.337092530674072</v>
      </c>
      <c r="T60">
        <f t="shared" si="2"/>
        <v>7.4374570000000002</v>
      </c>
    </row>
    <row r="61" spans="1:20" x14ac:dyDescent="0.3">
      <c r="A61">
        <v>59</v>
      </c>
      <c r="B61">
        <v>2014</v>
      </c>
      <c r="C61">
        <v>12</v>
      </c>
      <c r="D61">
        <v>31</v>
      </c>
      <c r="E61">
        <v>4.949192</v>
      </c>
      <c r="F61">
        <v>6.9163920000000001</v>
      </c>
      <c r="G61">
        <v>4.5620200000000004</v>
      </c>
      <c r="J61">
        <f>(F61-F$110)^2</f>
        <v>4.5752824584700553</v>
      </c>
      <c r="L61">
        <f>MAX(G61,0)</f>
        <v>4.5620200000000004</v>
      </c>
      <c r="M61">
        <f>F61</f>
        <v>6.9163920000000001</v>
      </c>
      <c r="O61">
        <f>F61</f>
        <v>6.9163920000000001</v>
      </c>
      <c r="Q61">
        <f t="shared" si="0"/>
        <v>1.737463613619894</v>
      </c>
      <c r="S61">
        <f t="shared" si="1"/>
        <v>5.5982631695665352</v>
      </c>
      <c r="T61">
        <f t="shared" si="2"/>
        <v>6.9163920000000001</v>
      </c>
    </row>
    <row r="62" spans="1:20" x14ac:dyDescent="0.3">
      <c r="A62">
        <v>60</v>
      </c>
      <c r="B62">
        <v>2015</v>
      </c>
      <c r="C62">
        <v>1</v>
      </c>
      <c r="D62">
        <v>31</v>
      </c>
      <c r="E62">
        <v>5.1539919999999997</v>
      </c>
      <c r="F62">
        <v>5.9007389999999997</v>
      </c>
      <c r="G62">
        <v>7.7335599999999998</v>
      </c>
      <c r="J62">
        <f>(F62-F$110)^2</f>
        <v>9.9517787083166684</v>
      </c>
      <c r="L62">
        <f>MAX(G62,0)</f>
        <v>7.7335599999999998</v>
      </c>
      <c r="M62">
        <f>F62</f>
        <v>5.9007389999999997</v>
      </c>
      <c r="O62">
        <f>F62</f>
        <v>5.9007389999999997</v>
      </c>
      <c r="Q62">
        <f t="shared" si="0"/>
        <v>2.9302345147418234</v>
      </c>
      <c r="S62">
        <f t="shared" si="1"/>
        <v>7.6125317779792221</v>
      </c>
      <c r="T62">
        <f t="shared" si="2"/>
        <v>5.9007389999999997</v>
      </c>
    </row>
    <row r="63" spans="1:20" x14ac:dyDescent="0.3">
      <c r="A63">
        <v>61</v>
      </c>
      <c r="B63">
        <v>2015</v>
      </c>
      <c r="C63">
        <v>2</v>
      </c>
      <c r="D63">
        <v>28</v>
      </c>
      <c r="E63">
        <v>5.406536</v>
      </c>
      <c r="F63">
        <v>6.5825889999999996</v>
      </c>
      <c r="G63">
        <v>7.7133909999999997</v>
      </c>
      <c r="J63">
        <f>(F63-F$110)^2</f>
        <v>6.1147101206435215</v>
      </c>
      <c r="L63">
        <f>MAX(G63,0)</f>
        <v>7.7133909999999997</v>
      </c>
      <c r="M63">
        <f>F63</f>
        <v>6.5825889999999996</v>
      </c>
      <c r="O63">
        <f>F63</f>
        <v>6.5825889999999996</v>
      </c>
      <c r="Q63">
        <f t="shared" si="0"/>
        <v>1.0345601424176305</v>
      </c>
      <c r="S63">
        <f t="shared" si="1"/>
        <v>7.5997222962879691</v>
      </c>
      <c r="T63">
        <f t="shared" si="2"/>
        <v>6.5825889999999996</v>
      </c>
    </row>
    <row r="64" spans="1:20" x14ac:dyDescent="0.3">
      <c r="A64">
        <v>62</v>
      </c>
      <c r="B64">
        <v>2015</v>
      </c>
      <c r="C64">
        <v>3</v>
      </c>
      <c r="D64">
        <v>31</v>
      </c>
      <c r="E64">
        <v>5.8562700000000003</v>
      </c>
      <c r="F64">
        <v>6.894501</v>
      </c>
      <c r="G64">
        <v>9.7081999999999997</v>
      </c>
      <c r="J64">
        <f>(F64-F$110)^2</f>
        <v>4.6694109779076669</v>
      </c>
      <c r="L64">
        <f>MAX(G64,0)</f>
        <v>9.7081999999999997</v>
      </c>
      <c r="M64">
        <f>F64</f>
        <v>6.894501</v>
      </c>
      <c r="O64">
        <f>F64</f>
        <v>6.894501</v>
      </c>
      <c r="Q64">
        <f t="shared" si="0"/>
        <v>3.8893334471912824</v>
      </c>
      <c r="S64">
        <f t="shared" si="1"/>
        <v>8.8666403072476605</v>
      </c>
      <c r="T64">
        <f t="shared" si="2"/>
        <v>6.894501</v>
      </c>
    </row>
    <row r="65" spans="1:20" x14ac:dyDescent="0.3">
      <c r="A65">
        <v>63</v>
      </c>
      <c r="B65">
        <v>2015</v>
      </c>
      <c r="C65">
        <v>4</v>
      </c>
      <c r="D65">
        <v>30</v>
      </c>
      <c r="E65">
        <v>6.1007069999999999</v>
      </c>
      <c r="F65">
        <v>7.3208640000000003</v>
      </c>
      <c r="G65">
        <v>8.7016439999999999</v>
      </c>
      <c r="J65">
        <f>(F65-F$110)^2</f>
        <v>3.0085561292402772</v>
      </c>
      <c r="L65">
        <f>MAX(G65,0)</f>
        <v>8.7016439999999999</v>
      </c>
      <c r="M65">
        <f>F65</f>
        <v>7.3208640000000003</v>
      </c>
      <c r="O65">
        <f>F65</f>
        <v>7.3208640000000003</v>
      </c>
      <c r="Q65">
        <f t="shared" si="0"/>
        <v>0.82175152560866105</v>
      </c>
      <c r="S65">
        <f t="shared" si="1"/>
        <v>8.2273691161513991</v>
      </c>
      <c r="T65">
        <f t="shared" si="2"/>
        <v>7.3208640000000003</v>
      </c>
    </row>
    <row r="66" spans="1:20" x14ac:dyDescent="0.3">
      <c r="A66">
        <v>64</v>
      </c>
      <c r="B66">
        <v>2015</v>
      </c>
      <c r="C66">
        <v>5</v>
      </c>
      <c r="D66">
        <v>31</v>
      </c>
      <c r="E66">
        <v>7.0389400000000002</v>
      </c>
      <c r="F66">
        <v>10.762707000000001</v>
      </c>
      <c r="G66">
        <v>12.968078</v>
      </c>
      <c r="J66">
        <f>(F66-F$110)^2</f>
        <v>2.9149552725931134</v>
      </c>
      <c r="L66">
        <f>MAX(G66,0)</f>
        <v>12.968078</v>
      </c>
      <c r="M66">
        <f>F66</f>
        <v>10.762707000000001</v>
      </c>
      <c r="O66">
        <f>F66</f>
        <v>10.762707000000001</v>
      </c>
      <c r="Q66">
        <f t="shared" si="0"/>
        <v>3.0382594022027677E-2</v>
      </c>
      <c r="S66">
        <f t="shared" si="1"/>
        <v>10.937013035529548</v>
      </c>
      <c r="T66">
        <f t="shared" si="2"/>
        <v>10.762707000000001</v>
      </c>
    </row>
    <row r="67" spans="1:20" x14ac:dyDescent="0.3">
      <c r="A67">
        <v>65</v>
      </c>
      <c r="B67">
        <v>2015</v>
      </c>
      <c r="C67">
        <v>6</v>
      </c>
      <c r="D67">
        <v>30</v>
      </c>
      <c r="E67">
        <v>7.9949960000000004</v>
      </c>
      <c r="F67">
        <v>15.518577000000001</v>
      </c>
      <c r="G67">
        <v>19.020562999999999</v>
      </c>
      <c r="J67">
        <f>(F67-F$110)^2</f>
        <v>41.772876801324784</v>
      </c>
      <c r="L67">
        <f>MAX(G67,0)</f>
        <v>19.020562999999999</v>
      </c>
      <c r="M67">
        <f>F67</f>
        <v>15.518577000000001</v>
      </c>
      <c r="O67">
        <f>F67</f>
        <v>15.518577000000001</v>
      </c>
      <c r="Q67">
        <f t="shared" ref="Q67:Q110" si="3">(S67-M67)^2</f>
        <v>0.54403279810824468</v>
      </c>
      <c r="S67">
        <f t="shared" ref="S67:S109" si="4">L67*I$2+I$3</f>
        <v>14.780991209662195</v>
      </c>
      <c r="T67">
        <f t="shared" ref="T67:T110" si="5">F67</f>
        <v>15.518577000000001</v>
      </c>
    </row>
    <row r="68" spans="1:20" x14ac:dyDescent="0.3">
      <c r="A68">
        <v>66</v>
      </c>
      <c r="B68">
        <v>2015</v>
      </c>
      <c r="C68">
        <v>7</v>
      </c>
      <c r="D68">
        <v>31</v>
      </c>
      <c r="E68">
        <v>8.3325549999999993</v>
      </c>
      <c r="F68">
        <v>17.680610999999999</v>
      </c>
      <c r="G68">
        <v>19.593124</v>
      </c>
      <c r="J68">
        <f>(F68-F$110)^2</f>
        <v>74.394558211710432</v>
      </c>
      <c r="L68">
        <f>MAX(G68,0)</f>
        <v>19.593124</v>
      </c>
      <c r="M68">
        <f>F68</f>
        <v>17.680610999999999</v>
      </c>
      <c r="O68">
        <f>F68</f>
        <v>17.680610999999999</v>
      </c>
      <c r="Q68">
        <f t="shared" si="3"/>
        <v>6.4312049423931859</v>
      </c>
      <c r="S68">
        <f t="shared" si="4"/>
        <v>15.144628953061735</v>
      </c>
      <c r="T68">
        <f t="shared" si="5"/>
        <v>17.680610999999999</v>
      </c>
    </row>
    <row r="69" spans="1:20" x14ac:dyDescent="0.3">
      <c r="A69">
        <v>67</v>
      </c>
      <c r="B69">
        <v>2015</v>
      </c>
      <c r="C69">
        <v>8</v>
      </c>
      <c r="D69">
        <v>31</v>
      </c>
      <c r="E69">
        <v>8.4381970000000006</v>
      </c>
      <c r="F69">
        <v>17.090021</v>
      </c>
      <c r="G69">
        <v>19.454643000000001</v>
      </c>
      <c r="J69">
        <f>(F69-F$110)^2</f>
        <v>64.5554079398336</v>
      </c>
      <c r="L69">
        <f>MAX(G69,0)</f>
        <v>19.454643000000001</v>
      </c>
      <c r="M69">
        <f>F69</f>
        <v>17.090021</v>
      </c>
      <c r="O69">
        <f>F69</f>
        <v>17.090021</v>
      </c>
      <c r="Q69">
        <f t="shared" si="3"/>
        <v>4.1344811469102059</v>
      </c>
      <c r="S69">
        <f t="shared" si="4"/>
        <v>15.056678641490198</v>
      </c>
      <c r="T69">
        <f t="shared" si="5"/>
        <v>17.090021</v>
      </c>
    </row>
    <row r="70" spans="1:20" x14ac:dyDescent="0.3">
      <c r="A70">
        <v>68</v>
      </c>
      <c r="B70">
        <v>2015</v>
      </c>
      <c r="C70">
        <v>9</v>
      </c>
      <c r="D70">
        <v>30</v>
      </c>
      <c r="E70">
        <v>6.9259729999999999</v>
      </c>
      <c r="F70">
        <v>13.509548000000001</v>
      </c>
      <c r="G70">
        <v>14.483782</v>
      </c>
      <c r="J70">
        <f>(F70-F$110)^2</f>
        <v>19.839585929709543</v>
      </c>
      <c r="L70">
        <f>MAX(G70,0)</f>
        <v>14.483782</v>
      </c>
      <c r="M70">
        <f>F70</f>
        <v>13.509548000000001</v>
      </c>
      <c r="O70">
        <f>F70</f>
        <v>13.509548000000001</v>
      </c>
      <c r="Q70">
        <f t="shared" si="3"/>
        <v>2.5917783230634446</v>
      </c>
      <c r="S70">
        <f t="shared" si="4"/>
        <v>11.899647902769292</v>
      </c>
      <c r="T70">
        <f t="shared" si="5"/>
        <v>13.509548000000001</v>
      </c>
    </row>
    <row r="71" spans="1:20" x14ac:dyDescent="0.3">
      <c r="A71">
        <v>69</v>
      </c>
      <c r="B71">
        <v>2015</v>
      </c>
      <c r="C71">
        <v>10</v>
      </c>
      <c r="D71">
        <v>31</v>
      </c>
      <c r="E71">
        <v>6.3101979999999998</v>
      </c>
      <c r="F71">
        <v>11.196471000000001</v>
      </c>
      <c r="G71">
        <v>13.463450999999999</v>
      </c>
      <c r="J71">
        <f>(F71-F$110)^2</f>
        <v>4.5842578633937805</v>
      </c>
      <c r="L71">
        <f>MAX(G71,0)</f>
        <v>13.463450999999999</v>
      </c>
      <c r="M71">
        <f>F71</f>
        <v>11.196471000000001</v>
      </c>
      <c r="O71">
        <f>F71</f>
        <v>11.196471000000001</v>
      </c>
      <c r="Q71">
        <f t="shared" si="3"/>
        <v>3.0423064381334243E-3</v>
      </c>
      <c r="S71">
        <f t="shared" si="4"/>
        <v>11.251628106868775</v>
      </c>
      <c r="T71">
        <f t="shared" si="5"/>
        <v>11.196471000000001</v>
      </c>
    </row>
    <row r="72" spans="1:20" x14ac:dyDescent="0.3">
      <c r="A72">
        <v>70</v>
      </c>
      <c r="B72">
        <v>2015</v>
      </c>
      <c r="C72">
        <v>11</v>
      </c>
      <c r="D72">
        <v>30</v>
      </c>
      <c r="E72">
        <v>5.0429940000000002</v>
      </c>
      <c r="F72">
        <v>6.740685</v>
      </c>
      <c r="G72">
        <v>4.356236</v>
      </c>
      <c r="J72">
        <f>(F72-F$110)^2</f>
        <v>5.3578267883392225</v>
      </c>
      <c r="L72">
        <f>MAX(G72,0)</f>
        <v>4.356236</v>
      </c>
      <c r="M72">
        <f>F72</f>
        <v>6.740685</v>
      </c>
      <c r="O72">
        <f>F72</f>
        <v>6.740685</v>
      </c>
      <c r="Q72">
        <f t="shared" si="3"/>
        <v>1.6208263282642048</v>
      </c>
      <c r="S72">
        <f t="shared" si="4"/>
        <v>5.467568222848664</v>
      </c>
      <c r="T72">
        <f t="shared" si="5"/>
        <v>6.740685</v>
      </c>
    </row>
    <row r="73" spans="1:20" x14ac:dyDescent="0.3">
      <c r="A73">
        <v>71</v>
      </c>
      <c r="B73">
        <v>2015</v>
      </c>
      <c r="C73">
        <v>12</v>
      </c>
      <c r="D73">
        <v>31</v>
      </c>
      <c r="E73">
        <v>4.9246639999999999</v>
      </c>
      <c r="F73">
        <v>5.9052759999999997</v>
      </c>
      <c r="G73">
        <v>2.8369939999999998</v>
      </c>
      <c r="J73">
        <f>(F73-F$110)^2</f>
        <v>9.9231740531136872</v>
      </c>
      <c r="L73">
        <f>MAX(G73,0)</f>
        <v>2.8369939999999998</v>
      </c>
      <c r="M73">
        <f>F73</f>
        <v>5.9052759999999997</v>
      </c>
      <c r="O73">
        <f>F73</f>
        <v>5.9052759999999997</v>
      </c>
      <c r="Q73">
        <f t="shared" si="3"/>
        <v>1.9672577388181987</v>
      </c>
      <c r="S73">
        <f t="shared" si="4"/>
        <v>4.5026863455328785</v>
      </c>
      <c r="T73">
        <f t="shared" si="5"/>
        <v>5.9052759999999997</v>
      </c>
    </row>
    <row r="74" spans="1:20" x14ac:dyDescent="0.3">
      <c r="A74">
        <v>72</v>
      </c>
      <c r="B74">
        <v>2016</v>
      </c>
      <c r="C74">
        <v>1</v>
      </c>
      <c r="D74">
        <v>31</v>
      </c>
      <c r="E74">
        <v>4.9727360000000003</v>
      </c>
      <c r="F74">
        <v>4.9835349999999998</v>
      </c>
      <c r="G74">
        <v>3.8557610000000002</v>
      </c>
      <c r="J74">
        <f>(F74-F$110)^2</f>
        <v>16.579946059699409</v>
      </c>
      <c r="L74">
        <f>MAX(G74,0)</f>
        <v>3.8557610000000002</v>
      </c>
      <c r="M74">
        <f>F74</f>
        <v>4.9835349999999998</v>
      </c>
      <c r="O74">
        <f>F74</f>
        <v>4.9835349999999998</v>
      </c>
      <c r="Q74">
        <f t="shared" si="3"/>
        <v>2.761507231945767E-2</v>
      </c>
      <c r="S74">
        <f t="shared" si="4"/>
        <v>5.1497128334178708</v>
      </c>
      <c r="T74">
        <f t="shared" si="5"/>
        <v>4.9835349999999998</v>
      </c>
    </row>
    <row r="75" spans="1:20" x14ac:dyDescent="0.3">
      <c r="A75">
        <v>73</v>
      </c>
      <c r="B75">
        <v>2016</v>
      </c>
      <c r="C75">
        <v>2</v>
      </c>
      <c r="D75">
        <v>29</v>
      </c>
      <c r="E75">
        <v>5.1658390000000001</v>
      </c>
      <c r="F75">
        <v>5.8835810000000004</v>
      </c>
      <c r="G75">
        <v>6.4834120000000004</v>
      </c>
      <c r="J75">
        <f>(F75-F$110)^2</f>
        <v>10.060327868466924</v>
      </c>
      <c r="L75">
        <f>MAX(G75,0)</f>
        <v>6.4834120000000004</v>
      </c>
      <c r="M75">
        <f>F75</f>
        <v>5.8835810000000004</v>
      </c>
      <c r="O75">
        <f>F75</f>
        <v>5.8835810000000004</v>
      </c>
      <c r="Q75">
        <f t="shared" si="3"/>
        <v>0.87417357308672061</v>
      </c>
      <c r="S75">
        <f t="shared" si="4"/>
        <v>6.8185534985724026</v>
      </c>
      <c r="T75">
        <f t="shared" si="5"/>
        <v>5.8835810000000004</v>
      </c>
    </row>
    <row r="76" spans="1:20" x14ac:dyDescent="0.3">
      <c r="A76">
        <v>74</v>
      </c>
      <c r="B76">
        <v>2016</v>
      </c>
      <c r="C76">
        <v>3</v>
      </c>
      <c r="D76">
        <v>31</v>
      </c>
      <c r="E76">
        <v>5.29237</v>
      </c>
      <c r="F76">
        <v>5.9938599999999997</v>
      </c>
      <c r="G76">
        <v>6.2483250000000004</v>
      </c>
      <c r="J76">
        <f>(F76-F$110)^2</f>
        <v>9.3729230228341311</v>
      </c>
      <c r="L76">
        <f>MAX(G76,0)</f>
        <v>6.2483250000000004</v>
      </c>
      <c r="M76">
        <f>F76</f>
        <v>5.9938599999999997</v>
      </c>
      <c r="O76">
        <f>F76</f>
        <v>5.9938599999999997</v>
      </c>
      <c r="Q76">
        <f t="shared" si="3"/>
        <v>0.45614894909439113</v>
      </c>
      <c r="S76">
        <f t="shared" si="4"/>
        <v>6.6692479989268323</v>
      </c>
      <c r="T76">
        <f t="shared" si="5"/>
        <v>5.9938599999999997</v>
      </c>
    </row>
    <row r="77" spans="1:20" x14ac:dyDescent="0.3">
      <c r="A77">
        <v>75</v>
      </c>
      <c r="B77">
        <v>2016</v>
      </c>
      <c r="C77">
        <v>4</v>
      </c>
      <c r="D77">
        <v>30</v>
      </c>
      <c r="E77">
        <v>6.2370150000000004</v>
      </c>
      <c r="F77">
        <v>7.9413900000000002</v>
      </c>
      <c r="G77">
        <v>11.784613999999999</v>
      </c>
      <c r="J77">
        <f>(F77-F$110)^2</f>
        <v>1.2409803834194999</v>
      </c>
      <c r="L77">
        <f>MAX(G77,0)</f>
        <v>11.784613999999999</v>
      </c>
      <c r="M77">
        <f>F77</f>
        <v>7.9413900000000002</v>
      </c>
      <c r="O77">
        <f>F77</f>
        <v>7.9413900000000002</v>
      </c>
      <c r="Q77">
        <f t="shared" si="3"/>
        <v>5.0355192138701295</v>
      </c>
      <c r="S77">
        <f t="shared" si="4"/>
        <v>10.185386259771867</v>
      </c>
      <c r="T77">
        <f t="shared" si="5"/>
        <v>7.9413900000000002</v>
      </c>
    </row>
    <row r="78" spans="1:20" x14ac:dyDescent="0.3">
      <c r="A78">
        <v>76</v>
      </c>
      <c r="B78">
        <v>2016</v>
      </c>
      <c r="C78">
        <v>5</v>
      </c>
      <c r="D78">
        <v>31</v>
      </c>
      <c r="E78">
        <v>6.9809720000000004</v>
      </c>
      <c r="F78">
        <v>10.368010999999999</v>
      </c>
      <c r="G78">
        <v>13.213153</v>
      </c>
      <c r="J78">
        <f>(F78-F$110)^2</f>
        <v>1.7229922906919237</v>
      </c>
      <c r="L78">
        <f>MAX(G78,0)</f>
        <v>13.213153</v>
      </c>
      <c r="M78">
        <f>F78</f>
        <v>10.368010999999999</v>
      </c>
      <c r="O78">
        <f>F78</f>
        <v>10.368010999999999</v>
      </c>
      <c r="Q78">
        <f t="shared" si="3"/>
        <v>0.52511905463265363</v>
      </c>
      <c r="S78">
        <f t="shared" si="4"/>
        <v>11.092661988154058</v>
      </c>
      <c r="T78">
        <f t="shared" si="5"/>
        <v>10.368010999999999</v>
      </c>
    </row>
    <row r="79" spans="1:20" x14ac:dyDescent="0.3">
      <c r="A79">
        <v>77</v>
      </c>
      <c r="B79">
        <v>2016</v>
      </c>
      <c r="C79">
        <v>6</v>
      </c>
      <c r="D79">
        <v>30</v>
      </c>
      <c r="E79">
        <v>7.4267440000000002</v>
      </c>
      <c r="F79">
        <v>13.459146</v>
      </c>
      <c r="G79">
        <v>15.936356999999999</v>
      </c>
      <c r="J79">
        <f>(F79-F$110)^2</f>
        <v>19.393128641720171</v>
      </c>
      <c r="L79">
        <f>MAX(G79,0)</f>
        <v>15.936356999999999</v>
      </c>
      <c r="M79">
        <f>F79</f>
        <v>13.459146</v>
      </c>
      <c r="O79">
        <f>F79</f>
        <v>13.459146</v>
      </c>
      <c r="Q79">
        <f t="shared" si="3"/>
        <v>0.40571412651927091</v>
      </c>
      <c r="S79">
        <f t="shared" si="4"/>
        <v>12.822189073262194</v>
      </c>
      <c r="T79">
        <f t="shared" si="5"/>
        <v>13.459146</v>
      </c>
    </row>
    <row r="80" spans="1:20" x14ac:dyDescent="0.3">
      <c r="A80">
        <v>78</v>
      </c>
      <c r="B80">
        <v>2016</v>
      </c>
      <c r="C80">
        <v>7</v>
      </c>
      <c r="D80">
        <v>31</v>
      </c>
      <c r="E80">
        <v>7.846743</v>
      </c>
      <c r="F80">
        <v>15.561928</v>
      </c>
      <c r="G80">
        <v>17.003278999999999</v>
      </c>
      <c r="J80">
        <f>(F80-F$110)^2</f>
        <v>42.335127957516576</v>
      </c>
      <c r="L80">
        <f>MAX(G80,0)</f>
        <v>17.003278999999999</v>
      </c>
      <c r="M80">
        <f>F80</f>
        <v>15.561928</v>
      </c>
      <c r="O80">
        <f>F80</f>
        <v>15.561928</v>
      </c>
      <c r="Q80">
        <f t="shared" si="3"/>
        <v>4.2523753557084403</v>
      </c>
      <c r="S80">
        <f t="shared" si="4"/>
        <v>13.499799159285036</v>
      </c>
      <c r="T80">
        <f t="shared" si="5"/>
        <v>15.561928</v>
      </c>
    </row>
    <row r="81" spans="1:20" x14ac:dyDescent="0.3">
      <c r="A81">
        <v>79</v>
      </c>
      <c r="B81">
        <v>2016</v>
      </c>
      <c r="C81">
        <v>8</v>
      </c>
      <c r="D81">
        <v>31</v>
      </c>
      <c r="E81">
        <v>8.1649879999999992</v>
      </c>
      <c r="F81">
        <v>16.301983</v>
      </c>
      <c r="G81">
        <v>19.387356</v>
      </c>
      <c r="J81">
        <f>(F81-F$110)^2</f>
        <v>52.513211694196293</v>
      </c>
      <c r="L81">
        <f>MAX(G81,0)</f>
        <v>19.387356</v>
      </c>
      <c r="M81">
        <f>F81</f>
        <v>16.301983</v>
      </c>
      <c r="O81">
        <f>F81</f>
        <v>16.301983</v>
      </c>
      <c r="Q81">
        <f t="shared" si="3"/>
        <v>1.6590440325784173</v>
      </c>
      <c r="S81">
        <f t="shared" si="4"/>
        <v>15.013944168062695</v>
      </c>
      <c r="T81">
        <f t="shared" si="5"/>
        <v>16.301983</v>
      </c>
    </row>
    <row r="82" spans="1:20" x14ac:dyDescent="0.3">
      <c r="A82">
        <v>80</v>
      </c>
      <c r="B82">
        <v>2016</v>
      </c>
      <c r="C82">
        <v>9</v>
      </c>
      <c r="D82">
        <v>30</v>
      </c>
      <c r="E82">
        <v>7.0741360000000002</v>
      </c>
      <c r="F82">
        <v>12.822082999999999</v>
      </c>
      <c r="G82">
        <v>13.909335</v>
      </c>
      <c r="J82">
        <f>(F82-F$110)^2</f>
        <v>14.188028959753698</v>
      </c>
      <c r="L82">
        <f>MAX(G82,0)</f>
        <v>13.909335</v>
      </c>
      <c r="M82">
        <f>F82</f>
        <v>12.822082999999999</v>
      </c>
      <c r="O82">
        <f>F82</f>
        <v>12.822082999999999</v>
      </c>
      <c r="Q82">
        <f t="shared" si="3"/>
        <v>1.657065734685734</v>
      </c>
      <c r="S82">
        <f t="shared" si="4"/>
        <v>11.534812346762797</v>
      </c>
      <c r="T82">
        <f t="shared" si="5"/>
        <v>12.822082999999999</v>
      </c>
    </row>
    <row r="83" spans="1:20" x14ac:dyDescent="0.3">
      <c r="A83">
        <v>81</v>
      </c>
      <c r="B83">
        <v>2016</v>
      </c>
      <c r="C83">
        <v>10</v>
      </c>
      <c r="D83">
        <v>31</v>
      </c>
      <c r="E83">
        <v>5.3955099999999998</v>
      </c>
      <c r="F83">
        <v>9.9084380000000003</v>
      </c>
      <c r="G83">
        <v>9.1835649999999998</v>
      </c>
      <c r="J83">
        <f>(F83-F$110)^2</f>
        <v>0.72770284882231528</v>
      </c>
      <c r="L83">
        <f>MAX(G83,0)</f>
        <v>9.1835649999999998</v>
      </c>
      <c r="M83">
        <f>F83</f>
        <v>9.9084380000000003</v>
      </c>
      <c r="O83">
        <f>F83</f>
        <v>9.9084380000000003</v>
      </c>
      <c r="Q83">
        <f t="shared" si="3"/>
        <v>1.8906175134480212</v>
      </c>
      <c r="S83">
        <f t="shared" si="4"/>
        <v>8.5334407223852331</v>
      </c>
      <c r="T83">
        <f t="shared" si="5"/>
        <v>9.9084380000000003</v>
      </c>
    </row>
    <row r="84" spans="1:20" x14ac:dyDescent="0.3">
      <c r="A84">
        <v>82</v>
      </c>
      <c r="B84">
        <v>2016</v>
      </c>
      <c r="C84">
        <v>11</v>
      </c>
      <c r="D84">
        <v>30</v>
      </c>
      <c r="E84">
        <v>5.1544169999999996</v>
      </c>
      <c r="F84">
        <v>8.2723960000000005</v>
      </c>
      <c r="G84">
        <v>7.7611720000000002</v>
      </c>
      <c r="J84">
        <f>(F84-F$110)^2</f>
        <v>0.61306862766924008</v>
      </c>
      <c r="L84">
        <f>MAX(G84,0)</f>
        <v>7.7611720000000002</v>
      </c>
      <c r="M84">
        <f>F84</f>
        <v>8.2723960000000005</v>
      </c>
      <c r="O84">
        <f>F84</f>
        <v>8.2723960000000005</v>
      </c>
      <c r="Q84">
        <f t="shared" si="3"/>
        <v>0.41258479165050788</v>
      </c>
      <c r="S84">
        <f t="shared" si="4"/>
        <v>7.6300683642481921</v>
      </c>
      <c r="T84">
        <f t="shared" si="5"/>
        <v>8.2723960000000005</v>
      </c>
    </row>
    <row r="85" spans="1:20" x14ac:dyDescent="0.3">
      <c r="A85">
        <v>83</v>
      </c>
      <c r="B85">
        <v>2016</v>
      </c>
      <c r="C85">
        <v>12</v>
      </c>
      <c r="D85">
        <v>31</v>
      </c>
      <c r="E85">
        <v>4.8187790000000001</v>
      </c>
      <c r="F85">
        <v>5.093515</v>
      </c>
      <c r="G85">
        <v>0.39364500000000002</v>
      </c>
      <c r="J85">
        <f>(F85-F$110)^2</f>
        <v>15.696397976056074</v>
      </c>
      <c r="L85">
        <f>MAX(G85,0)</f>
        <v>0.39364500000000002</v>
      </c>
      <c r="M85">
        <f>F85</f>
        <v>5.093515</v>
      </c>
      <c r="O85">
        <f>F85</f>
        <v>5.093515</v>
      </c>
      <c r="Q85">
        <f t="shared" si="3"/>
        <v>4.5908108253851747</v>
      </c>
      <c r="S85">
        <f t="shared" si="4"/>
        <v>2.9508972493535683</v>
      </c>
      <c r="T85">
        <f t="shared" si="5"/>
        <v>5.093515</v>
      </c>
    </row>
    <row r="86" spans="1:20" x14ac:dyDescent="0.3">
      <c r="A86">
        <v>84</v>
      </c>
      <c r="B86">
        <v>2017</v>
      </c>
      <c r="C86">
        <v>1</v>
      </c>
      <c r="D86">
        <v>31</v>
      </c>
      <c r="E86">
        <v>4.3940149999999996</v>
      </c>
      <c r="F86">
        <v>3.808535</v>
      </c>
      <c r="G86">
        <v>-10.344035</v>
      </c>
      <c r="J86">
        <f>(F86-F$110)^2</f>
        <v>27.529413837940147</v>
      </c>
      <c r="L86">
        <f>MAX(G86,0)</f>
        <v>0</v>
      </c>
      <c r="M86">
        <f>F86</f>
        <v>3.808535</v>
      </c>
      <c r="O86">
        <f>F86</f>
        <v>3.808535</v>
      </c>
      <c r="Q86">
        <f t="shared" si="3"/>
        <v>1.2268765901955472</v>
      </c>
      <c r="S86">
        <f t="shared" si="4"/>
        <v>2.7008903863284726</v>
      </c>
      <c r="T86">
        <f t="shared" si="5"/>
        <v>3.808535</v>
      </c>
    </row>
    <row r="87" spans="1:20" x14ac:dyDescent="0.3">
      <c r="A87">
        <v>85</v>
      </c>
      <c r="B87">
        <v>2017</v>
      </c>
      <c r="C87">
        <v>2</v>
      </c>
      <c r="D87">
        <v>28</v>
      </c>
      <c r="E87">
        <v>4.8048799999999998</v>
      </c>
      <c r="F87">
        <v>5.1422619999999997</v>
      </c>
      <c r="G87">
        <v>-3.1227</v>
      </c>
      <c r="J87">
        <f>(F87-F$110)^2</f>
        <v>15.312515888175799</v>
      </c>
      <c r="L87">
        <f>MAX(G87,0)</f>
        <v>0</v>
      </c>
      <c r="M87">
        <f>F87</f>
        <v>5.1422619999999997</v>
      </c>
      <c r="O87">
        <f>F87</f>
        <v>5.1422619999999997</v>
      </c>
      <c r="Q87">
        <f t="shared" si="3"/>
        <v>5.960295356041116</v>
      </c>
      <c r="S87">
        <f t="shared" si="4"/>
        <v>2.7008903863284726</v>
      </c>
      <c r="T87">
        <f t="shared" si="5"/>
        <v>5.1422619999999997</v>
      </c>
    </row>
    <row r="88" spans="1:20" x14ac:dyDescent="0.3">
      <c r="A88">
        <v>86</v>
      </c>
      <c r="B88">
        <v>2017</v>
      </c>
      <c r="C88">
        <v>3</v>
      </c>
      <c r="D88">
        <v>31</v>
      </c>
      <c r="E88">
        <v>5.1158020000000004</v>
      </c>
      <c r="F88">
        <v>5.3439209999999999</v>
      </c>
      <c r="G88">
        <v>2.5587610000000001</v>
      </c>
      <c r="J88">
        <f>(F88-F$110)^2</f>
        <v>13.774950108713224</v>
      </c>
      <c r="L88">
        <f>MAX(G88,0)</f>
        <v>2.5587610000000001</v>
      </c>
      <c r="M88">
        <f>F88</f>
        <v>5.3439209999999999</v>
      </c>
      <c r="O88">
        <f>F88</f>
        <v>5.3439209999999999</v>
      </c>
      <c r="Q88">
        <f t="shared" si="3"/>
        <v>1.0362069315750735</v>
      </c>
      <c r="S88">
        <f t="shared" si="4"/>
        <v>4.3259785008503311</v>
      </c>
      <c r="T88">
        <f t="shared" si="5"/>
        <v>5.3439209999999999</v>
      </c>
    </row>
    <row r="89" spans="1:20" x14ac:dyDescent="0.3">
      <c r="A89">
        <v>87</v>
      </c>
      <c r="B89">
        <v>2017</v>
      </c>
      <c r="C89">
        <v>4</v>
      </c>
      <c r="D89">
        <v>30</v>
      </c>
      <c r="E89">
        <v>5.4144880000000004</v>
      </c>
      <c r="F89">
        <v>6.1178819999999998</v>
      </c>
      <c r="G89">
        <v>7.0563940000000001</v>
      </c>
      <c r="J89">
        <f>(F89-F$110)^2</f>
        <v>8.6289120706028353</v>
      </c>
      <c r="L89">
        <f>MAX(G89,0)</f>
        <v>7.0563940000000001</v>
      </c>
      <c r="M89">
        <f>F89</f>
        <v>6.1178819999999998</v>
      </c>
      <c r="O89">
        <f>F89</f>
        <v>6.1178819999999998</v>
      </c>
      <c r="Q89">
        <f t="shared" si="3"/>
        <v>1.1333233845318411</v>
      </c>
      <c r="S89">
        <f t="shared" si="4"/>
        <v>7.1824586221986282</v>
      </c>
      <c r="T89">
        <f t="shared" si="5"/>
        <v>6.1178819999999998</v>
      </c>
    </row>
    <row r="90" spans="1:20" x14ac:dyDescent="0.3">
      <c r="A90">
        <v>88</v>
      </c>
      <c r="B90">
        <v>2017</v>
      </c>
      <c r="C90">
        <v>5</v>
      </c>
      <c r="D90">
        <v>31</v>
      </c>
      <c r="E90">
        <v>6.2581600000000002</v>
      </c>
      <c r="F90">
        <v>8.1831309999999995</v>
      </c>
      <c r="G90">
        <v>13.013603</v>
      </c>
      <c r="J90">
        <f>(F90-F$110)^2</f>
        <v>0.7608235353511863</v>
      </c>
      <c r="L90">
        <f>MAX(G90,0)</f>
        <v>13.013603</v>
      </c>
      <c r="M90">
        <f>F90</f>
        <v>8.1831309999999995</v>
      </c>
      <c r="O90">
        <f>F90</f>
        <v>8.1831309999999995</v>
      </c>
      <c r="Q90">
        <f t="shared" si="3"/>
        <v>7.7439496880184606</v>
      </c>
      <c r="S90">
        <f t="shared" si="4"/>
        <v>10.965926301134896</v>
      </c>
      <c r="T90">
        <f t="shared" si="5"/>
        <v>8.1831309999999995</v>
      </c>
    </row>
    <row r="91" spans="1:20" x14ac:dyDescent="0.3">
      <c r="A91">
        <v>89</v>
      </c>
      <c r="B91">
        <v>2017</v>
      </c>
      <c r="C91">
        <v>6</v>
      </c>
      <c r="D91">
        <v>30</v>
      </c>
      <c r="E91">
        <v>7.1466219999999998</v>
      </c>
      <c r="F91">
        <v>11.747901000000001</v>
      </c>
      <c r="G91">
        <v>18.620273999999998</v>
      </c>
      <c r="J91">
        <f>(F91-F$110)^2</f>
        <v>7.2496532301854471</v>
      </c>
      <c r="L91">
        <f>MAX(G91,0)</f>
        <v>18.620273999999998</v>
      </c>
      <c r="M91">
        <f>F91</f>
        <v>11.747901000000001</v>
      </c>
      <c r="O91">
        <f>F91</f>
        <v>11.747901000000001</v>
      </c>
      <c r="Q91">
        <f t="shared" si="3"/>
        <v>7.7220834236811386</v>
      </c>
      <c r="S91">
        <f t="shared" si="4"/>
        <v>14.5267646928934</v>
      </c>
      <c r="T91">
        <f t="shared" si="5"/>
        <v>11.747901000000001</v>
      </c>
    </row>
    <row r="92" spans="1:20" x14ac:dyDescent="0.3">
      <c r="A92">
        <v>90</v>
      </c>
      <c r="B92">
        <v>2017</v>
      </c>
      <c r="C92">
        <v>7</v>
      </c>
      <c r="D92">
        <v>31</v>
      </c>
      <c r="E92">
        <v>8.2498620000000003</v>
      </c>
      <c r="F92">
        <v>15.931585</v>
      </c>
      <c r="G92">
        <v>24.936851999999998</v>
      </c>
      <c r="J92">
        <f>(F92-F$110)^2</f>
        <v>47.282154072141076</v>
      </c>
      <c r="L92">
        <f>MAX(G92,0)</f>
        <v>24.936851999999998</v>
      </c>
      <c r="M92">
        <f>F92</f>
        <v>15.931585</v>
      </c>
      <c r="O92">
        <f>F92</f>
        <v>15.931585</v>
      </c>
      <c r="Q92">
        <f t="shared" si="3"/>
        <v>6.7958509292619702</v>
      </c>
      <c r="S92">
        <f t="shared" si="4"/>
        <v>18.538470292693557</v>
      </c>
      <c r="T92">
        <f t="shared" si="5"/>
        <v>15.931585</v>
      </c>
    </row>
    <row r="93" spans="1:20" x14ac:dyDescent="0.3">
      <c r="A93">
        <v>91</v>
      </c>
      <c r="B93">
        <v>2017</v>
      </c>
      <c r="C93">
        <v>8</v>
      </c>
      <c r="D93">
        <v>31</v>
      </c>
      <c r="E93">
        <v>7.6225909999999999</v>
      </c>
      <c r="F93">
        <v>16.562736999999998</v>
      </c>
      <c r="G93">
        <v>20.501259000000001</v>
      </c>
      <c r="J93">
        <f>(F93-F$110)^2</f>
        <v>56.360364220341047</v>
      </c>
      <c r="L93">
        <f>MAX(G93,0)</f>
        <v>20.501259000000001</v>
      </c>
      <c r="M93">
        <f>F93</f>
        <v>16.562736999999998</v>
      </c>
      <c r="O93">
        <f>F93</f>
        <v>16.562736999999998</v>
      </c>
      <c r="Q93">
        <f t="shared" si="3"/>
        <v>0.70786101173468707</v>
      </c>
      <c r="S93">
        <f t="shared" si="4"/>
        <v>15.721392236104313</v>
      </c>
      <c r="T93">
        <f t="shared" si="5"/>
        <v>16.562736999999998</v>
      </c>
    </row>
    <row r="94" spans="1:20" x14ac:dyDescent="0.3">
      <c r="A94">
        <v>92</v>
      </c>
      <c r="B94">
        <v>2017</v>
      </c>
      <c r="C94">
        <v>9</v>
      </c>
      <c r="D94">
        <v>30</v>
      </c>
      <c r="E94">
        <v>6.5297140000000002</v>
      </c>
      <c r="F94">
        <v>13.422396000000001</v>
      </c>
      <c r="G94">
        <v>14.604751</v>
      </c>
      <c r="J94">
        <f>(F94-F$110)^2</f>
        <v>19.070802623039619</v>
      </c>
      <c r="L94">
        <f>MAX(G94,0)</f>
        <v>14.604751</v>
      </c>
      <c r="M94">
        <f>F94</f>
        <v>13.422396000000001</v>
      </c>
      <c r="O94">
        <f>F94</f>
        <v>13.422396000000001</v>
      </c>
      <c r="Q94">
        <f t="shared" si="3"/>
        <v>2.090684030199256</v>
      </c>
      <c r="S94">
        <f t="shared" si="4"/>
        <v>11.976476213082602</v>
      </c>
      <c r="T94">
        <f t="shared" si="5"/>
        <v>13.422396000000001</v>
      </c>
    </row>
    <row r="95" spans="1:20" x14ac:dyDescent="0.3">
      <c r="A95">
        <v>93</v>
      </c>
      <c r="B95">
        <v>2017</v>
      </c>
      <c r="C95">
        <v>10</v>
      </c>
      <c r="D95">
        <v>31</v>
      </c>
      <c r="E95">
        <v>5.3447750000000003</v>
      </c>
      <c r="F95">
        <v>8.4957209999999996</v>
      </c>
      <c r="G95">
        <v>7.2975659999999998</v>
      </c>
      <c r="J95">
        <f>(F95-F$110)^2</f>
        <v>0.31322154387988949</v>
      </c>
      <c r="L95">
        <f>MAX(G95,0)</f>
        <v>7.2975659999999998</v>
      </c>
      <c r="M95">
        <f>F95</f>
        <v>8.4957209999999996</v>
      </c>
      <c r="O95">
        <f>F95</f>
        <v>8.4957209999999996</v>
      </c>
      <c r="Q95">
        <f t="shared" si="3"/>
        <v>1.3458140272657146</v>
      </c>
      <c r="S95">
        <f t="shared" si="4"/>
        <v>7.3356287505363138</v>
      </c>
      <c r="T95">
        <f t="shared" si="5"/>
        <v>8.4957209999999996</v>
      </c>
    </row>
    <row r="96" spans="1:20" x14ac:dyDescent="0.3">
      <c r="A96">
        <v>94</v>
      </c>
      <c r="B96">
        <v>2017</v>
      </c>
      <c r="C96">
        <v>11</v>
      </c>
      <c r="D96">
        <v>30</v>
      </c>
      <c r="E96">
        <v>4.818009</v>
      </c>
      <c r="F96">
        <v>6.7252989999999997</v>
      </c>
      <c r="G96">
        <v>-0.246724</v>
      </c>
      <c r="J96">
        <f>(F96-F$110)^2</f>
        <v>5.4292914039062978</v>
      </c>
      <c r="L96">
        <f>MAX(G96,0)</f>
        <v>0</v>
      </c>
      <c r="M96">
        <f>F96</f>
        <v>6.7252989999999997</v>
      </c>
      <c r="O96">
        <f>F96</f>
        <v>6.7252989999999997</v>
      </c>
      <c r="Q96">
        <f t="shared" si="3"/>
        <v>16.195864689793584</v>
      </c>
      <c r="S96">
        <f t="shared" si="4"/>
        <v>2.7008903863284726</v>
      </c>
      <c r="T96">
        <f t="shared" si="5"/>
        <v>6.7252989999999997</v>
      </c>
    </row>
    <row r="97" spans="1:20" x14ac:dyDescent="0.3">
      <c r="A97">
        <v>95</v>
      </c>
      <c r="B97">
        <v>2017</v>
      </c>
      <c r="C97">
        <v>12</v>
      </c>
      <c r="D97">
        <v>31</v>
      </c>
      <c r="E97">
        <v>4.5630990000000002</v>
      </c>
      <c r="F97">
        <v>4.4009349999999996</v>
      </c>
      <c r="G97">
        <v>-4.8293850000000003</v>
      </c>
      <c r="J97">
        <f>(F97-F$110)^2</f>
        <v>21.663886098510524</v>
      </c>
      <c r="L97">
        <f>MAX(G97,0)</f>
        <v>0</v>
      </c>
      <c r="M97">
        <f>F97</f>
        <v>4.4009349999999996</v>
      </c>
      <c r="O97">
        <f>F97</f>
        <v>4.4009349999999996</v>
      </c>
      <c r="Q97">
        <f t="shared" si="3"/>
        <v>2.8901516884735714</v>
      </c>
      <c r="S97">
        <f t="shared" si="4"/>
        <v>2.7008903863284726</v>
      </c>
      <c r="T97">
        <f t="shared" si="5"/>
        <v>4.4009349999999996</v>
      </c>
    </row>
    <row r="98" spans="1:20" x14ac:dyDescent="0.3">
      <c r="A98">
        <v>96</v>
      </c>
      <c r="B98">
        <v>2018</v>
      </c>
      <c r="C98">
        <v>1</v>
      </c>
      <c r="D98">
        <v>31</v>
      </c>
      <c r="E98">
        <v>5.0076000000000001</v>
      </c>
      <c r="F98">
        <v>6.1181070000000002</v>
      </c>
      <c r="G98">
        <v>5.5795919999999999</v>
      </c>
      <c r="J98">
        <f>(F98-F$110)^2</f>
        <v>8.6275902457819988</v>
      </c>
      <c r="L98">
        <f>MAX(G98,0)</f>
        <v>5.5795919999999999</v>
      </c>
      <c r="M98">
        <f>F98</f>
        <v>6.1181070000000002</v>
      </c>
      <c r="O98">
        <f>F98</f>
        <v>6.1181070000000002</v>
      </c>
      <c r="Q98">
        <f t="shared" si="3"/>
        <v>1.5982952952420911E-2</v>
      </c>
      <c r="S98">
        <f t="shared" si="4"/>
        <v>6.2445307040764941</v>
      </c>
      <c r="T98">
        <f t="shared" si="5"/>
        <v>6.1181070000000002</v>
      </c>
    </row>
    <row r="99" spans="1:20" x14ac:dyDescent="0.3">
      <c r="A99">
        <v>97</v>
      </c>
      <c r="B99">
        <v>2018</v>
      </c>
      <c r="C99">
        <v>2</v>
      </c>
      <c r="D99">
        <v>28</v>
      </c>
      <c r="E99">
        <v>5.1185080000000003</v>
      </c>
      <c r="F99">
        <v>4.2502230000000001</v>
      </c>
      <c r="G99">
        <v>2.5498029999999998</v>
      </c>
      <c r="H99" s="3" t="s">
        <v>8</v>
      </c>
      <c r="I99">
        <v>2.7461000000000002</v>
      </c>
      <c r="J99">
        <f>(F99-F$110)^2</f>
        <v>23.089562536615556</v>
      </c>
      <c r="L99">
        <f>MAX(G99,0)</f>
        <v>2.5498029999999998</v>
      </c>
      <c r="M99">
        <f>F99</f>
        <v>4.2502230000000001</v>
      </c>
      <c r="O99">
        <f>F99</f>
        <v>4.2502230000000001</v>
      </c>
      <c r="Q99">
        <f t="shared" si="3"/>
        <v>4.9092735765085306E-3</v>
      </c>
      <c r="S99">
        <f t="shared" si="4"/>
        <v>4.3202892085210021</v>
      </c>
      <c r="T99">
        <f t="shared" si="5"/>
        <v>4.2502230000000001</v>
      </c>
    </row>
    <row r="100" spans="1:20" x14ac:dyDescent="0.3">
      <c r="A100">
        <v>98</v>
      </c>
      <c r="B100">
        <v>2018</v>
      </c>
      <c r="C100">
        <v>3</v>
      </c>
      <c r="D100">
        <v>31</v>
      </c>
      <c r="E100">
        <v>5.3581110000000001</v>
      </c>
      <c r="F100">
        <v>4.8250279999999997</v>
      </c>
      <c r="G100">
        <v>5.5082599999999999</v>
      </c>
      <c r="H100" s="3" t="s">
        <v>9</v>
      </c>
      <c r="I100">
        <v>0.95009999999999994</v>
      </c>
      <c r="J100">
        <f>(F100-F$110)^2</f>
        <v>17.895903347685095</v>
      </c>
      <c r="L100">
        <f>MAX(G100,0)</f>
        <v>5.5082599999999999</v>
      </c>
      <c r="M100">
        <f>F100</f>
        <v>4.8250279999999997</v>
      </c>
      <c r="O100">
        <f>F100</f>
        <v>4.8250279999999997</v>
      </c>
      <c r="Q100">
        <f t="shared" si="3"/>
        <v>1.8884234992926239</v>
      </c>
      <c r="S100">
        <f t="shared" si="4"/>
        <v>6.1992272211075594</v>
      </c>
      <c r="T100">
        <f t="shared" si="5"/>
        <v>4.8250279999999997</v>
      </c>
    </row>
    <row r="101" spans="1:20" x14ac:dyDescent="0.3">
      <c r="A101">
        <v>99</v>
      </c>
      <c r="B101">
        <v>2018</v>
      </c>
      <c r="C101">
        <v>4</v>
      </c>
      <c r="D101">
        <v>30</v>
      </c>
      <c r="E101">
        <v>5.8127190000000004</v>
      </c>
      <c r="F101">
        <v>6.2287509999999999</v>
      </c>
      <c r="G101">
        <v>9.0376259999999995</v>
      </c>
      <c r="H101" s="3" t="s">
        <v>10</v>
      </c>
      <c r="I101">
        <f>(1/12)*SQRT(SUM(J2:J109))</f>
        <v>3.6250930998980344</v>
      </c>
      <c r="J101">
        <f>(F101-F$110)^2</f>
        <v>7.989848411078964</v>
      </c>
      <c r="L101">
        <f>MAX(G101,0)</f>
        <v>9.0376259999999995</v>
      </c>
      <c r="M101">
        <f>F101</f>
        <v>6.2287509999999999</v>
      </c>
      <c r="O101">
        <f>F101</f>
        <v>6.2287509999999999</v>
      </c>
      <c r="Q101">
        <f t="shared" si="3"/>
        <v>4.8929562970668332</v>
      </c>
      <c r="S101">
        <f t="shared" si="4"/>
        <v>8.440753779624572</v>
      </c>
      <c r="T101">
        <f t="shared" si="5"/>
        <v>6.2287509999999999</v>
      </c>
    </row>
    <row r="102" spans="1:20" x14ac:dyDescent="0.3">
      <c r="A102">
        <v>100</v>
      </c>
      <c r="B102">
        <v>2018</v>
      </c>
      <c r="C102">
        <v>5</v>
      </c>
      <c r="D102">
        <v>31</v>
      </c>
      <c r="E102">
        <v>7.3695170000000001</v>
      </c>
      <c r="F102">
        <v>10.341208999999999</v>
      </c>
      <c r="G102">
        <v>14.467637</v>
      </c>
      <c r="H102" s="3" t="s">
        <v>12</v>
      </c>
      <c r="I102">
        <f>(1/12)*SQRT(SUM(Q2:Q109))</f>
        <v>1.1515736424935914</v>
      </c>
      <c r="J102">
        <f>(F102-F$110)^2</f>
        <v>1.6533485260875904</v>
      </c>
      <c r="L102">
        <f>MAX(G102,0)</f>
        <v>14.467637</v>
      </c>
      <c r="M102">
        <f>F102</f>
        <v>10.341208999999999</v>
      </c>
      <c r="O102">
        <f>F102</f>
        <v>10.341208999999999</v>
      </c>
      <c r="Q102">
        <f t="shared" si="3"/>
        <v>2.3968770833129773</v>
      </c>
      <c r="S102">
        <f t="shared" si="4"/>
        <v>11.889394093363508</v>
      </c>
      <c r="T102">
        <f t="shared" si="5"/>
        <v>10.341208999999999</v>
      </c>
    </row>
    <row r="103" spans="1:20" x14ac:dyDescent="0.3">
      <c r="A103">
        <v>101</v>
      </c>
      <c r="B103">
        <v>2018</v>
      </c>
      <c r="C103">
        <v>6</v>
      </c>
      <c r="D103">
        <v>30</v>
      </c>
      <c r="E103">
        <v>7.3800800000000004</v>
      </c>
      <c r="F103">
        <v>12.749307</v>
      </c>
      <c r="G103">
        <v>15.423711000000001</v>
      </c>
      <c r="J103">
        <f>(F103-F$110)^2</f>
        <v>13.645074586181998</v>
      </c>
      <c r="L103">
        <f>MAX(G103,0)</f>
        <v>15.423711000000001</v>
      </c>
      <c r="M103">
        <f>F103</f>
        <v>12.749307</v>
      </c>
      <c r="O103">
        <f>F103</f>
        <v>12.749307</v>
      </c>
      <c r="Q103">
        <f t="shared" si="3"/>
        <v>6.3858911667188697E-2</v>
      </c>
      <c r="S103">
        <f t="shared" si="4"/>
        <v>12.496603791339744</v>
      </c>
      <c r="T103">
        <f t="shared" si="5"/>
        <v>12.749307</v>
      </c>
    </row>
    <row r="104" spans="1:20" x14ac:dyDescent="0.3">
      <c r="A104">
        <v>102</v>
      </c>
      <c r="B104">
        <v>2018</v>
      </c>
      <c r="C104">
        <v>7</v>
      </c>
      <c r="D104">
        <v>31</v>
      </c>
      <c r="E104">
        <v>8.407959</v>
      </c>
      <c r="F104">
        <v>16.671403999999999</v>
      </c>
      <c r="G104">
        <v>20.496765</v>
      </c>
      <c r="J104">
        <f>(F104-F$110)^2</f>
        <v>58.003776013478408</v>
      </c>
      <c r="L104">
        <f>MAX(G104,0)</f>
        <v>20.496765</v>
      </c>
      <c r="M104">
        <f>F104</f>
        <v>16.671403999999999</v>
      </c>
      <c r="O104">
        <f>F104</f>
        <v>16.671403999999999</v>
      </c>
      <c r="Q104">
        <f t="shared" si="3"/>
        <v>0.90795349326933661</v>
      </c>
      <c r="S104">
        <f t="shared" si="4"/>
        <v>15.718538063328246</v>
      </c>
      <c r="T104">
        <f t="shared" si="5"/>
        <v>16.671403999999999</v>
      </c>
    </row>
    <row r="105" spans="1:20" x14ac:dyDescent="0.3">
      <c r="A105">
        <v>103</v>
      </c>
      <c r="B105">
        <v>2018</v>
      </c>
      <c r="C105">
        <v>8</v>
      </c>
      <c r="D105">
        <v>31</v>
      </c>
      <c r="E105">
        <v>8.2837960000000006</v>
      </c>
      <c r="F105">
        <v>16.85783</v>
      </c>
      <c r="G105">
        <v>19.262259</v>
      </c>
      <c r="J105">
        <f>(F105-F$110)^2</f>
        <v>60.878179332298757</v>
      </c>
      <c r="L105">
        <f>MAX(G105,0)</f>
        <v>19.262259</v>
      </c>
      <c r="M105">
        <f>F105</f>
        <v>16.85783</v>
      </c>
      <c r="O105">
        <f>F105</f>
        <v>16.85783</v>
      </c>
      <c r="Q105">
        <f t="shared" si="3"/>
        <v>3.6992208523205568</v>
      </c>
      <c r="S105">
        <f t="shared" si="4"/>
        <v>14.934494134291528</v>
      </c>
      <c r="T105">
        <f t="shared" si="5"/>
        <v>16.85783</v>
      </c>
    </row>
    <row r="106" spans="1:20" x14ac:dyDescent="0.3">
      <c r="A106">
        <v>104</v>
      </c>
      <c r="B106">
        <v>2018</v>
      </c>
      <c r="C106">
        <v>9</v>
      </c>
      <c r="D106">
        <v>30</v>
      </c>
      <c r="E106">
        <v>7.0831480000000004</v>
      </c>
      <c r="F106">
        <v>12.116732000000001</v>
      </c>
      <c r="G106">
        <v>14.452723000000001</v>
      </c>
      <c r="J106">
        <f>(F106-F$110)^2</f>
        <v>9.371857756492652</v>
      </c>
      <c r="L106">
        <f>MAX(G106,0)</f>
        <v>14.452723000000001</v>
      </c>
      <c r="M106">
        <f>F106</f>
        <v>12.116732000000001</v>
      </c>
      <c r="O106">
        <f>F106</f>
        <v>12.116732000000001</v>
      </c>
      <c r="Q106">
        <f t="shared" si="3"/>
        <v>5.6078928169608522E-2</v>
      </c>
      <c r="S106">
        <f t="shared" si="4"/>
        <v>11.879922101200123</v>
      </c>
      <c r="T106">
        <f t="shared" si="5"/>
        <v>12.116732000000001</v>
      </c>
    </row>
    <row r="107" spans="1:20" x14ac:dyDescent="0.3">
      <c r="A107">
        <v>105</v>
      </c>
      <c r="B107">
        <v>2018</v>
      </c>
      <c r="C107">
        <v>10</v>
      </c>
      <c r="D107">
        <v>31</v>
      </c>
      <c r="E107">
        <v>5.938123</v>
      </c>
      <c r="F107">
        <v>9.4111759999999993</v>
      </c>
      <c r="G107">
        <v>11.042744000000001</v>
      </c>
      <c r="J107">
        <f>(F107-F$110)^2</f>
        <v>0.12658866543775879</v>
      </c>
      <c r="L107">
        <f>MAX(G107,0)</f>
        <v>11.042744000000001</v>
      </c>
      <c r="M107">
        <f>F107</f>
        <v>9.4111759999999993</v>
      </c>
      <c r="O107">
        <f>F107</f>
        <v>9.4111759999999993</v>
      </c>
      <c r="Q107">
        <f t="shared" si="3"/>
        <v>9.1835128365344895E-2</v>
      </c>
      <c r="S107">
        <f t="shared" si="4"/>
        <v>9.7142191130472106</v>
      </c>
      <c r="T107">
        <f t="shared" si="5"/>
        <v>9.4111759999999993</v>
      </c>
    </row>
    <row r="108" spans="1:20" x14ac:dyDescent="0.3">
      <c r="A108">
        <v>106</v>
      </c>
      <c r="B108">
        <v>2018</v>
      </c>
      <c r="C108">
        <v>11</v>
      </c>
      <c r="D108">
        <v>30</v>
      </c>
      <c r="E108">
        <v>5.1767469999999998</v>
      </c>
      <c r="F108">
        <v>6.3036919999999999</v>
      </c>
      <c r="G108">
        <v>6.3645849999999999</v>
      </c>
      <c r="J108">
        <f>(F108-F$110)^2</f>
        <v>7.5718033085237604</v>
      </c>
      <c r="L108">
        <f>MAX(G108,0)</f>
        <v>6.3645849999999999</v>
      </c>
      <c r="M108">
        <f>F108</f>
        <v>6.3036919999999999</v>
      </c>
      <c r="O108">
        <f>F108</f>
        <v>6.3036919999999999</v>
      </c>
      <c r="Q108">
        <f t="shared" si="3"/>
        <v>0.19306672549830292</v>
      </c>
      <c r="S108">
        <f t="shared" si="4"/>
        <v>6.743085588367312</v>
      </c>
      <c r="T108">
        <f t="shared" si="5"/>
        <v>6.3036919999999999</v>
      </c>
    </row>
    <row r="109" spans="1:20" x14ac:dyDescent="0.3">
      <c r="A109">
        <v>107</v>
      </c>
      <c r="B109">
        <v>2018</v>
      </c>
      <c r="C109">
        <v>12</v>
      </c>
      <c r="D109">
        <v>31</v>
      </c>
      <c r="E109">
        <v>4.937602</v>
      </c>
      <c r="F109">
        <v>5.5905180000000003</v>
      </c>
      <c r="G109">
        <v>3.6972330000000002</v>
      </c>
      <c r="J109">
        <f>(F109-F$110)^2</f>
        <v>12.005289404060832</v>
      </c>
      <c r="L109">
        <f>MAX(G109,0)</f>
        <v>3.6972330000000002</v>
      </c>
      <c r="M109">
        <f>F109</f>
        <v>5.5905180000000003</v>
      </c>
      <c r="O109">
        <f>F109</f>
        <v>5.5905180000000003</v>
      </c>
      <c r="Q109">
        <f t="shared" si="3"/>
        <v>0.29320868746500689</v>
      </c>
      <c r="S109">
        <f t="shared" si="4"/>
        <v>5.0490305232611501</v>
      </c>
      <c r="T109">
        <f t="shared" si="5"/>
        <v>5.5905180000000003</v>
      </c>
    </row>
    <row r="110" spans="1:20" s="5" customFormat="1" x14ac:dyDescent="0.3">
      <c r="B110" s="5" t="s">
        <v>17</v>
      </c>
      <c r="E110" s="5">
        <f t="shared" ref="E110:F110" si="6">AVERAGE(E2:E109)</f>
        <v>6.1602766018518533</v>
      </c>
      <c r="F110" s="5">
        <f t="shared" si="6"/>
        <v>9.0553829907407408</v>
      </c>
      <c r="G110" s="5">
        <f>AVERAGE(G2:G109)</f>
        <v>9.833689296296301</v>
      </c>
      <c r="H110" s="6"/>
      <c r="J110" s="5">
        <f t="shared" ref="J110" si="7">AVERAGE(J2:J109)</f>
        <v>17.521733310571122</v>
      </c>
      <c r="L110" s="5">
        <f t="shared" ref="L110" si="8">AVERAGE(L2:L109)</f>
        <v>10.005382296296302</v>
      </c>
      <c r="M110" s="5">
        <f t="shared" ref="M110" si="9">AVERAGE(M2:M109)</f>
        <v>9.0553829907407408</v>
      </c>
      <c r="O110" s="5">
        <f t="shared" ref="O110:Q110" si="10">AVERAGE(O2:O109)</f>
        <v>9.0553829907407408</v>
      </c>
      <c r="Q110" s="5">
        <f t="shared" ref="Q110:T110" si="11">AVERAGE(Q2:Q109)</f>
        <v>1.7681624721146108</v>
      </c>
      <c r="S110" s="5">
        <f t="shared" si="11"/>
        <v>9.0553829907407408</v>
      </c>
      <c r="T110" s="5">
        <f t="shared" si="11"/>
        <v>9.0553829907407408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FLOW_Tidbit_Cr_Stream_Temp_Anal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2020-12-03T23:14:49Z</dcterms:modified>
</cp:coreProperties>
</file>