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DD7DBEBD-0158-4183-9F4E-5719F2B19A49}" xr6:coauthVersionLast="46" xr6:coauthVersionMax="46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36" i="4" l="1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23" i="4" l="1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BI30" i="4"/>
  <c r="Z30" i="4"/>
  <c r="Y30" i="4"/>
  <c r="X30" i="4"/>
  <c r="W30" i="4"/>
  <c r="U30" i="4"/>
  <c r="T30" i="4"/>
  <c r="S30" i="4"/>
  <c r="R30" i="4"/>
  <c r="P30" i="4"/>
  <c r="O30" i="4"/>
  <c r="N30" i="4"/>
  <c r="M30" i="4"/>
  <c r="K30" i="4"/>
  <c r="J30" i="4"/>
  <c r="I30" i="4"/>
  <c r="H30" i="4"/>
  <c r="BI9" i="4"/>
  <c r="Z9" i="4"/>
  <c r="Y9" i="4"/>
  <c r="X9" i="4"/>
  <c r="W9" i="4"/>
  <c r="U9" i="4"/>
  <c r="T9" i="4"/>
  <c r="S9" i="4"/>
  <c r="R9" i="4"/>
  <c r="P9" i="4"/>
  <c r="O9" i="4"/>
  <c r="N9" i="4"/>
  <c r="M9" i="4"/>
  <c r="H9" i="4"/>
  <c r="I9" i="4" s="1"/>
  <c r="J9" i="4" s="1"/>
  <c r="K9" i="4" s="1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8" i="4"/>
  <c r="Z8" i="4"/>
  <c r="Y8" i="4"/>
  <c r="X8" i="4"/>
  <c r="W8" i="4"/>
  <c r="U8" i="4"/>
  <c r="T8" i="4"/>
  <c r="S8" i="4"/>
  <c r="R8" i="4"/>
  <c r="P8" i="4"/>
  <c r="O8" i="4"/>
  <c r="N8" i="4"/>
  <c r="M8" i="4"/>
  <c r="H8" i="4"/>
  <c r="I8" i="4" s="1"/>
  <c r="J8" i="4" s="1"/>
  <c r="K8" i="4" s="1"/>
  <c r="BI7" i="4"/>
  <c r="Z7" i="4"/>
  <c r="Y7" i="4"/>
  <c r="X7" i="4"/>
  <c r="W7" i="4"/>
  <c r="U7" i="4"/>
  <c r="T7" i="4"/>
  <c r="S7" i="4"/>
  <c r="R7" i="4"/>
  <c r="P7" i="4"/>
  <c r="O7" i="4"/>
  <c r="N7" i="4"/>
  <c r="M7" i="4"/>
  <c r="H7" i="4"/>
  <c r="I7" i="4" s="1"/>
  <c r="J7" i="4" s="1"/>
  <c r="K7" i="4" s="1"/>
  <c r="BI13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44" i="4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H48" i="4"/>
  <c r="I48" i="4" s="1"/>
  <c r="J48" i="4" s="1"/>
  <c r="K48" i="4" s="1"/>
  <c r="BI43" i="4" l="1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40" i="4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BI6" i="4"/>
  <c r="Z6" i="4"/>
  <c r="Y6" i="4"/>
  <c r="X6" i="4"/>
  <c r="W6" i="4"/>
  <c r="U6" i="4"/>
  <c r="T6" i="4"/>
  <c r="S6" i="4"/>
  <c r="R6" i="4"/>
  <c r="P6" i="4"/>
  <c r="O6" i="4"/>
  <c r="N6" i="4"/>
  <c r="M6" i="4"/>
  <c r="H6" i="4"/>
  <c r="I6" i="4" s="1"/>
  <c r="J6" i="4" s="1"/>
  <c r="K6" i="4" s="1"/>
  <c r="Z5" i="4" l="1"/>
  <c r="Y5" i="4"/>
  <c r="X5" i="4"/>
  <c r="W5" i="4"/>
  <c r="U5" i="4"/>
  <c r="T5" i="4"/>
  <c r="S5" i="4"/>
  <c r="R5" i="4"/>
  <c r="P5" i="4"/>
  <c r="O5" i="4"/>
  <c r="N5" i="4"/>
  <c r="M5" i="4"/>
  <c r="H5" i="4"/>
  <c r="I5" i="4" s="1"/>
  <c r="J5" i="4" s="1"/>
  <c r="K5" i="4" s="1"/>
  <c r="BI5" i="4"/>
  <c r="BI42" i="4"/>
  <c r="BI39" i="4"/>
  <c r="BI33" i="4"/>
  <c r="BI26" i="4"/>
  <c r="BI11" i="4"/>
  <c r="BI17" i="4"/>
  <c r="Z42" i="4" l="1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Z11" i="4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A1" i="5" l="1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O14" i="5" l="1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<sst xmlns="http://schemas.openxmlformats.org/spreadsheetml/2006/main" count="23346" uniqueCount="184">
  <si>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</si>
  <si>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</si>
  <si>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</si>
  <si>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</si>
  <si>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</si>
  <si>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</si>
  <si>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</si>
  <si>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</si>
  <si>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</si>
  <si>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</si>
  <si>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</si>
  <si>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</si>
  <si>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</si>
  <si>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</si>
  <si>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</si>
  <si>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</si>
  <si>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</si>
  <si>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</si>
  <si>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</si>
  <si>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</si>
  <si>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</si>
  <si>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</si>
  <si>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</si>
  <si>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</si>
  <si>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</si>
  <si>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</si>
  <si>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</si>
  <si>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</si>
  <si>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</si>
  <si>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</si>
  <si>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</si>
  <si>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</si>
  <si>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</si>
  <si>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</si>
  <si>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</si>
  <si>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</si>
  <si>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</si>
  <si>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</si>
  <si>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</si>
  <si>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</si>
  <si>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</si>
  <si>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</si>
  <si>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</si>
  <si>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</si>
  <si>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</si>
  <si>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</si>
  <si>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</si>
  <si>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</si>
  <si>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</si>
  <si>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</si>
  <si>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</si>
  <si>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</si>
  <si>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</si>
  <si>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</si>
  <si>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</si>
  <si>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COMID</t>
  </si>
  <si>
    <t>Temperature skill statistics, monthly basis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</si>
  <si>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</si>
  <si>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</si>
  <si>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</si>
  <si>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</si>
  <si>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</si>
  <si>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</si>
  <si>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</si>
  <si>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</si>
  <si>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</si>
  <si>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</si>
  <si>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</si>
  <si>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</si>
  <si>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G</t>
  </si>
  <si>
    <t>S</t>
  </si>
  <si>
    <t>VG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</si>
  <si>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</si>
  <si>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</si>
  <si>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</si>
  <si>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</si>
  <si>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</si>
  <si>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</si>
  <si>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</si>
  <si>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</si>
  <si>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</si>
  <si>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</si>
  <si>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</si>
  <si>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</si>
  <si>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</si>
  <si>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</si>
  <si>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</si>
  <si>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</si>
  <si>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</si>
  <si>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</si>
  <si>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</si>
  <si>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</si>
  <si>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</si>
  <si>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</si>
  <si>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</si>
  <si>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</si>
  <si>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</si>
  <si>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</si>
  <si>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</si>
  <si>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</si>
  <si>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</si>
  <si>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</si>
  <si>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</si>
  <si>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</si>
  <si>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</si>
  <si>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</si>
  <si>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</si>
  <si>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</si>
  <si>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new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</si>
  <si>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</si>
  <si>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</si>
  <si>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</si>
  <si>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</si>
  <si>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</si>
  <si>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</si>
  <si>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</si>
  <si>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</si>
  <si>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</si>
  <si>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</si>
  <si>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</si>
  <si>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</si>
  <si>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</si>
  <si>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</si>
  <si>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</si>
  <si>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</si>
  <si>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</si>
  <si>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</si>
  <si>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</si>
  <si>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</si>
  <si>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</si>
  <si>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simulated cfs</t>
  </si>
  <si>
    <t>gage cfs</t>
  </si>
  <si>
    <t>gage cms</t>
  </si>
  <si>
    <t>sim - obs</t>
  </si>
  <si>
    <t>MAE</t>
  </si>
  <si>
    <t>Skill statistics for NSantiam basin, monthly basis, 2010-18 unless otherwise noted</t>
  </si>
  <si>
    <t>NO SANTIAM R BLW BOULDER CRK NR DETROIT</t>
  </si>
  <si>
    <t>C167</t>
  </si>
  <si>
    <t xml:space="preserve">BREITENBUSH R ABV FRENCH CR NR DETROIT </t>
  </si>
  <si>
    <t xml:space="preserve"> BLOWOUT CREEK NEAR DETROIT</t>
  </si>
  <si>
    <t>NORTH SANTIAM RIVER AT NIAGARA</t>
  </si>
  <si>
    <t>LITTLE NORTH SANTIAM RIVER NEAR MEHAMA</t>
  </si>
  <si>
    <t xml:space="preserve">NORTH SANTIAM RIVER AT MEHAMA </t>
  </si>
  <si>
    <t>NORTH SANTIAM R AT GREENS BRIDGE NR JEFFERSON</t>
  </si>
  <si>
    <t>BLOWOUTCREEKNEARDETROIT23780557</t>
  </si>
  <si>
    <t>BREITENBUSHRABVFRENCHCRNRDETROIT23780701</t>
  </si>
  <si>
    <t>NORTHSANTIAMRIVERATNIAGARA23780511</t>
  </si>
  <si>
    <t>LITTLENORTHSANTIAMRIVERNEARMEHAMA23780805</t>
  </si>
  <si>
    <t>NORTHSANTIAMRIVERATMEHAMA23780481</t>
  </si>
  <si>
    <t>NORTHSANTIAMRATGREENSBRIDGENRJEFFERSON23780883</t>
  </si>
  <si>
    <t>NOSANTIAMRBLWBOULDERCRKNRDETROIT23780591</t>
  </si>
  <si>
    <t>C205</t>
  </si>
  <si>
    <t>sim avg is 1.6 deg C too low</t>
  </si>
  <si>
    <t>sim avg is 1.4 deg C too low</t>
  </si>
  <si>
    <t>sim avg is 3.0 deg C too high</t>
  </si>
  <si>
    <t>sim avg is 3.2 deg C too low</t>
  </si>
  <si>
    <t>sim avg is 0.2 deg C too low</t>
  </si>
  <si>
    <t>C234 no HC springs</t>
  </si>
  <si>
    <t>sim flow is 586 cfs too small</t>
  </si>
  <si>
    <t>sim flow is 490 cfs too small</t>
  </si>
  <si>
    <t>sim flow is 9 cfs too small</t>
  </si>
  <si>
    <t>sim flow is 159 cfs too small</t>
  </si>
  <si>
    <t>sim flow is 170 cfs too small</t>
  </si>
  <si>
    <t>sim avg is 2.7 deg C too low</t>
  </si>
  <si>
    <t>C234 +  HC springs</t>
  </si>
  <si>
    <t>sim flow is 152 cfs too big</t>
  </si>
  <si>
    <t>C234 + HC springs</t>
  </si>
  <si>
    <t>sim flow is 5 cfs too small</t>
  </si>
  <si>
    <t>C235</t>
  </si>
  <si>
    <t>sim flow is 155 cfs too small</t>
  </si>
  <si>
    <t>C235+</t>
  </si>
  <si>
    <t>sim flow is 2 cfs too small</t>
  </si>
  <si>
    <t>C345+</t>
  </si>
  <si>
    <t>sim flow is 120 cfs too small</t>
  </si>
  <si>
    <t>sim flow is 17 cfs too large</t>
  </si>
  <si>
    <t>C345+ &amp; 0.4.12</t>
  </si>
  <si>
    <t xml:space="preserve"> 0.4.12 + new calib</t>
  </si>
  <si>
    <t>sim flow is 9 cfs too large</t>
  </si>
  <si>
    <t xml:space="preserve"> 0.4.12 + new calib + spring</t>
  </si>
  <si>
    <t>sim flow is 13 cfs too small</t>
  </si>
  <si>
    <t>0.4.12 + new calib + spring</t>
  </si>
  <si>
    <t>sim flow is 232 cfs too small</t>
  </si>
  <si>
    <t>0.4.12</t>
  </si>
  <si>
    <t>sim flow is 227 cfs too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</si>
</sst>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0.0%"/>
    <numFmt numFmtId="166" formatCode="0.0000"/>
    <numFmt numFmtId="167" formatCode="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167" fontId="0" fillId="3" borderId="0" xfId="0" applyNumberFormat="1" applyFill="1"/>
    <xf numFmtId="0" fontId="0" fillId="10" borderId="0" xfId="0" applyFill="1" applyAlignment="1">
      <alignment horizontal="center"/>
    </xf>
    <xf numFmtId="0" fontId="0" fillId="10" borderId="0" xfId="0" applyFill="1"/>
    <xf numFmtId="167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quotePrefix="1" applyFill="1"/>
    <xf numFmtId="0" fontId="0" fillId="11" borderId="0" xfId="0" applyFill="1" applyAlignment="1">
      <alignment horizontal="center"/>
    </xf>
    <xf numFmtId="0" fontId="0" fillId="11" borderId="0" xfId="0" applyFill="1"/>
    <xf numFmtId="167" fontId="0" fillId="11" borderId="0" xfId="0" applyNumberFormat="1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quotePrefix="1" applyFill="1"/>
    <xf numFmtId="10" fontId="0" fillId="11" borderId="0" xfId="1" applyNumberFormat="1" applyFont="1" applyFill="1"/>
    <xf numFmtId="167" fontId="0" fillId="7" borderId="0" xfId="0" applyNumberFormat="1" applyFill="1"/>
    <xf numFmtId="0" fontId="0" fillId="7" borderId="0" xfId="0" quotePrefix="1" applyFill="1"/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7" borderId="0" xfId="0" applyFill="1" applyAlignment="1">
      <alignment wrapText="1"/>
    </xf>
    <xf numFmtId="10" fontId="0" fillId="10" borderId="0" xfId="1" applyNumberFormat="1" applyFont="1" applyFill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58"/>
  <sheetViews>
    <sheetView tabSelected="1" workbookViewId="0">
      <pane ySplit="3" topLeftCell="A22" activePane="bottomLeft" state="frozen"/>
      <selection pane="bottomLeft" activeCell="L37" sqref="L37"/>
    </sheetView>
  </sheetViews>
  <sheetFormatPr defaultRowHeight="14.4" x14ac:dyDescent="0.3"/>
  <cols>
    <col min="3" max="3" width="49.5546875" customWidth="1"/>
    <col min="4" max="4" width="11.5546875" customWidth="1"/>
    <col min="5" max="5" width="23.33203125" customWidth="1"/>
    <col min="6" max="6" width="8.44140625" style="4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135</v>
      </c>
      <c r="F1" s="47" t="s">
        <v>134</v>
      </c>
      <c r="G1" s="16" t="s">
        <v>48</v>
      </c>
      <c r="I1" s="20" t="s">
        <v>57</v>
      </c>
      <c r="J1" s="20" t="s">
        <v>58</v>
      </c>
      <c r="K1" s="20" t="s">
        <v>59</v>
      </c>
      <c r="L1" s="19" t="s">
        <v>49</v>
      </c>
      <c r="N1" s="21" t="s">
        <v>57</v>
      </c>
      <c r="O1" s="21" t="s">
        <v>58</v>
      </c>
      <c r="P1" s="21" t="s">
        <v>59</v>
      </c>
      <c r="Q1" s="17" t="s">
        <v>50</v>
      </c>
      <c r="S1" s="22" t="s">
        <v>57</v>
      </c>
      <c r="T1" s="22" t="s">
        <v>58</v>
      </c>
      <c r="U1" s="22" t="s">
        <v>59</v>
      </c>
      <c r="V1" s="18" t="s">
        <v>51</v>
      </c>
      <c r="X1" s="23" t="s">
        <v>57</v>
      </c>
      <c r="Y1" s="23" t="s">
        <v>58</v>
      </c>
      <c r="Z1" s="23" t="s">
        <v>59</v>
      </c>
    </row>
    <row r="3" spans="1:78" x14ac:dyDescent="0.3">
      <c r="A3" t="s">
        <v>54</v>
      </c>
      <c r="F3" s="47" t="s">
        <v>60</v>
      </c>
      <c r="L3" s="19" t="s">
        <v>60</v>
      </c>
      <c r="Q3" s="17" t="s">
        <v>60</v>
      </c>
      <c r="V3" s="18" t="s">
        <v>60</v>
      </c>
      <c r="AA3" s="69" t="s">
        <v>61</v>
      </c>
      <c r="AB3" s="69"/>
      <c r="AC3" s="75" t="s">
        <v>62</v>
      </c>
      <c r="AD3" s="75"/>
      <c r="AE3" s="73" t="s">
        <v>50</v>
      </c>
      <c r="AF3" s="73"/>
      <c r="AG3" s="72" t="s">
        <v>63</v>
      </c>
      <c r="AH3" s="72"/>
      <c r="AI3" s="76" t="s">
        <v>48</v>
      </c>
      <c r="AJ3" s="76"/>
      <c r="AK3" s="75" t="s">
        <v>62</v>
      </c>
      <c r="AL3" s="75"/>
      <c r="AM3" s="73" t="s">
        <v>50</v>
      </c>
      <c r="AN3" s="73"/>
      <c r="AO3" s="72" t="s">
        <v>63</v>
      </c>
      <c r="AP3" s="72"/>
      <c r="AR3" s="32" t="s">
        <v>53</v>
      </c>
      <c r="AS3" s="69" t="s">
        <v>48</v>
      </c>
      <c r="AT3" s="69"/>
      <c r="AU3" s="74" t="s">
        <v>62</v>
      </c>
      <c r="AV3" s="74"/>
      <c r="AW3" s="71" t="s">
        <v>50</v>
      </c>
      <c r="AX3" s="71"/>
      <c r="AY3" s="72" t="s">
        <v>63</v>
      </c>
      <c r="AZ3" s="72"/>
      <c r="BA3" s="69" t="s">
        <v>48</v>
      </c>
      <c r="BB3" s="69"/>
      <c r="BC3" s="70" t="s">
        <v>62</v>
      </c>
      <c r="BD3" s="70"/>
      <c r="BE3" s="71" t="s">
        <v>50</v>
      </c>
      <c r="BF3" s="71"/>
      <c r="BG3" s="72" t="s">
        <v>63</v>
      </c>
      <c r="BH3" s="72"/>
      <c r="BI3">
        <f>MIN(BI45:BI87)</f>
        <v>1</v>
      </c>
      <c r="BJ3" t="s">
        <v>52</v>
      </c>
      <c r="BK3" s="33" t="s">
        <v>48</v>
      </c>
      <c r="BL3" s="33"/>
      <c r="BM3" s="34" t="s">
        <v>62</v>
      </c>
      <c r="BN3" s="34"/>
      <c r="BO3" s="35" t="s">
        <v>50</v>
      </c>
      <c r="BP3" s="35"/>
      <c r="BQ3" s="35" t="s">
        <v>63</v>
      </c>
      <c r="BR3" s="35"/>
      <c r="BS3" t="s">
        <v>48</v>
      </c>
      <c r="BU3" t="s">
        <v>62</v>
      </c>
      <c r="BW3" t="s">
        <v>50</v>
      </c>
      <c r="BY3" t="s">
        <v>63</v>
      </c>
    </row>
    <row r="4" spans="1:78" x14ac:dyDescent="0.3">
      <c r="A4" s="3" t="s">
        <v>16</v>
      </c>
      <c r="B4" s="3" t="s">
        <v>55</v>
      </c>
      <c r="F4" s="47" t="s">
        <v>133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64</v>
      </c>
      <c r="AB4" s="36" t="s">
        <v>65</v>
      </c>
      <c r="AC4" s="37" t="s">
        <v>64</v>
      </c>
      <c r="AD4" s="37" t="s">
        <v>65</v>
      </c>
      <c r="AE4" s="38" t="s">
        <v>64</v>
      </c>
      <c r="AF4" s="38" t="s">
        <v>65</v>
      </c>
      <c r="AG4" s="3" t="s">
        <v>64</v>
      </c>
      <c r="AH4" s="3" t="s">
        <v>65</v>
      </c>
      <c r="AI4" s="39" t="s">
        <v>64</v>
      </c>
      <c r="AJ4" s="39" t="s">
        <v>65</v>
      </c>
      <c r="AK4" s="37" t="s">
        <v>64</v>
      </c>
      <c r="AL4" s="37" t="s">
        <v>65</v>
      </c>
      <c r="AM4" s="38" t="s">
        <v>64</v>
      </c>
      <c r="AN4" s="38" t="s">
        <v>65</v>
      </c>
      <c r="AO4" s="3" t="s">
        <v>64</v>
      </c>
      <c r="AP4" s="3" t="s">
        <v>65</v>
      </c>
      <c r="AS4" s="36" t="s">
        <v>66</v>
      </c>
      <c r="AT4" s="36" t="s">
        <v>67</v>
      </c>
      <c r="AU4" s="40" t="s">
        <v>66</v>
      </c>
      <c r="AV4" s="40" t="s">
        <v>67</v>
      </c>
      <c r="AW4" s="41" t="s">
        <v>66</v>
      </c>
      <c r="AX4" s="41" t="s">
        <v>67</v>
      </c>
      <c r="AY4" s="3" t="s">
        <v>66</v>
      </c>
      <c r="AZ4" s="3" t="s">
        <v>67</v>
      </c>
      <c r="BA4" s="36" t="s">
        <v>66</v>
      </c>
      <c r="BB4" s="36" t="s">
        <v>67</v>
      </c>
      <c r="BC4" s="40" t="s">
        <v>66</v>
      </c>
      <c r="BD4" s="40" t="s">
        <v>67</v>
      </c>
      <c r="BE4" s="41" t="s">
        <v>66</v>
      </c>
      <c r="BF4" s="41" t="s">
        <v>67</v>
      </c>
      <c r="BG4" s="3" t="s">
        <v>66</v>
      </c>
      <c r="BH4" s="3" t="s">
        <v>67</v>
      </c>
      <c r="BK4" s="35" t="s">
        <v>66</v>
      </c>
      <c r="BL4" s="35" t="s">
        <v>67</v>
      </c>
      <c r="BM4" s="35" t="s">
        <v>66</v>
      </c>
      <c r="BN4" s="35" t="s">
        <v>67</v>
      </c>
      <c r="BO4" s="35" t="s">
        <v>66</v>
      </c>
      <c r="BP4" s="35" t="s">
        <v>67</v>
      </c>
      <c r="BQ4" s="35" t="s">
        <v>66</v>
      </c>
      <c r="BR4" s="35" t="s">
        <v>67</v>
      </c>
      <c r="BS4" t="s">
        <v>66</v>
      </c>
      <c r="BT4" t="s">
        <v>67</v>
      </c>
      <c r="BU4" t="s">
        <v>66</v>
      </c>
      <c r="BV4" t="s">
        <v>67</v>
      </c>
      <c r="BW4" t="s">
        <v>66</v>
      </c>
      <c r="BX4" t="s">
        <v>67</v>
      </c>
      <c r="BY4" t="s">
        <v>66</v>
      </c>
      <c r="BZ4" t="s">
        <v>67</v>
      </c>
    </row>
    <row r="5" spans="1:78" x14ac:dyDescent="0.3">
      <c r="A5" s="3">
        <v>14178000</v>
      </c>
      <c r="B5" s="3">
        <v>23780591</v>
      </c>
      <c r="C5" t="s">
        <v>136</v>
      </c>
      <c r="D5" t="s">
        <v>137</v>
      </c>
      <c r="G5" s="16">
        <v>0.51</v>
      </c>
      <c r="H5" s="16" t="str">
        <f t="shared" ref="H5:K5" si="0">IF(G5&gt;0.8,"VG",IF(G5&gt;0.7,"G",IF(G5&gt;0.45,"S","NS")))</f>
        <v>S</v>
      </c>
      <c r="I5" s="16" t="str">
        <f t="shared" si="0"/>
        <v>VG</v>
      </c>
      <c r="J5" s="16" t="str">
        <f t="shared" si="0"/>
        <v>VG</v>
      </c>
      <c r="K5" s="16" t="str">
        <f t="shared" si="0"/>
        <v>VG</v>
      </c>
      <c r="L5" s="19">
        <v>-7.0000000000000001E-3</v>
      </c>
      <c r="M5" s="26" t="str">
        <f t="shared" ref="M5" si="1">IF(ABS(L5)&lt;5%,"VG",IF(ABS(L5)&lt;10%,"G",IF(ABS(L5)&lt;15%,"S","NS")))</f>
        <v>VG</v>
      </c>
      <c r="N5" s="26" t="str">
        <f t="shared" ref="N5" si="2">AO5</f>
        <v>G</v>
      </c>
      <c r="O5" s="26" t="str">
        <f t="shared" ref="O5" si="3">BD5</f>
        <v>VG</v>
      </c>
      <c r="P5" s="26" t="str">
        <f t="shared" ref="P5" si="4">BY5</f>
        <v>G</v>
      </c>
      <c r="Q5" s="18">
        <v>0.70115210692988195</v>
      </c>
      <c r="R5" s="17" t="str">
        <f t="shared" ref="R5" si="5">IF(Q5&lt;=0.5,"VG",IF(Q5&lt;=0.6,"G",IF(Q5&lt;=0.7,"S","NS")))</f>
        <v>NS</v>
      </c>
      <c r="S5" s="17" t="str">
        <f t="shared" ref="S5" si="6">AN5</f>
        <v>G</v>
      </c>
      <c r="T5" s="17" t="str">
        <f t="shared" ref="T5" si="7">BF5</f>
        <v>VG</v>
      </c>
      <c r="U5" s="17" t="str">
        <f t="shared" ref="U5" si="8">BX5</f>
        <v>VG</v>
      </c>
      <c r="V5" s="18">
        <v>0.72</v>
      </c>
      <c r="W5" s="18" t="str">
        <f t="shared" ref="W5" si="9">IF(V5&gt;0.85,"VG",IF(V5&gt;0.75,"G",IF(V5&gt;0.6,"S","NS")))</f>
        <v>S</v>
      </c>
      <c r="X5" s="18" t="str">
        <f t="shared" ref="X5" si="10">AP5</f>
        <v>G</v>
      </c>
      <c r="Y5" s="18" t="str">
        <f t="shared" ref="Y5" si="11">BH5</f>
        <v>G</v>
      </c>
      <c r="Z5" s="18" t="str">
        <f t="shared" ref="Z5" si="12">BZ5</f>
        <v>G</v>
      </c>
      <c r="AA5" s="33">
        <v>0.78799953754496599</v>
      </c>
      <c r="AB5" s="33">
        <v>0.74231516764619199</v>
      </c>
      <c r="AC5" s="42">
        <v>6.3730276493055698</v>
      </c>
      <c r="AD5" s="42">
        <v>3.5550552816532499</v>
      </c>
      <c r="AE5" s="43">
        <v>0.460435079522656</v>
      </c>
      <c r="AF5" s="43">
        <v>0.50762666631473197</v>
      </c>
      <c r="AG5" s="35">
        <v>0.81960087726055897</v>
      </c>
      <c r="AH5" s="35">
        <v>0.76903304690682195</v>
      </c>
      <c r="AI5" s="36" t="s">
        <v>69</v>
      </c>
      <c r="AJ5" s="36" t="s">
        <v>69</v>
      </c>
      <c r="AK5" s="40" t="s">
        <v>69</v>
      </c>
      <c r="AL5" s="40" t="s">
        <v>71</v>
      </c>
      <c r="AM5" s="41" t="s">
        <v>71</v>
      </c>
      <c r="AN5" s="41" t="s">
        <v>69</v>
      </c>
      <c r="AO5" s="3" t="s">
        <v>69</v>
      </c>
      <c r="AP5" s="3" t="s">
        <v>69</v>
      </c>
      <c r="AR5" s="44" t="s">
        <v>150</v>
      </c>
      <c r="AS5" s="33">
        <v>0.78214161428741102</v>
      </c>
      <c r="AT5" s="33">
        <v>0.80702418723414904</v>
      </c>
      <c r="AU5" s="42">
        <v>-2.50314578231451</v>
      </c>
      <c r="AV5" s="42">
        <v>-2.47166366777188</v>
      </c>
      <c r="AW5" s="43">
        <v>0.46675302432077398</v>
      </c>
      <c r="AX5" s="43">
        <v>0.43929012368348502</v>
      </c>
      <c r="AY5" s="35">
        <v>0.82212711382631498</v>
      </c>
      <c r="AZ5" s="35">
        <v>0.84071170320223898</v>
      </c>
      <c r="BA5" s="36" t="s">
        <v>69</v>
      </c>
      <c r="BB5" s="36" t="s">
        <v>71</v>
      </c>
      <c r="BC5" s="40" t="s">
        <v>71</v>
      </c>
      <c r="BD5" s="40" t="s">
        <v>71</v>
      </c>
      <c r="BE5" s="41" t="s">
        <v>71</v>
      </c>
      <c r="BF5" s="41" t="s">
        <v>71</v>
      </c>
      <c r="BG5" s="3" t="s">
        <v>69</v>
      </c>
      <c r="BH5" s="3" t="s">
        <v>69</v>
      </c>
      <c r="BI5">
        <f t="shared" ref="BI5" si="13">IF(BJ5=AR5,1,0)</f>
        <v>1</v>
      </c>
      <c r="BJ5" t="s">
        <v>150</v>
      </c>
      <c r="BK5" s="35">
        <v>0.78483542594902</v>
      </c>
      <c r="BL5" s="35">
        <v>0.809274585790839</v>
      </c>
      <c r="BM5" s="35">
        <v>5.5400894370249301</v>
      </c>
      <c r="BN5" s="35">
        <v>4.3717467939577901</v>
      </c>
      <c r="BO5" s="35">
        <v>0.46385835559034599</v>
      </c>
      <c r="BP5" s="35">
        <v>0.436721208792476</v>
      </c>
      <c r="BQ5" s="35">
        <v>0.82459162523038998</v>
      </c>
      <c r="BR5" s="35">
        <v>0.84301761051813595</v>
      </c>
      <c r="BS5" t="s">
        <v>69</v>
      </c>
      <c r="BT5" t="s">
        <v>71</v>
      </c>
      <c r="BU5" t="s">
        <v>69</v>
      </c>
      <c r="BV5" t="s">
        <v>71</v>
      </c>
      <c r="BW5" t="s">
        <v>71</v>
      </c>
      <c r="BX5" t="s">
        <v>71</v>
      </c>
      <c r="BY5" t="s">
        <v>69</v>
      </c>
      <c r="BZ5" t="s">
        <v>69</v>
      </c>
    </row>
    <row r="6" spans="1:78" s="49" customFormat="1" x14ac:dyDescent="0.3">
      <c r="A6" s="48">
        <v>14178000</v>
      </c>
      <c r="B6" s="48">
        <v>23780591</v>
      </c>
      <c r="C6" s="49" t="s">
        <v>136</v>
      </c>
      <c r="D6" s="49" t="s">
        <v>151</v>
      </c>
      <c r="F6" s="50"/>
      <c r="G6" s="51">
        <v>0.67400000000000004</v>
      </c>
      <c r="H6" s="51" t="str">
        <f t="shared" ref="H6" si="14">IF(G6&gt;0.8,"VG",IF(G6&gt;0.7,"G",IF(G6&gt;0.45,"S","NS")))</f>
        <v>S</v>
      </c>
      <c r="I6" s="51" t="str">
        <f t="shared" ref="I6" si="15">IF(H6&gt;0.8,"VG",IF(H6&gt;0.7,"G",IF(H6&gt;0.45,"S","NS")))</f>
        <v>VG</v>
      </c>
      <c r="J6" s="51" t="str">
        <f t="shared" ref="J6" si="16">IF(I6&gt;0.8,"VG",IF(I6&gt;0.7,"G",IF(I6&gt;0.45,"S","NS")))</f>
        <v>VG</v>
      </c>
      <c r="K6" s="51" t="str">
        <f t="shared" ref="K6" si="17">IF(J6&gt;0.8,"VG",IF(J6&gt;0.7,"G",IF(J6&gt;0.45,"S","NS")))</f>
        <v>VG</v>
      </c>
      <c r="L6" s="52">
        <v>-1.9E-2</v>
      </c>
      <c r="M6" s="51" t="str">
        <f t="shared" ref="M6" si="18">IF(ABS(L6)&lt;5%,"VG",IF(ABS(L6)&lt;10%,"G",IF(ABS(L6)&lt;15%,"S","NS")))</f>
        <v>VG</v>
      </c>
      <c r="N6" s="51" t="str">
        <f t="shared" ref="N6" si="19">AO6</f>
        <v>G</v>
      </c>
      <c r="O6" s="51" t="str">
        <f t="shared" ref="O6" si="20">BD6</f>
        <v>VG</v>
      </c>
      <c r="P6" s="51" t="str">
        <f t="shared" ref="P6" si="21">BY6</f>
        <v>G</v>
      </c>
      <c r="Q6" s="51">
        <v>0.56999999999999995</v>
      </c>
      <c r="R6" s="51" t="str">
        <f t="shared" ref="R6" si="22">IF(Q6&lt;=0.5,"VG",IF(Q6&lt;=0.6,"G",IF(Q6&lt;=0.7,"S","NS")))</f>
        <v>G</v>
      </c>
      <c r="S6" s="51" t="str">
        <f t="shared" ref="S6" si="23">AN6</f>
        <v>G</v>
      </c>
      <c r="T6" s="51" t="str">
        <f t="shared" ref="T6" si="24">BF6</f>
        <v>VG</v>
      </c>
      <c r="U6" s="51" t="str">
        <f t="shared" ref="U6" si="25">BX6</f>
        <v>VG</v>
      </c>
      <c r="V6" s="51">
        <v>0.78400000000000003</v>
      </c>
      <c r="W6" s="51" t="str">
        <f t="shared" ref="W6" si="26">IF(V6&gt;0.85,"VG",IF(V6&gt;0.75,"G",IF(V6&gt;0.6,"S","NS")))</f>
        <v>G</v>
      </c>
      <c r="X6" s="51" t="str">
        <f t="shared" ref="X6" si="27">AP6</f>
        <v>G</v>
      </c>
      <c r="Y6" s="51" t="str">
        <f t="shared" ref="Y6" si="28">BH6</f>
        <v>G</v>
      </c>
      <c r="Z6" s="51" t="str">
        <f t="shared" ref="Z6" si="29">BZ6</f>
        <v>G</v>
      </c>
      <c r="AA6" s="53">
        <v>0.78799953754496599</v>
      </c>
      <c r="AB6" s="53">
        <v>0.74231516764619199</v>
      </c>
      <c r="AC6" s="53">
        <v>6.3730276493055698</v>
      </c>
      <c r="AD6" s="53">
        <v>3.5550552816532499</v>
      </c>
      <c r="AE6" s="53">
        <v>0.460435079522656</v>
      </c>
      <c r="AF6" s="53">
        <v>0.50762666631473197</v>
      </c>
      <c r="AG6" s="53">
        <v>0.81960087726055897</v>
      </c>
      <c r="AH6" s="53">
        <v>0.76903304690682195</v>
      </c>
      <c r="AI6" s="48" t="s">
        <v>69</v>
      </c>
      <c r="AJ6" s="48" t="s">
        <v>69</v>
      </c>
      <c r="AK6" s="48" t="s">
        <v>69</v>
      </c>
      <c r="AL6" s="48" t="s">
        <v>71</v>
      </c>
      <c r="AM6" s="48" t="s">
        <v>71</v>
      </c>
      <c r="AN6" s="48" t="s">
        <v>69</v>
      </c>
      <c r="AO6" s="48" t="s">
        <v>69</v>
      </c>
      <c r="AP6" s="48" t="s">
        <v>69</v>
      </c>
      <c r="AR6" s="54" t="s">
        <v>150</v>
      </c>
      <c r="AS6" s="53">
        <v>0.78214161428741102</v>
      </c>
      <c r="AT6" s="53">
        <v>0.80702418723414904</v>
      </c>
      <c r="AU6" s="53">
        <v>-2.50314578231451</v>
      </c>
      <c r="AV6" s="53">
        <v>-2.47166366777188</v>
      </c>
      <c r="AW6" s="53">
        <v>0.46675302432077398</v>
      </c>
      <c r="AX6" s="53">
        <v>0.43929012368348502</v>
      </c>
      <c r="AY6" s="53">
        <v>0.82212711382631498</v>
      </c>
      <c r="AZ6" s="53">
        <v>0.84071170320223898</v>
      </c>
      <c r="BA6" s="48" t="s">
        <v>69</v>
      </c>
      <c r="BB6" s="48" t="s">
        <v>71</v>
      </c>
      <c r="BC6" s="48" t="s">
        <v>71</v>
      </c>
      <c r="BD6" s="48" t="s">
        <v>71</v>
      </c>
      <c r="BE6" s="48" t="s">
        <v>71</v>
      </c>
      <c r="BF6" s="48" t="s">
        <v>71</v>
      </c>
      <c r="BG6" s="48" t="s">
        <v>69</v>
      </c>
      <c r="BH6" s="48" t="s">
        <v>69</v>
      </c>
      <c r="BI6" s="49">
        <f t="shared" ref="BI6" si="30">IF(BJ6=AR6,1,0)</f>
        <v>1</v>
      </c>
      <c r="BJ6" s="49" t="s">
        <v>150</v>
      </c>
      <c r="BK6" s="53">
        <v>0.78483542594902</v>
      </c>
      <c r="BL6" s="53">
        <v>0.809274585790839</v>
      </c>
      <c r="BM6" s="53">
        <v>5.5400894370249301</v>
      </c>
      <c r="BN6" s="53">
        <v>4.3717467939577901</v>
      </c>
      <c r="BO6" s="53">
        <v>0.46385835559034599</v>
      </c>
      <c r="BP6" s="53">
        <v>0.436721208792476</v>
      </c>
      <c r="BQ6" s="53">
        <v>0.82459162523038998</v>
      </c>
      <c r="BR6" s="53">
        <v>0.84301761051813595</v>
      </c>
      <c r="BS6" s="49" t="s">
        <v>69</v>
      </c>
      <c r="BT6" s="49" t="s">
        <v>71</v>
      </c>
      <c r="BU6" s="49" t="s">
        <v>69</v>
      </c>
      <c r="BV6" s="49" t="s">
        <v>71</v>
      </c>
      <c r="BW6" s="49" t="s">
        <v>71</v>
      </c>
      <c r="BX6" s="49" t="s">
        <v>71</v>
      </c>
      <c r="BY6" s="49" t="s">
        <v>69</v>
      </c>
      <c r="BZ6" s="49" t="s">
        <v>69</v>
      </c>
    </row>
    <row r="7" spans="1:78" s="30" customFormat="1" ht="28.8" x14ac:dyDescent="0.3">
      <c r="A7" s="36">
        <v>14178000</v>
      </c>
      <c r="B7" s="36">
        <v>23780591</v>
      </c>
      <c r="C7" s="30" t="s">
        <v>136</v>
      </c>
      <c r="D7" s="67" t="s">
        <v>157</v>
      </c>
      <c r="E7" s="30" t="s">
        <v>162</v>
      </c>
      <c r="F7" s="63"/>
      <c r="G7" s="24">
        <v>0.57999999999999996</v>
      </c>
      <c r="H7" s="24" t="str">
        <f t="shared" ref="H7" si="31">IF(G7&gt;0.8,"VG",IF(G7&gt;0.7,"G",IF(G7&gt;0.45,"S","NS")))</f>
        <v>S</v>
      </c>
      <c r="I7" s="24" t="str">
        <f t="shared" ref="I7" si="32">IF(H7&gt;0.8,"VG",IF(H7&gt;0.7,"G",IF(H7&gt;0.45,"S","NS")))</f>
        <v>VG</v>
      </c>
      <c r="J7" s="24" t="str">
        <f t="shared" ref="J7" si="33">IF(I7&gt;0.8,"VG",IF(I7&gt;0.7,"G",IF(I7&gt;0.45,"S","NS")))</f>
        <v>VG</v>
      </c>
      <c r="K7" s="24" t="str">
        <f t="shared" ref="K7" si="34">IF(J7&gt;0.8,"VG",IF(J7&gt;0.7,"G",IF(J7&gt;0.45,"S","NS")))</f>
        <v>VG</v>
      </c>
      <c r="L7" s="25">
        <v>0.19400000000000001</v>
      </c>
      <c r="M7" s="24" t="str">
        <f t="shared" ref="M7" si="35">IF(ABS(L7)&lt;5%,"VG",IF(ABS(L7)&lt;10%,"G",IF(ABS(L7)&lt;15%,"S","NS")))</f>
        <v>NS</v>
      </c>
      <c r="N7" s="24" t="str">
        <f t="shared" ref="N7" si="36">AO7</f>
        <v>G</v>
      </c>
      <c r="O7" s="24" t="str">
        <f t="shared" ref="O7" si="37">BD7</f>
        <v>VG</v>
      </c>
      <c r="P7" s="24" t="str">
        <f t="shared" ref="P7" si="38">BY7</f>
        <v>G</v>
      </c>
      <c r="Q7" s="24">
        <v>0.62</v>
      </c>
      <c r="R7" s="24" t="str">
        <f t="shared" ref="R7" si="39">IF(Q7&lt;=0.5,"VG",IF(Q7&lt;=0.6,"G",IF(Q7&lt;=0.7,"S","NS")))</f>
        <v>S</v>
      </c>
      <c r="S7" s="24" t="str">
        <f t="shared" ref="S7" si="40">AN7</f>
        <v>G</v>
      </c>
      <c r="T7" s="24" t="str">
        <f t="shared" ref="T7" si="41">BF7</f>
        <v>VG</v>
      </c>
      <c r="U7" s="24" t="str">
        <f t="shared" ref="U7" si="42">BX7</f>
        <v>VG</v>
      </c>
      <c r="V7" s="24">
        <v>0.78400000000000003</v>
      </c>
      <c r="W7" s="24" t="str">
        <f t="shared" ref="W7" si="43">IF(V7&gt;0.85,"VG",IF(V7&gt;0.75,"G",IF(V7&gt;0.6,"S","NS")))</f>
        <v>G</v>
      </c>
      <c r="X7" s="24" t="str">
        <f t="shared" ref="X7" si="44">AP7</f>
        <v>G</v>
      </c>
      <c r="Y7" s="24" t="str">
        <f t="shared" ref="Y7" si="45">BH7</f>
        <v>G</v>
      </c>
      <c r="Z7" s="24" t="str">
        <f t="shared" ref="Z7" si="46">BZ7</f>
        <v>G</v>
      </c>
      <c r="AA7" s="33">
        <v>0.78799953754496599</v>
      </c>
      <c r="AB7" s="33">
        <v>0.74231516764619199</v>
      </c>
      <c r="AC7" s="33">
        <v>6.3730276493055698</v>
      </c>
      <c r="AD7" s="33">
        <v>3.5550552816532499</v>
      </c>
      <c r="AE7" s="33">
        <v>0.460435079522656</v>
      </c>
      <c r="AF7" s="33">
        <v>0.50762666631473197</v>
      </c>
      <c r="AG7" s="33">
        <v>0.81960087726055897</v>
      </c>
      <c r="AH7" s="33">
        <v>0.76903304690682195</v>
      </c>
      <c r="AI7" s="36" t="s">
        <v>69</v>
      </c>
      <c r="AJ7" s="36" t="s">
        <v>69</v>
      </c>
      <c r="AK7" s="36" t="s">
        <v>69</v>
      </c>
      <c r="AL7" s="36" t="s">
        <v>71</v>
      </c>
      <c r="AM7" s="36" t="s">
        <v>71</v>
      </c>
      <c r="AN7" s="36" t="s">
        <v>69</v>
      </c>
      <c r="AO7" s="36" t="s">
        <v>69</v>
      </c>
      <c r="AP7" s="36" t="s">
        <v>69</v>
      </c>
      <c r="AR7" s="64" t="s">
        <v>150</v>
      </c>
      <c r="AS7" s="33">
        <v>0.78214161428741102</v>
      </c>
      <c r="AT7" s="33">
        <v>0.80702418723414904</v>
      </c>
      <c r="AU7" s="33">
        <v>-2.50314578231451</v>
      </c>
      <c r="AV7" s="33">
        <v>-2.47166366777188</v>
      </c>
      <c r="AW7" s="33">
        <v>0.46675302432077398</v>
      </c>
      <c r="AX7" s="33">
        <v>0.43929012368348502</v>
      </c>
      <c r="AY7" s="33">
        <v>0.82212711382631498</v>
      </c>
      <c r="AZ7" s="33">
        <v>0.84071170320223898</v>
      </c>
      <c r="BA7" s="36" t="s">
        <v>69</v>
      </c>
      <c r="BB7" s="36" t="s">
        <v>71</v>
      </c>
      <c r="BC7" s="36" t="s">
        <v>71</v>
      </c>
      <c r="BD7" s="36" t="s">
        <v>71</v>
      </c>
      <c r="BE7" s="36" t="s">
        <v>71</v>
      </c>
      <c r="BF7" s="36" t="s">
        <v>71</v>
      </c>
      <c r="BG7" s="36" t="s">
        <v>69</v>
      </c>
      <c r="BH7" s="36" t="s">
        <v>69</v>
      </c>
      <c r="BI7" s="30">
        <f t="shared" ref="BI7" si="47">IF(BJ7=AR7,1,0)</f>
        <v>1</v>
      </c>
      <c r="BJ7" s="30" t="s">
        <v>150</v>
      </c>
      <c r="BK7" s="33">
        <v>0.78483542594902</v>
      </c>
      <c r="BL7" s="33">
        <v>0.809274585790839</v>
      </c>
      <c r="BM7" s="33">
        <v>5.5400894370249301</v>
      </c>
      <c r="BN7" s="33">
        <v>4.3717467939577901</v>
      </c>
      <c r="BO7" s="33">
        <v>0.46385835559034599</v>
      </c>
      <c r="BP7" s="33">
        <v>0.436721208792476</v>
      </c>
      <c r="BQ7" s="33">
        <v>0.82459162523038998</v>
      </c>
      <c r="BR7" s="33">
        <v>0.84301761051813595</v>
      </c>
      <c r="BS7" s="30" t="s">
        <v>69</v>
      </c>
      <c r="BT7" s="30" t="s">
        <v>71</v>
      </c>
      <c r="BU7" s="30" t="s">
        <v>69</v>
      </c>
      <c r="BV7" s="30" t="s">
        <v>71</v>
      </c>
      <c r="BW7" s="30" t="s">
        <v>71</v>
      </c>
      <c r="BX7" s="30" t="s">
        <v>71</v>
      </c>
      <c r="BY7" s="30" t="s">
        <v>69</v>
      </c>
      <c r="BZ7" s="30" t="s">
        <v>69</v>
      </c>
    </row>
    <row r="8" spans="1:78" s="49" customFormat="1" ht="28.8" x14ac:dyDescent="0.3">
      <c r="A8" s="48">
        <v>14178000</v>
      </c>
      <c r="B8" s="48">
        <v>23780591</v>
      </c>
      <c r="C8" s="49" t="s">
        <v>136</v>
      </c>
      <c r="D8" s="65" t="s">
        <v>164</v>
      </c>
      <c r="E8" s="49" t="s">
        <v>165</v>
      </c>
      <c r="F8" s="50"/>
      <c r="G8" s="51">
        <v>0.6</v>
      </c>
      <c r="H8" s="51" t="str">
        <f t="shared" ref="H8" si="48">IF(G8&gt;0.8,"VG",IF(G8&gt;0.7,"G",IF(G8&gt;0.45,"S","NS")))</f>
        <v>S</v>
      </c>
      <c r="I8" s="51" t="str">
        <f t="shared" ref="I8" si="49">IF(H8&gt;0.8,"VG",IF(H8&gt;0.7,"G",IF(H8&gt;0.45,"S","NS")))</f>
        <v>VG</v>
      </c>
      <c r="J8" s="51" t="str">
        <f t="shared" ref="J8" si="50">IF(I8&gt;0.8,"VG",IF(I8&gt;0.7,"G",IF(I8&gt;0.45,"S","NS")))</f>
        <v>VG</v>
      </c>
      <c r="K8" s="51" t="str">
        <f t="shared" ref="K8" si="51">IF(J8&gt;0.8,"VG",IF(J8&gt;0.7,"G",IF(J8&gt;0.45,"S","NS")))</f>
        <v>VG</v>
      </c>
      <c r="L8" s="52">
        <v>-0.126</v>
      </c>
      <c r="M8" s="51" t="str">
        <f t="shared" ref="M8" si="52">IF(ABS(L8)&lt;5%,"VG",IF(ABS(L8)&lt;10%,"G",IF(ABS(L8)&lt;15%,"S","NS")))</f>
        <v>S</v>
      </c>
      <c r="N8" s="51" t="str">
        <f t="shared" ref="N8" si="53">AO8</f>
        <v>G</v>
      </c>
      <c r="O8" s="51" t="str">
        <f t="shared" ref="O8" si="54">BD8</f>
        <v>VG</v>
      </c>
      <c r="P8" s="51" t="str">
        <f t="shared" ref="P8" si="55">BY8</f>
        <v>G</v>
      </c>
      <c r="Q8" s="51">
        <v>0.61</v>
      </c>
      <c r="R8" s="51" t="str">
        <f t="shared" ref="R8" si="56">IF(Q8&lt;=0.5,"VG",IF(Q8&lt;=0.6,"G",IF(Q8&lt;=0.7,"S","NS")))</f>
        <v>S</v>
      </c>
      <c r="S8" s="51" t="str">
        <f t="shared" ref="S8" si="57">AN8</f>
        <v>G</v>
      </c>
      <c r="T8" s="51" t="str">
        <f t="shared" ref="T8" si="58">BF8</f>
        <v>VG</v>
      </c>
      <c r="U8" s="51" t="str">
        <f t="shared" ref="U8" si="59">BX8</f>
        <v>VG</v>
      </c>
      <c r="V8" s="51">
        <v>0.78400000000000003</v>
      </c>
      <c r="W8" s="51" t="str">
        <f t="shared" ref="W8" si="60">IF(V8&gt;0.85,"VG",IF(V8&gt;0.75,"G",IF(V8&gt;0.6,"S","NS")))</f>
        <v>G</v>
      </c>
      <c r="X8" s="51" t="str">
        <f t="shared" ref="X8" si="61">AP8</f>
        <v>G</v>
      </c>
      <c r="Y8" s="51" t="str">
        <f t="shared" ref="Y8" si="62">BH8</f>
        <v>G</v>
      </c>
      <c r="Z8" s="51" t="str">
        <f t="shared" ref="Z8" si="63">BZ8</f>
        <v>G</v>
      </c>
      <c r="AA8" s="53">
        <v>0.78799953754496599</v>
      </c>
      <c r="AB8" s="53">
        <v>0.74231516764619199</v>
      </c>
      <c r="AC8" s="53">
        <v>6.3730276493055698</v>
      </c>
      <c r="AD8" s="53">
        <v>3.5550552816532499</v>
      </c>
      <c r="AE8" s="53">
        <v>0.460435079522656</v>
      </c>
      <c r="AF8" s="53">
        <v>0.50762666631473197</v>
      </c>
      <c r="AG8" s="53">
        <v>0.81960087726055897</v>
      </c>
      <c r="AH8" s="53">
        <v>0.76903304690682195</v>
      </c>
      <c r="AI8" s="48" t="s">
        <v>69</v>
      </c>
      <c r="AJ8" s="48" t="s">
        <v>69</v>
      </c>
      <c r="AK8" s="48" t="s">
        <v>69</v>
      </c>
      <c r="AL8" s="48" t="s">
        <v>71</v>
      </c>
      <c r="AM8" s="48" t="s">
        <v>71</v>
      </c>
      <c r="AN8" s="48" t="s">
        <v>69</v>
      </c>
      <c r="AO8" s="48" t="s">
        <v>69</v>
      </c>
      <c r="AP8" s="48" t="s">
        <v>69</v>
      </c>
      <c r="AR8" s="54" t="s">
        <v>150</v>
      </c>
      <c r="AS8" s="53">
        <v>0.78214161428741102</v>
      </c>
      <c r="AT8" s="53">
        <v>0.80702418723414904</v>
      </c>
      <c r="AU8" s="53">
        <v>-2.50314578231451</v>
      </c>
      <c r="AV8" s="53">
        <v>-2.47166366777188</v>
      </c>
      <c r="AW8" s="53">
        <v>0.46675302432077398</v>
      </c>
      <c r="AX8" s="53">
        <v>0.43929012368348502</v>
      </c>
      <c r="AY8" s="53">
        <v>0.82212711382631498</v>
      </c>
      <c r="AZ8" s="53">
        <v>0.84071170320223898</v>
      </c>
      <c r="BA8" s="48" t="s">
        <v>69</v>
      </c>
      <c r="BB8" s="48" t="s">
        <v>71</v>
      </c>
      <c r="BC8" s="48" t="s">
        <v>71</v>
      </c>
      <c r="BD8" s="48" t="s">
        <v>71</v>
      </c>
      <c r="BE8" s="48" t="s">
        <v>71</v>
      </c>
      <c r="BF8" s="48" t="s">
        <v>71</v>
      </c>
      <c r="BG8" s="48" t="s">
        <v>69</v>
      </c>
      <c r="BH8" s="48" t="s">
        <v>69</v>
      </c>
      <c r="BI8" s="49">
        <f t="shared" ref="BI8" si="64">IF(BJ8=AR8,1,0)</f>
        <v>1</v>
      </c>
      <c r="BJ8" s="49" t="s">
        <v>150</v>
      </c>
      <c r="BK8" s="53">
        <v>0.78483542594902</v>
      </c>
      <c r="BL8" s="53">
        <v>0.809274585790839</v>
      </c>
      <c r="BM8" s="53">
        <v>5.5400894370249301</v>
      </c>
      <c r="BN8" s="53">
        <v>4.3717467939577901</v>
      </c>
      <c r="BO8" s="53">
        <v>0.46385835559034599</v>
      </c>
      <c r="BP8" s="53">
        <v>0.436721208792476</v>
      </c>
      <c r="BQ8" s="53">
        <v>0.82459162523038998</v>
      </c>
      <c r="BR8" s="53">
        <v>0.84301761051813595</v>
      </c>
      <c r="BS8" s="49" t="s">
        <v>69</v>
      </c>
      <c r="BT8" s="49" t="s">
        <v>71</v>
      </c>
      <c r="BU8" s="49" t="s">
        <v>69</v>
      </c>
      <c r="BV8" s="49" t="s">
        <v>71</v>
      </c>
      <c r="BW8" s="49" t="s">
        <v>71</v>
      </c>
      <c r="BX8" s="49" t="s">
        <v>71</v>
      </c>
      <c r="BY8" s="49" t="s">
        <v>69</v>
      </c>
      <c r="BZ8" s="49" t="s">
        <v>69</v>
      </c>
    </row>
    <row r="9" spans="1:78" s="49" customFormat="1" x14ac:dyDescent="0.3">
      <c r="A9" s="48">
        <v>14178000</v>
      </c>
      <c r="B9" s="48">
        <v>23780591</v>
      </c>
      <c r="C9" s="49" t="s">
        <v>136</v>
      </c>
      <c r="D9" s="65" t="s">
        <v>168</v>
      </c>
      <c r="F9" s="50"/>
      <c r="G9" s="51">
        <v>0.68</v>
      </c>
      <c r="H9" s="51" t="str">
        <f t="shared" ref="H9" si="65">IF(G9&gt;0.8,"VG",IF(G9&gt;0.7,"G",IF(G9&gt;0.45,"S","NS")))</f>
        <v>S</v>
      </c>
      <c r="I9" s="51" t="str">
        <f t="shared" ref="I9" si="66">IF(H9&gt;0.8,"VG",IF(H9&gt;0.7,"G",IF(H9&gt;0.45,"S","NS")))</f>
        <v>VG</v>
      </c>
      <c r="J9" s="51" t="str">
        <f t="shared" ref="J9" si="67">IF(I9&gt;0.8,"VG",IF(I9&gt;0.7,"G",IF(I9&gt;0.45,"S","NS")))</f>
        <v>VG</v>
      </c>
      <c r="K9" s="51" t="str">
        <f t="shared" ref="K9" si="68">IF(J9&gt;0.8,"VG",IF(J9&gt;0.7,"G",IF(J9&gt;0.45,"S","NS")))</f>
        <v>VG</v>
      </c>
      <c r="L9" s="68">
        <v>4.0000000000000002E-4</v>
      </c>
      <c r="M9" s="51" t="str">
        <f t="shared" ref="M9" si="69">IF(ABS(L9)&lt;5%,"VG",IF(ABS(L9)&lt;10%,"G",IF(ABS(L9)&lt;15%,"S","NS")))</f>
        <v>VG</v>
      </c>
      <c r="N9" s="51" t="str">
        <f t="shared" ref="N9" si="70">AO9</f>
        <v>G</v>
      </c>
      <c r="O9" s="51" t="str">
        <f t="shared" ref="O9" si="71">BD9</f>
        <v>VG</v>
      </c>
      <c r="P9" s="51" t="str">
        <f t="shared" ref="P9" si="72">BY9</f>
        <v>G</v>
      </c>
      <c r="Q9" s="51">
        <v>0.56999999999999995</v>
      </c>
      <c r="R9" s="51" t="str">
        <f t="shared" ref="R9" si="73">IF(Q9&lt;=0.5,"VG",IF(Q9&lt;=0.6,"G",IF(Q9&lt;=0.7,"S","NS")))</f>
        <v>G</v>
      </c>
      <c r="S9" s="51" t="str">
        <f t="shared" ref="S9" si="74">AN9</f>
        <v>G</v>
      </c>
      <c r="T9" s="51" t="str">
        <f t="shared" ref="T9" si="75">BF9</f>
        <v>VG</v>
      </c>
      <c r="U9" s="51" t="str">
        <f t="shared" ref="U9" si="76">BX9</f>
        <v>VG</v>
      </c>
      <c r="V9" s="51">
        <v>0.78400000000000003</v>
      </c>
      <c r="W9" s="51" t="str">
        <f t="shared" ref="W9" si="77">IF(V9&gt;0.85,"VG",IF(V9&gt;0.75,"G",IF(V9&gt;0.6,"S","NS")))</f>
        <v>G</v>
      </c>
      <c r="X9" s="51" t="str">
        <f t="shared" ref="X9" si="78">AP9</f>
        <v>G</v>
      </c>
      <c r="Y9" s="51" t="str">
        <f t="shared" ref="Y9" si="79">BH9</f>
        <v>G</v>
      </c>
      <c r="Z9" s="51" t="str">
        <f t="shared" ref="Z9" si="80">BZ9</f>
        <v>G</v>
      </c>
      <c r="AA9" s="53">
        <v>0.78799953754496599</v>
      </c>
      <c r="AB9" s="53">
        <v>0.74231516764619199</v>
      </c>
      <c r="AC9" s="53">
        <v>6.3730276493055698</v>
      </c>
      <c r="AD9" s="53">
        <v>3.5550552816532499</v>
      </c>
      <c r="AE9" s="53">
        <v>0.460435079522656</v>
      </c>
      <c r="AF9" s="53">
        <v>0.50762666631473197</v>
      </c>
      <c r="AG9" s="53">
        <v>0.81960087726055897</v>
      </c>
      <c r="AH9" s="53">
        <v>0.76903304690682195</v>
      </c>
      <c r="AI9" s="48" t="s">
        <v>69</v>
      </c>
      <c r="AJ9" s="48" t="s">
        <v>69</v>
      </c>
      <c r="AK9" s="48" t="s">
        <v>69</v>
      </c>
      <c r="AL9" s="48" t="s">
        <v>71</v>
      </c>
      <c r="AM9" s="48" t="s">
        <v>71</v>
      </c>
      <c r="AN9" s="48" t="s">
        <v>69</v>
      </c>
      <c r="AO9" s="48" t="s">
        <v>69</v>
      </c>
      <c r="AP9" s="48" t="s">
        <v>69</v>
      </c>
      <c r="AR9" s="54" t="s">
        <v>150</v>
      </c>
      <c r="AS9" s="53">
        <v>0.78214161428741102</v>
      </c>
      <c r="AT9" s="53">
        <v>0.80702418723414904</v>
      </c>
      <c r="AU9" s="53">
        <v>-2.50314578231451</v>
      </c>
      <c r="AV9" s="53">
        <v>-2.47166366777188</v>
      </c>
      <c r="AW9" s="53">
        <v>0.46675302432077398</v>
      </c>
      <c r="AX9" s="53">
        <v>0.43929012368348502</v>
      </c>
      <c r="AY9" s="53">
        <v>0.82212711382631498</v>
      </c>
      <c r="AZ9" s="53">
        <v>0.84071170320223898</v>
      </c>
      <c r="BA9" s="48" t="s">
        <v>69</v>
      </c>
      <c r="BB9" s="48" t="s">
        <v>71</v>
      </c>
      <c r="BC9" s="48" t="s">
        <v>71</v>
      </c>
      <c r="BD9" s="48" t="s">
        <v>71</v>
      </c>
      <c r="BE9" s="48" t="s">
        <v>71</v>
      </c>
      <c r="BF9" s="48" t="s">
        <v>71</v>
      </c>
      <c r="BG9" s="48" t="s">
        <v>69</v>
      </c>
      <c r="BH9" s="48" t="s">
        <v>69</v>
      </c>
      <c r="BI9" s="49">
        <f t="shared" ref="BI9" si="81">IF(BJ9=AR9,1,0)</f>
        <v>1</v>
      </c>
      <c r="BJ9" s="49" t="s">
        <v>150</v>
      </c>
      <c r="BK9" s="53">
        <v>0.78483542594902</v>
      </c>
      <c r="BL9" s="53">
        <v>0.809274585790839</v>
      </c>
      <c r="BM9" s="53">
        <v>5.5400894370249301</v>
      </c>
      <c r="BN9" s="53">
        <v>4.3717467939577901</v>
      </c>
      <c r="BO9" s="53">
        <v>0.46385835559034599</v>
      </c>
      <c r="BP9" s="53">
        <v>0.436721208792476</v>
      </c>
      <c r="BQ9" s="53">
        <v>0.82459162523038998</v>
      </c>
      <c r="BR9" s="53">
        <v>0.84301761051813595</v>
      </c>
      <c r="BS9" s="49" t="s">
        <v>69</v>
      </c>
      <c r="BT9" s="49" t="s">
        <v>71</v>
      </c>
      <c r="BU9" s="49" t="s">
        <v>69</v>
      </c>
      <c r="BV9" s="49" t="s">
        <v>71</v>
      </c>
      <c r="BW9" s="49" t="s">
        <v>71</v>
      </c>
      <c r="BX9" s="49" t="s">
        <v>71</v>
      </c>
      <c r="BY9" s="49" t="s">
        <v>69</v>
      </c>
      <c r="BZ9" s="49" t="s">
        <v>69</v>
      </c>
    </row>
    <row r="10" spans="1:78" x14ac:dyDescent="0.3">
      <c r="A10" s="3"/>
      <c r="B10" s="3"/>
      <c r="M10" s="26"/>
      <c r="Q10" s="18"/>
      <c r="AA10" s="33"/>
      <c r="AB10" s="33"/>
      <c r="AC10" s="42"/>
      <c r="AD10" s="42"/>
      <c r="AE10" s="43"/>
      <c r="AF10" s="43"/>
      <c r="AG10" s="35"/>
      <c r="AH10" s="35"/>
      <c r="AI10" s="36"/>
      <c r="AJ10" s="36"/>
      <c r="AK10" s="40"/>
      <c r="AL10" s="40"/>
      <c r="AM10" s="41"/>
      <c r="AN10" s="41"/>
      <c r="AO10" s="3"/>
      <c r="AP10" s="3"/>
      <c r="AR10" s="44"/>
      <c r="AS10" s="33"/>
      <c r="AT10" s="33"/>
      <c r="AU10" s="42"/>
      <c r="AV10" s="42"/>
      <c r="AW10" s="43"/>
      <c r="AX10" s="43"/>
      <c r="AY10" s="35"/>
      <c r="AZ10" s="35"/>
      <c r="BA10" s="36"/>
      <c r="BB10" s="36"/>
      <c r="BC10" s="40"/>
      <c r="BD10" s="40"/>
      <c r="BE10" s="41"/>
      <c r="BF10" s="41"/>
      <c r="BG10" s="3"/>
      <c r="BH10" s="3"/>
      <c r="BK10" s="35"/>
      <c r="BL10" s="35"/>
      <c r="BM10" s="35"/>
      <c r="BN10" s="35"/>
      <c r="BO10" s="35"/>
      <c r="BP10" s="35"/>
      <c r="BQ10" s="35"/>
      <c r="BR10" s="35"/>
    </row>
    <row r="11" spans="1:78" x14ac:dyDescent="0.3">
      <c r="A11" s="3">
        <v>14179000</v>
      </c>
      <c r="B11" s="3">
        <v>23780701</v>
      </c>
      <c r="C11" t="s">
        <v>138</v>
      </c>
      <c r="D11" t="s">
        <v>137</v>
      </c>
      <c r="G11" s="16">
        <v>0.76</v>
      </c>
      <c r="H11" s="16" t="str">
        <f>IF(G11&gt;0.8,"VG",IF(G11&gt;0.7,"G",IF(G11&gt;0.45,"S","NS")))</f>
        <v>G</v>
      </c>
      <c r="I11" s="16" t="str">
        <f>AI11</f>
        <v>G</v>
      </c>
      <c r="J11" s="16" t="str">
        <f>BB11</f>
        <v>G</v>
      </c>
      <c r="K11" s="16" t="str">
        <f>BT11</f>
        <v>G</v>
      </c>
      <c r="L11" s="19">
        <v>0.13200000000000001</v>
      </c>
      <c r="M11" s="26" t="str">
        <f>IF(ABS(L11)&lt;5%,"VG",IF(ABS(L11)&lt;10%,"G",IF(ABS(L11)&lt;15%,"S","NS")))</f>
        <v>S</v>
      </c>
      <c r="N11" s="26" t="str">
        <f t="shared" ref="N11" si="82">AO11</f>
        <v>VG</v>
      </c>
      <c r="O11" s="26" t="str">
        <f>BD11</f>
        <v>S</v>
      </c>
      <c r="P11" s="26" t="str">
        <f t="shared" ref="P11" si="83">BY11</f>
        <v>VG</v>
      </c>
      <c r="Q11" s="18">
        <v>0.48</v>
      </c>
      <c r="R11" s="17" t="str">
        <f>IF(Q11&lt;=0.5,"VG",IF(Q11&lt;=0.6,"G",IF(Q11&lt;=0.7,"S","NS")))</f>
        <v>VG</v>
      </c>
      <c r="S11" s="17" t="str">
        <f>AN11</f>
        <v>G</v>
      </c>
      <c r="T11" s="17" t="str">
        <f>BF11</f>
        <v>VG</v>
      </c>
      <c r="U11" s="17" t="str">
        <f>BX11</f>
        <v>G</v>
      </c>
      <c r="V11" s="18">
        <v>0.8</v>
      </c>
      <c r="W11" s="18" t="str">
        <f>IF(V11&gt;0.85,"VG",IF(V11&gt;0.75,"G",IF(V11&gt;0.6,"S","NS")))</f>
        <v>G</v>
      </c>
      <c r="X11" s="18" t="str">
        <f>AP11</f>
        <v>G</v>
      </c>
      <c r="Y11" s="18" t="str">
        <f>BH11</f>
        <v>VG</v>
      </c>
      <c r="Z11" s="18" t="str">
        <f>BZ11</f>
        <v>VG</v>
      </c>
      <c r="AA11" s="33">
        <v>0.72595256744652803</v>
      </c>
      <c r="AB11" s="33">
        <v>0.69498471645654802</v>
      </c>
      <c r="AC11" s="42">
        <v>17.002550654765699</v>
      </c>
      <c r="AD11" s="42">
        <v>14.9839258258315</v>
      </c>
      <c r="AE11" s="43">
        <v>0.52349539878920803</v>
      </c>
      <c r="AF11" s="43">
        <v>0.55228188775610898</v>
      </c>
      <c r="AG11" s="35">
        <v>0.85407610147756097</v>
      </c>
      <c r="AH11" s="35">
        <v>0.79514851198075198</v>
      </c>
      <c r="AI11" s="36" t="s">
        <v>69</v>
      </c>
      <c r="AJ11" s="36" t="s">
        <v>70</v>
      </c>
      <c r="AK11" s="40" t="s">
        <v>68</v>
      </c>
      <c r="AL11" s="40" t="s">
        <v>70</v>
      </c>
      <c r="AM11" s="41" t="s">
        <v>69</v>
      </c>
      <c r="AN11" s="41" t="s">
        <v>69</v>
      </c>
      <c r="AO11" s="3" t="s">
        <v>71</v>
      </c>
      <c r="AP11" s="3" t="s">
        <v>69</v>
      </c>
      <c r="AR11" s="44" t="s">
        <v>145</v>
      </c>
      <c r="AS11" s="33">
        <v>0.78021714613675197</v>
      </c>
      <c r="AT11" s="33">
        <v>0.77736886282260698</v>
      </c>
      <c r="AU11" s="42">
        <v>9.1559870061941506</v>
      </c>
      <c r="AV11" s="42">
        <v>10.682558199455899</v>
      </c>
      <c r="AW11" s="43">
        <v>0.46881004027564099</v>
      </c>
      <c r="AX11" s="43">
        <v>0.47183804125716</v>
      </c>
      <c r="AY11" s="35">
        <v>0.837974998252767</v>
      </c>
      <c r="AZ11" s="35">
        <v>0.85390624130506299</v>
      </c>
      <c r="BA11" s="36" t="s">
        <v>69</v>
      </c>
      <c r="BB11" s="36" t="s">
        <v>69</v>
      </c>
      <c r="BC11" s="40" t="s">
        <v>69</v>
      </c>
      <c r="BD11" s="40" t="s">
        <v>70</v>
      </c>
      <c r="BE11" s="41" t="s">
        <v>71</v>
      </c>
      <c r="BF11" s="41" t="s">
        <v>71</v>
      </c>
      <c r="BG11" s="3" t="s">
        <v>69</v>
      </c>
      <c r="BH11" s="3" t="s">
        <v>71</v>
      </c>
      <c r="BI11">
        <f t="shared" ref="BI11" si="84">IF(BJ11=AR11,1,0)</f>
        <v>1</v>
      </c>
      <c r="BJ11" t="s">
        <v>145</v>
      </c>
      <c r="BK11" s="35">
        <v>0.73831590430609395</v>
      </c>
      <c r="BL11" s="35">
        <v>0.74515342634793802</v>
      </c>
      <c r="BM11" s="35">
        <v>16.573051597562301</v>
      </c>
      <c r="BN11" s="35">
        <v>16.889363427044199</v>
      </c>
      <c r="BO11" s="35">
        <v>0.51155067754222205</v>
      </c>
      <c r="BP11" s="35">
        <v>0.50482330933908204</v>
      </c>
      <c r="BQ11" s="35">
        <v>0.85549736597935699</v>
      </c>
      <c r="BR11" s="35">
        <v>0.87302819138324095</v>
      </c>
      <c r="BS11" t="s">
        <v>69</v>
      </c>
      <c r="BT11" t="s">
        <v>69</v>
      </c>
      <c r="BU11" t="s">
        <v>68</v>
      </c>
      <c r="BV11" t="s">
        <v>68</v>
      </c>
      <c r="BW11" t="s">
        <v>69</v>
      </c>
      <c r="BX11" t="s">
        <v>69</v>
      </c>
      <c r="BY11" t="s">
        <v>71</v>
      </c>
      <c r="BZ11" t="s">
        <v>71</v>
      </c>
    </row>
    <row r="12" spans="1:78" s="49" customFormat="1" x14ac:dyDescent="0.3">
      <c r="A12" s="48">
        <v>14179000</v>
      </c>
      <c r="B12" s="48">
        <v>23780701</v>
      </c>
      <c r="C12" s="49" t="s">
        <v>138</v>
      </c>
      <c r="D12" s="49" t="s">
        <v>151</v>
      </c>
      <c r="F12" s="50"/>
      <c r="G12" s="51">
        <v>0.77800000000000002</v>
      </c>
      <c r="H12" s="51" t="str">
        <f>IF(G12&gt;0.8,"VG",IF(G12&gt;0.7,"G",IF(G12&gt;0.45,"S","NS")))</f>
        <v>G</v>
      </c>
      <c r="I12" s="51" t="str">
        <f>AI12</f>
        <v>G</v>
      </c>
      <c r="J12" s="51" t="str">
        <f>BB12</f>
        <v>G</v>
      </c>
      <c r="K12" s="51" t="str">
        <f>BT12</f>
        <v>G</v>
      </c>
      <c r="L12" s="52">
        <v>9.4E-2</v>
      </c>
      <c r="M12" s="51" t="str">
        <f>IF(ABS(L12)&lt;5%,"VG",IF(ABS(L12)&lt;10%,"G",IF(ABS(L12)&lt;15%,"S","NS")))</f>
        <v>G</v>
      </c>
      <c r="N12" s="51" t="str">
        <f t="shared" ref="N12" si="85">AO12</f>
        <v>VG</v>
      </c>
      <c r="O12" s="51" t="str">
        <f>BD12</f>
        <v>S</v>
      </c>
      <c r="P12" s="51" t="str">
        <f t="shared" ref="P12" si="86">BY12</f>
        <v>VG</v>
      </c>
      <c r="Q12" s="51">
        <v>0.47</v>
      </c>
      <c r="R12" s="51" t="str">
        <f>IF(Q12&lt;=0.5,"VG",IF(Q12&lt;=0.6,"G",IF(Q12&lt;=0.7,"S","NS")))</f>
        <v>VG</v>
      </c>
      <c r="S12" s="51" t="str">
        <f>AN12</f>
        <v>G</v>
      </c>
      <c r="T12" s="51" t="str">
        <f>BF12</f>
        <v>VG</v>
      </c>
      <c r="U12" s="51" t="str">
        <f>BX12</f>
        <v>G</v>
      </c>
      <c r="V12" s="51">
        <v>0.8</v>
      </c>
      <c r="W12" s="51" t="str">
        <f>IF(V12&gt;0.85,"VG",IF(V12&gt;0.75,"G",IF(V12&gt;0.6,"S","NS")))</f>
        <v>G</v>
      </c>
      <c r="X12" s="51" t="str">
        <f>AP12</f>
        <v>G</v>
      </c>
      <c r="Y12" s="51" t="str">
        <f>BH12</f>
        <v>VG</v>
      </c>
      <c r="Z12" s="51" t="str">
        <f>BZ12</f>
        <v>VG</v>
      </c>
      <c r="AA12" s="53">
        <v>0.72595256744652803</v>
      </c>
      <c r="AB12" s="53">
        <v>0.69498471645654802</v>
      </c>
      <c r="AC12" s="53">
        <v>17.002550654765699</v>
      </c>
      <c r="AD12" s="53">
        <v>14.9839258258315</v>
      </c>
      <c r="AE12" s="53">
        <v>0.52349539878920803</v>
      </c>
      <c r="AF12" s="53">
        <v>0.55228188775610898</v>
      </c>
      <c r="AG12" s="53">
        <v>0.85407610147756097</v>
      </c>
      <c r="AH12" s="53">
        <v>0.79514851198075198</v>
      </c>
      <c r="AI12" s="48" t="s">
        <v>69</v>
      </c>
      <c r="AJ12" s="48" t="s">
        <v>70</v>
      </c>
      <c r="AK12" s="48" t="s">
        <v>68</v>
      </c>
      <c r="AL12" s="48" t="s">
        <v>70</v>
      </c>
      <c r="AM12" s="48" t="s">
        <v>69</v>
      </c>
      <c r="AN12" s="48" t="s">
        <v>69</v>
      </c>
      <c r="AO12" s="48" t="s">
        <v>71</v>
      </c>
      <c r="AP12" s="48" t="s">
        <v>69</v>
      </c>
      <c r="AR12" s="54" t="s">
        <v>145</v>
      </c>
      <c r="AS12" s="53">
        <v>0.78021714613675197</v>
      </c>
      <c r="AT12" s="53">
        <v>0.77736886282260698</v>
      </c>
      <c r="AU12" s="53">
        <v>9.1559870061941506</v>
      </c>
      <c r="AV12" s="53">
        <v>10.682558199455899</v>
      </c>
      <c r="AW12" s="53">
        <v>0.46881004027564099</v>
      </c>
      <c r="AX12" s="53">
        <v>0.47183804125716</v>
      </c>
      <c r="AY12" s="53">
        <v>0.837974998252767</v>
      </c>
      <c r="AZ12" s="53">
        <v>0.85390624130506299</v>
      </c>
      <c r="BA12" s="48" t="s">
        <v>69</v>
      </c>
      <c r="BB12" s="48" t="s">
        <v>69</v>
      </c>
      <c r="BC12" s="48" t="s">
        <v>69</v>
      </c>
      <c r="BD12" s="48" t="s">
        <v>70</v>
      </c>
      <c r="BE12" s="48" t="s">
        <v>71</v>
      </c>
      <c r="BF12" s="48" t="s">
        <v>71</v>
      </c>
      <c r="BG12" s="48" t="s">
        <v>69</v>
      </c>
      <c r="BH12" s="48" t="s">
        <v>71</v>
      </c>
      <c r="BI12" s="49">
        <f t="shared" ref="BI12" si="87">IF(BJ12=AR12,1,0)</f>
        <v>1</v>
      </c>
      <c r="BJ12" s="49" t="s">
        <v>145</v>
      </c>
      <c r="BK12" s="53">
        <v>0.73831590430609395</v>
      </c>
      <c r="BL12" s="53">
        <v>0.74515342634793802</v>
      </c>
      <c r="BM12" s="53">
        <v>16.573051597562301</v>
      </c>
      <c r="BN12" s="53">
        <v>16.889363427044199</v>
      </c>
      <c r="BO12" s="53">
        <v>0.51155067754222205</v>
      </c>
      <c r="BP12" s="53">
        <v>0.50482330933908204</v>
      </c>
      <c r="BQ12" s="53">
        <v>0.85549736597935699</v>
      </c>
      <c r="BR12" s="53">
        <v>0.87302819138324095</v>
      </c>
      <c r="BS12" s="49" t="s">
        <v>69</v>
      </c>
      <c r="BT12" s="49" t="s">
        <v>69</v>
      </c>
      <c r="BU12" s="49" t="s">
        <v>68</v>
      </c>
      <c r="BV12" s="49" t="s">
        <v>68</v>
      </c>
      <c r="BW12" s="49" t="s">
        <v>69</v>
      </c>
      <c r="BX12" s="49" t="s">
        <v>69</v>
      </c>
      <c r="BY12" s="49" t="s">
        <v>71</v>
      </c>
      <c r="BZ12" s="49" t="s">
        <v>71</v>
      </c>
    </row>
    <row r="13" spans="1:78" s="30" customFormat="1" ht="28.8" x14ac:dyDescent="0.3">
      <c r="A13" s="36">
        <v>14179000</v>
      </c>
      <c r="B13" s="36">
        <v>23780701</v>
      </c>
      <c r="C13" s="30" t="s">
        <v>138</v>
      </c>
      <c r="D13" s="67" t="s">
        <v>157</v>
      </c>
      <c r="E13" s="30" t="s">
        <v>161</v>
      </c>
      <c r="F13" s="63"/>
      <c r="G13" s="24">
        <v>0.61</v>
      </c>
      <c r="H13" s="24" t="str">
        <f>IF(G13&gt;0.8,"VG",IF(G13&gt;0.7,"G",IF(G13&gt;0.45,"S","NS")))</f>
        <v>S</v>
      </c>
      <c r="I13" s="24" t="str">
        <f>AI13</f>
        <v>G</v>
      </c>
      <c r="J13" s="24" t="str">
        <f>BB13</f>
        <v>G</v>
      </c>
      <c r="K13" s="24" t="str">
        <f>BT13</f>
        <v>G</v>
      </c>
      <c r="L13" s="25">
        <v>0.38800000000000001</v>
      </c>
      <c r="M13" s="24" t="str">
        <f>IF(ABS(L13)&lt;5%,"VG",IF(ABS(L13)&lt;10%,"G",IF(ABS(L13)&lt;15%,"S","NS")))</f>
        <v>NS</v>
      </c>
      <c r="N13" s="24" t="str">
        <f t="shared" ref="N13" si="88">AO13</f>
        <v>VG</v>
      </c>
      <c r="O13" s="24" t="str">
        <f>BD13</f>
        <v>S</v>
      </c>
      <c r="P13" s="24" t="str">
        <f t="shared" ref="P13" si="89">BY13</f>
        <v>VG</v>
      </c>
      <c r="Q13" s="24">
        <v>0.56999999999999995</v>
      </c>
      <c r="R13" s="24" t="str">
        <f>IF(Q13&lt;=0.5,"VG",IF(Q13&lt;=0.6,"G",IF(Q13&lt;=0.7,"S","NS")))</f>
        <v>G</v>
      </c>
      <c r="S13" s="24" t="str">
        <f>AN13</f>
        <v>G</v>
      </c>
      <c r="T13" s="24" t="str">
        <f>BF13</f>
        <v>VG</v>
      </c>
      <c r="U13" s="24" t="str">
        <f>BX13</f>
        <v>G</v>
      </c>
      <c r="V13" s="24">
        <v>0.8</v>
      </c>
      <c r="W13" s="24" t="str">
        <f>IF(V13&gt;0.85,"VG",IF(V13&gt;0.75,"G",IF(V13&gt;0.6,"S","NS")))</f>
        <v>G</v>
      </c>
      <c r="X13" s="24" t="str">
        <f>AP13</f>
        <v>G</v>
      </c>
      <c r="Y13" s="24" t="str">
        <f>BH13</f>
        <v>VG</v>
      </c>
      <c r="Z13" s="24" t="str">
        <f>BZ13</f>
        <v>VG</v>
      </c>
      <c r="AA13" s="33">
        <v>0.72595256744652803</v>
      </c>
      <c r="AB13" s="33">
        <v>0.69498471645654802</v>
      </c>
      <c r="AC13" s="33">
        <v>17.002550654765699</v>
      </c>
      <c r="AD13" s="33">
        <v>14.9839258258315</v>
      </c>
      <c r="AE13" s="33">
        <v>0.52349539878920803</v>
      </c>
      <c r="AF13" s="33">
        <v>0.55228188775610898</v>
      </c>
      <c r="AG13" s="33">
        <v>0.85407610147756097</v>
      </c>
      <c r="AH13" s="33">
        <v>0.79514851198075198</v>
      </c>
      <c r="AI13" s="36" t="s">
        <v>69</v>
      </c>
      <c r="AJ13" s="36" t="s">
        <v>70</v>
      </c>
      <c r="AK13" s="36" t="s">
        <v>68</v>
      </c>
      <c r="AL13" s="36" t="s">
        <v>70</v>
      </c>
      <c r="AM13" s="36" t="s">
        <v>69</v>
      </c>
      <c r="AN13" s="36" t="s">
        <v>69</v>
      </c>
      <c r="AO13" s="36" t="s">
        <v>71</v>
      </c>
      <c r="AP13" s="36" t="s">
        <v>69</v>
      </c>
      <c r="AR13" s="64" t="s">
        <v>145</v>
      </c>
      <c r="AS13" s="33">
        <v>0.78021714613675197</v>
      </c>
      <c r="AT13" s="33">
        <v>0.77736886282260698</v>
      </c>
      <c r="AU13" s="33">
        <v>9.1559870061941506</v>
      </c>
      <c r="AV13" s="33">
        <v>10.682558199455899</v>
      </c>
      <c r="AW13" s="33">
        <v>0.46881004027564099</v>
      </c>
      <c r="AX13" s="33">
        <v>0.47183804125716</v>
      </c>
      <c r="AY13" s="33">
        <v>0.837974998252767</v>
      </c>
      <c r="AZ13" s="33">
        <v>0.85390624130506299</v>
      </c>
      <c r="BA13" s="36" t="s">
        <v>69</v>
      </c>
      <c r="BB13" s="36" t="s">
        <v>69</v>
      </c>
      <c r="BC13" s="36" t="s">
        <v>69</v>
      </c>
      <c r="BD13" s="36" t="s">
        <v>70</v>
      </c>
      <c r="BE13" s="36" t="s">
        <v>71</v>
      </c>
      <c r="BF13" s="36" t="s">
        <v>71</v>
      </c>
      <c r="BG13" s="36" t="s">
        <v>69</v>
      </c>
      <c r="BH13" s="36" t="s">
        <v>71</v>
      </c>
      <c r="BI13" s="30">
        <f t="shared" ref="BI13" si="90">IF(BJ13=AR13,1,0)</f>
        <v>1</v>
      </c>
      <c r="BJ13" s="30" t="s">
        <v>145</v>
      </c>
      <c r="BK13" s="33">
        <v>0.73831590430609395</v>
      </c>
      <c r="BL13" s="33">
        <v>0.74515342634793802</v>
      </c>
      <c r="BM13" s="33">
        <v>16.573051597562301</v>
      </c>
      <c r="BN13" s="33">
        <v>16.889363427044199</v>
      </c>
      <c r="BO13" s="33">
        <v>0.51155067754222205</v>
      </c>
      <c r="BP13" s="33">
        <v>0.50482330933908204</v>
      </c>
      <c r="BQ13" s="33">
        <v>0.85549736597935699</v>
      </c>
      <c r="BR13" s="33">
        <v>0.87302819138324095</v>
      </c>
      <c r="BS13" s="30" t="s">
        <v>69</v>
      </c>
      <c r="BT13" s="30" t="s">
        <v>69</v>
      </c>
      <c r="BU13" s="30" t="s">
        <v>68</v>
      </c>
      <c r="BV13" s="30" t="s">
        <v>68</v>
      </c>
      <c r="BW13" s="30" t="s">
        <v>69</v>
      </c>
      <c r="BX13" s="30" t="s">
        <v>69</v>
      </c>
      <c r="BY13" s="30" t="s">
        <v>71</v>
      </c>
      <c r="BZ13" s="30" t="s">
        <v>71</v>
      </c>
    </row>
    <row r="14" spans="1:78" s="49" customFormat="1" ht="28.8" x14ac:dyDescent="0.3">
      <c r="A14" s="48">
        <v>14179000</v>
      </c>
      <c r="B14" s="48">
        <v>23780701</v>
      </c>
      <c r="C14" s="49" t="s">
        <v>138</v>
      </c>
      <c r="D14" s="65" t="s">
        <v>166</v>
      </c>
      <c r="F14" s="50"/>
      <c r="G14" s="51">
        <v>0.79</v>
      </c>
      <c r="H14" s="51" t="str">
        <f>IF(G14&gt;0.8,"VG",IF(G14&gt;0.7,"G",IF(G14&gt;0.45,"S","NS")))</f>
        <v>G</v>
      </c>
      <c r="I14" s="51" t="str">
        <f>AI14</f>
        <v>G</v>
      </c>
      <c r="J14" s="51" t="str">
        <f>BB14</f>
        <v>G</v>
      </c>
      <c r="K14" s="51" t="str">
        <f>BT14</f>
        <v>G</v>
      </c>
      <c r="L14" s="52">
        <v>-1E-3</v>
      </c>
      <c r="M14" s="51" t="str">
        <f>IF(ABS(L14)&lt;5%,"VG",IF(ABS(L14)&lt;10%,"G",IF(ABS(L14)&lt;15%,"S","NS")))</f>
        <v>VG</v>
      </c>
      <c r="N14" s="51" t="str">
        <f t="shared" ref="N14" si="91">AO14</f>
        <v>VG</v>
      </c>
      <c r="O14" s="51" t="str">
        <f>BD14</f>
        <v>S</v>
      </c>
      <c r="P14" s="51" t="str">
        <f t="shared" ref="P14" si="92">BY14</f>
        <v>VG</v>
      </c>
      <c r="Q14" s="51">
        <v>0.46</v>
      </c>
      <c r="R14" s="51" t="str">
        <f>IF(Q14&lt;=0.5,"VG",IF(Q14&lt;=0.6,"G",IF(Q14&lt;=0.7,"S","NS")))</f>
        <v>VG</v>
      </c>
      <c r="S14" s="51" t="str">
        <f>AN14</f>
        <v>G</v>
      </c>
      <c r="T14" s="51" t="str">
        <f>BF14</f>
        <v>VG</v>
      </c>
      <c r="U14" s="51" t="str">
        <f>BX14</f>
        <v>G</v>
      </c>
      <c r="V14" s="51">
        <v>0.79800000000000004</v>
      </c>
      <c r="W14" s="51" t="str">
        <f>IF(V14&gt;0.85,"VG",IF(V14&gt;0.75,"G",IF(V14&gt;0.6,"S","NS")))</f>
        <v>G</v>
      </c>
      <c r="X14" s="51" t="str">
        <f>AP14</f>
        <v>G</v>
      </c>
      <c r="Y14" s="51" t="str">
        <f>BH14</f>
        <v>VG</v>
      </c>
      <c r="Z14" s="51" t="str">
        <f>BZ14</f>
        <v>VG</v>
      </c>
      <c r="AA14" s="53">
        <v>0.72595256744652803</v>
      </c>
      <c r="AB14" s="53">
        <v>0.69498471645654802</v>
      </c>
      <c r="AC14" s="53">
        <v>17.002550654765699</v>
      </c>
      <c r="AD14" s="53">
        <v>14.9839258258315</v>
      </c>
      <c r="AE14" s="53">
        <v>0.52349539878920803</v>
      </c>
      <c r="AF14" s="53">
        <v>0.55228188775610898</v>
      </c>
      <c r="AG14" s="53">
        <v>0.85407610147756097</v>
      </c>
      <c r="AH14" s="53">
        <v>0.79514851198075198</v>
      </c>
      <c r="AI14" s="48" t="s">
        <v>69</v>
      </c>
      <c r="AJ14" s="48" t="s">
        <v>70</v>
      </c>
      <c r="AK14" s="48" t="s">
        <v>68</v>
      </c>
      <c r="AL14" s="48" t="s">
        <v>70</v>
      </c>
      <c r="AM14" s="48" t="s">
        <v>69</v>
      </c>
      <c r="AN14" s="48" t="s">
        <v>69</v>
      </c>
      <c r="AO14" s="48" t="s">
        <v>71</v>
      </c>
      <c r="AP14" s="48" t="s">
        <v>69</v>
      </c>
      <c r="AR14" s="54" t="s">
        <v>145</v>
      </c>
      <c r="AS14" s="53">
        <v>0.78021714613675197</v>
      </c>
      <c r="AT14" s="53">
        <v>0.77736886282260698</v>
      </c>
      <c r="AU14" s="53">
        <v>9.1559870061941506</v>
      </c>
      <c r="AV14" s="53">
        <v>10.682558199455899</v>
      </c>
      <c r="AW14" s="53">
        <v>0.46881004027564099</v>
      </c>
      <c r="AX14" s="53">
        <v>0.47183804125716</v>
      </c>
      <c r="AY14" s="53">
        <v>0.837974998252767</v>
      </c>
      <c r="AZ14" s="53">
        <v>0.85390624130506299</v>
      </c>
      <c r="BA14" s="48" t="s">
        <v>69</v>
      </c>
      <c r="BB14" s="48" t="s">
        <v>69</v>
      </c>
      <c r="BC14" s="48" t="s">
        <v>69</v>
      </c>
      <c r="BD14" s="48" t="s">
        <v>70</v>
      </c>
      <c r="BE14" s="48" t="s">
        <v>71</v>
      </c>
      <c r="BF14" s="48" t="s">
        <v>71</v>
      </c>
      <c r="BG14" s="48" t="s">
        <v>69</v>
      </c>
      <c r="BH14" s="48" t="s">
        <v>71</v>
      </c>
      <c r="BI14" s="49">
        <f t="shared" ref="BI14" si="93">IF(BJ14=AR14,1,0)</f>
        <v>1</v>
      </c>
      <c r="BJ14" s="49" t="s">
        <v>145</v>
      </c>
      <c r="BK14" s="53">
        <v>0.73831590430609395</v>
      </c>
      <c r="BL14" s="53">
        <v>0.74515342634793802</v>
      </c>
      <c r="BM14" s="53">
        <v>16.573051597562301</v>
      </c>
      <c r="BN14" s="53">
        <v>16.889363427044199</v>
      </c>
      <c r="BO14" s="53">
        <v>0.51155067754222205</v>
      </c>
      <c r="BP14" s="53">
        <v>0.50482330933908204</v>
      </c>
      <c r="BQ14" s="53">
        <v>0.85549736597935699</v>
      </c>
      <c r="BR14" s="53">
        <v>0.87302819138324095</v>
      </c>
      <c r="BS14" s="49" t="s">
        <v>69</v>
      </c>
      <c r="BT14" s="49" t="s">
        <v>69</v>
      </c>
      <c r="BU14" s="49" t="s">
        <v>68</v>
      </c>
      <c r="BV14" s="49" t="s">
        <v>68</v>
      </c>
      <c r="BW14" s="49" t="s">
        <v>69</v>
      </c>
      <c r="BX14" s="49" t="s">
        <v>69</v>
      </c>
      <c r="BY14" s="49" t="s">
        <v>71</v>
      </c>
      <c r="BZ14" s="49" t="s">
        <v>71</v>
      </c>
    </row>
    <row r="15" spans="1:78" s="49" customFormat="1" x14ac:dyDescent="0.3">
      <c r="A15" s="48">
        <v>14179000</v>
      </c>
      <c r="B15" s="48">
        <v>23780701</v>
      </c>
      <c r="C15" s="49" t="s">
        <v>138</v>
      </c>
      <c r="D15" s="65" t="s">
        <v>168</v>
      </c>
      <c r="F15" s="50"/>
      <c r="G15" s="51">
        <v>0.79</v>
      </c>
      <c r="H15" s="51" t="str">
        <f>IF(G15&gt;0.8,"VG",IF(G15&gt;0.7,"G",IF(G15&gt;0.45,"S","NS")))</f>
        <v>G</v>
      </c>
      <c r="I15" s="51" t="str">
        <f>AI15</f>
        <v>G</v>
      </c>
      <c r="J15" s="51" t="str">
        <f>BB15</f>
        <v>G</v>
      </c>
      <c r="K15" s="51" t="str">
        <f>BT15</f>
        <v>G</v>
      </c>
      <c r="L15" s="52">
        <v>-1E-3</v>
      </c>
      <c r="M15" s="51" t="str">
        <f>IF(ABS(L15)&lt;5%,"VG",IF(ABS(L15)&lt;10%,"G",IF(ABS(L15)&lt;15%,"S","NS")))</f>
        <v>VG</v>
      </c>
      <c r="N15" s="51" t="str">
        <f t="shared" ref="N15" si="94">AO15</f>
        <v>VG</v>
      </c>
      <c r="O15" s="51" t="str">
        <f>BD15</f>
        <v>S</v>
      </c>
      <c r="P15" s="51" t="str">
        <f t="shared" ref="P15" si="95">BY15</f>
        <v>VG</v>
      </c>
      <c r="Q15" s="51">
        <v>0.46</v>
      </c>
      <c r="R15" s="51" t="str">
        <f>IF(Q15&lt;=0.5,"VG",IF(Q15&lt;=0.6,"G",IF(Q15&lt;=0.7,"S","NS")))</f>
        <v>VG</v>
      </c>
      <c r="S15" s="51" t="str">
        <f>AN15</f>
        <v>G</v>
      </c>
      <c r="T15" s="51" t="str">
        <f>BF15</f>
        <v>VG</v>
      </c>
      <c r="U15" s="51" t="str">
        <f>BX15</f>
        <v>G</v>
      </c>
      <c r="V15" s="51">
        <v>0.79800000000000004</v>
      </c>
      <c r="W15" s="51" t="str">
        <f>IF(V15&gt;0.85,"VG",IF(V15&gt;0.75,"G",IF(V15&gt;0.6,"S","NS")))</f>
        <v>G</v>
      </c>
      <c r="X15" s="51" t="str">
        <f>AP15</f>
        <v>G</v>
      </c>
      <c r="Y15" s="51" t="str">
        <f>BH15</f>
        <v>VG</v>
      </c>
      <c r="Z15" s="51" t="str">
        <f>BZ15</f>
        <v>VG</v>
      </c>
      <c r="AA15" s="53">
        <v>0.72595256744652803</v>
      </c>
      <c r="AB15" s="53">
        <v>0.69498471645654802</v>
      </c>
      <c r="AC15" s="53">
        <v>17.002550654765699</v>
      </c>
      <c r="AD15" s="53">
        <v>14.9839258258315</v>
      </c>
      <c r="AE15" s="53">
        <v>0.52349539878920803</v>
      </c>
      <c r="AF15" s="53">
        <v>0.55228188775610898</v>
      </c>
      <c r="AG15" s="53">
        <v>0.85407610147756097</v>
      </c>
      <c r="AH15" s="53">
        <v>0.79514851198075198</v>
      </c>
      <c r="AI15" s="48" t="s">
        <v>69</v>
      </c>
      <c r="AJ15" s="48" t="s">
        <v>70</v>
      </c>
      <c r="AK15" s="48" t="s">
        <v>68</v>
      </c>
      <c r="AL15" s="48" t="s">
        <v>70</v>
      </c>
      <c r="AM15" s="48" t="s">
        <v>69</v>
      </c>
      <c r="AN15" s="48" t="s">
        <v>69</v>
      </c>
      <c r="AO15" s="48" t="s">
        <v>71</v>
      </c>
      <c r="AP15" s="48" t="s">
        <v>69</v>
      </c>
      <c r="AR15" s="54" t="s">
        <v>145</v>
      </c>
      <c r="AS15" s="53">
        <v>0.78021714613675197</v>
      </c>
      <c r="AT15" s="53">
        <v>0.77736886282260698</v>
      </c>
      <c r="AU15" s="53">
        <v>9.1559870061941506</v>
      </c>
      <c r="AV15" s="53">
        <v>10.682558199455899</v>
      </c>
      <c r="AW15" s="53">
        <v>0.46881004027564099</v>
      </c>
      <c r="AX15" s="53">
        <v>0.47183804125716</v>
      </c>
      <c r="AY15" s="53">
        <v>0.837974998252767</v>
      </c>
      <c r="AZ15" s="53">
        <v>0.85390624130506299</v>
      </c>
      <c r="BA15" s="48" t="s">
        <v>69</v>
      </c>
      <c r="BB15" s="48" t="s">
        <v>69</v>
      </c>
      <c r="BC15" s="48" t="s">
        <v>69</v>
      </c>
      <c r="BD15" s="48" t="s">
        <v>70</v>
      </c>
      <c r="BE15" s="48" t="s">
        <v>71</v>
      </c>
      <c r="BF15" s="48" t="s">
        <v>71</v>
      </c>
      <c r="BG15" s="48" t="s">
        <v>69</v>
      </c>
      <c r="BH15" s="48" t="s">
        <v>71</v>
      </c>
      <c r="BI15" s="49">
        <f t="shared" ref="BI15" si="96">IF(BJ15=AR15,1,0)</f>
        <v>1</v>
      </c>
      <c r="BJ15" s="49" t="s">
        <v>145</v>
      </c>
      <c r="BK15" s="53">
        <v>0.73831590430609395</v>
      </c>
      <c r="BL15" s="53">
        <v>0.74515342634793802</v>
      </c>
      <c r="BM15" s="53">
        <v>16.573051597562301</v>
      </c>
      <c r="BN15" s="53">
        <v>16.889363427044199</v>
      </c>
      <c r="BO15" s="53">
        <v>0.51155067754222205</v>
      </c>
      <c r="BP15" s="53">
        <v>0.50482330933908204</v>
      </c>
      <c r="BQ15" s="53">
        <v>0.85549736597935699</v>
      </c>
      <c r="BR15" s="53">
        <v>0.87302819138324095</v>
      </c>
      <c r="BS15" s="49" t="s">
        <v>69</v>
      </c>
      <c r="BT15" s="49" t="s">
        <v>69</v>
      </c>
      <c r="BU15" s="49" t="s">
        <v>68</v>
      </c>
      <c r="BV15" s="49" t="s">
        <v>68</v>
      </c>
      <c r="BW15" s="49" t="s">
        <v>69</v>
      </c>
      <c r="BX15" s="49" t="s">
        <v>69</v>
      </c>
      <c r="BY15" s="49" t="s">
        <v>71</v>
      </c>
      <c r="BZ15" s="49" t="s">
        <v>71</v>
      </c>
    </row>
    <row r="16" spans="1:78" x14ac:dyDescent="0.3">
      <c r="A16" s="3"/>
      <c r="B16" s="3"/>
      <c r="M16" s="26"/>
      <c r="Q16" s="18"/>
      <c r="AA16" s="33"/>
      <c r="AB16" s="33"/>
      <c r="AC16" s="42"/>
      <c r="AD16" s="42"/>
      <c r="AE16" s="43"/>
      <c r="AF16" s="43"/>
      <c r="AG16" s="35"/>
      <c r="AH16" s="35"/>
      <c r="AI16" s="36"/>
      <c r="AJ16" s="36"/>
      <c r="AK16" s="40"/>
      <c r="AL16" s="40"/>
      <c r="AM16" s="41"/>
      <c r="AN16" s="41"/>
      <c r="AO16" s="3"/>
      <c r="AP16" s="3"/>
      <c r="AR16" s="44"/>
      <c r="AS16" s="33"/>
      <c r="AT16" s="33"/>
      <c r="AU16" s="42"/>
      <c r="AV16" s="42"/>
      <c r="AW16" s="43"/>
      <c r="AX16" s="43"/>
      <c r="AY16" s="35"/>
      <c r="AZ16" s="35"/>
      <c r="BA16" s="36"/>
      <c r="BB16" s="36"/>
      <c r="BC16" s="40"/>
      <c r="BD16" s="40"/>
      <c r="BE16" s="41"/>
      <c r="BF16" s="41"/>
      <c r="BG16" s="3"/>
      <c r="BH16" s="3"/>
      <c r="BK16" s="35"/>
      <c r="BL16" s="35"/>
      <c r="BM16" s="35"/>
      <c r="BN16" s="35"/>
      <c r="BO16" s="35"/>
      <c r="BP16" s="35"/>
      <c r="BQ16" s="35"/>
      <c r="BR16" s="35"/>
    </row>
    <row r="17" spans="1:78" x14ac:dyDescent="0.3">
      <c r="A17" s="3">
        <v>14180300</v>
      </c>
      <c r="B17" s="3">
        <v>23780557</v>
      </c>
      <c r="C17" t="s">
        <v>139</v>
      </c>
      <c r="D17" t="s">
        <v>137</v>
      </c>
      <c r="G17" s="16">
        <v>0.77</v>
      </c>
      <c r="H17" s="16" t="str">
        <f t="shared" ref="H17:H24" si="97">IF(G17&gt;0.8,"VG",IF(G17&gt;0.7,"G",IF(G17&gt;0.45,"S","NS")))</f>
        <v>G</v>
      </c>
      <c r="I17" s="16" t="str">
        <f t="shared" ref="I17:I22" si="98">AI17</f>
        <v>G</v>
      </c>
      <c r="J17" s="16" t="str">
        <f t="shared" ref="J17:J22" si="99">BB17</f>
        <v>VG</v>
      </c>
      <c r="K17" s="16" t="str">
        <f t="shared" ref="K17:K22" si="100">BT17</f>
        <v>VG</v>
      </c>
      <c r="L17" s="19">
        <v>-4.9000000000000002E-2</v>
      </c>
      <c r="M17" s="26" t="str">
        <f t="shared" ref="M17:M24" si="101">IF(ABS(L17)&lt;5%,"VG",IF(ABS(L17)&lt;10%,"G",IF(ABS(L17)&lt;15%,"S","NS")))</f>
        <v>VG</v>
      </c>
      <c r="N17" s="26" t="str">
        <f t="shared" ref="N17" si="102">AO17</f>
        <v>G</v>
      </c>
      <c r="O17" s="26" t="str">
        <f t="shared" ref="O17:O22" si="103">BD17</f>
        <v>VG</v>
      </c>
      <c r="P17" s="26" t="str">
        <f t="shared" ref="P17" si="104">BY17</f>
        <v>G</v>
      </c>
      <c r="Q17" s="18">
        <v>0.48</v>
      </c>
      <c r="R17" s="17" t="str">
        <f t="shared" ref="R17:R24" si="105">IF(Q17&lt;=0.5,"VG",IF(Q17&lt;=0.6,"G",IF(Q17&lt;=0.7,"S","NS")))</f>
        <v>VG</v>
      </c>
      <c r="S17" s="17" t="str">
        <f t="shared" ref="S17:S22" si="106">AN17</f>
        <v>G</v>
      </c>
      <c r="T17" s="17" t="str">
        <f t="shared" ref="T17:T22" si="107">BF17</f>
        <v>VG</v>
      </c>
      <c r="U17" s="17" t="str">
        <f t="shared" ref="U17:U22" si="108">BX17</f>
        <v>VG</v>
      </c>
      <c r="V17" s="18">
        <v>0.77</v>
      </c>
      <c r="W17" s="18" t="str">
        <f t="shared" ref="W17:W24" si="109">IF(V17&gt;0.85,"VG",IF(V17&gt;0.75,"G",IF(V17&gt;0.6,"S","NS")))</f>
        <v>G</v>
      </c>
      <c r="X17" s="18" t="str">
        <f t="shared" ref="X17:X22" si="110">AP17</f>
        <v>G</v>
      </c>
      <c r="Y17" s="18" t="str">
        <f t="shared" ref="Y17:Y22" si="111">BH17</f>
        <v>G</v>
      </c>
      <c r="Z17" s="18" t="str">
        <f t="shared" ref="Z17:Z22" si="112">BZ17</f>
        <v>G</v>
      </c>
      <c r="AA17" s="33">
        <v>0.78559090771131102</v>
      </c>
      <c r="AB17" s="33">
        <v>0.743003391024046</v>
      </c>
      <c r="AC17" s="42">
        <v>0.156726259303444</v>
      </c>
      <c r="AD17" s="42">
        <v>-2.8715013968540202</v>
      </c>
      <c r="AE17" s="43">
        <v>0.46304329418391199</v>
      </c>
      <c r="AF17" s="43">
        <v>0.50694832969046599</v>
      </c>
      <c r="AG17" s="35">
        <v>0.80859592164628602</v>
      </c>
      <c r="AH17" s="35">
        <v>0.76093468281902699</v>
      </c>
      <c r="AI17" s="36" t="s">
        <v>69</v>
      </c>
      <c r="AJ17" s="36" t="s">
        <v>69</v>
      </c>
      <c r="AK17" s="40" t="s">
        <v>71</v>
      </c>
      <c r="AL17" s="40" t="s">
        <v>71</v>
      </c>
      <c r="AM17" s="41" t="s">
        <v>71</v>
      </c>
      <c r="AN17" s="41" t="s">
        <v>69</v>
      </c>
      <c r="AO17" s="3" t="s">
        <v>69</v>
      </c>
      <c r="AP17" s="3" t="s">
        <v>69</v>
      </c>
      <c r="AR17" s="44" t="s">
        <v>144</v>
      </c>
      <c r="AS17" s="33">
        <v>0.79217245212859</v>
      </c>
      <c r="AT17" s="33">
        <v>0.81291601289947302</v>
      </c>
      <c r="AU17" s="42">
        <v>-2.5766189767210399</v>
      </c>
      <c r="AV17" s="42">
        <v>-1.88345517232321</v>
      </c>
      <c r="AW17" s="43">
        <v>0.45588106768258102</v>
      </c>
      <c r="AX17" s="43">
        <v>0.432532064823554</v>
      </c>
      <c r="AY17" s="35">
        <v>0.81724997374330399</v>
      </c>
      <c r="AZ17" s="35">
        <v>0.84176100323151803</v>
      </c>
      <c r="BA17" s="36" t="s">
        <v>69</v>
      </c>
      <c r="BB17" s="36" t="s">
        <v>71</v>
      </c>
      <c r="BC17" s="40" t="s">
        <v>71</v>
      </c>
      <c r="BD17" s="40" t="s">
        <v>71</v>
      </c>
      <c r="BE17" s="41" t="s">
        <v>71</v>
      </c>
      <c r="BF17" s="41" t="s">
        <v>71</v>
      </c>
      <c r="BG17" s="3" t="s">
        <v>69</v>
      </c>
      <c r="BH17" s="3" t="s">
        <v>69</v>
      </c>
      <c r="BI17">
        <f t="shared" ref="BI17:BI22" si="113">IF(BJ17=AR17,1,0)</f>
        <v>1</v>
      </c>
      <c r="BJ17" t="s">
        <v>144</v>
      </c>
      <c r="BK17" s="35">
        <v>0.787020500587154</v>
      </c>
      <c r="BL17" s="35">
        <v>0.80960352765802701</v>
      </c>
      <c r="BM17" s="35">
        <v>-0.55493717754498595</v>
      </c>
      <c r="BN17" s="35">
        <v>-0.43438129984824803</v>
      </c>
      <c r="BO17" s="35">
        <v>0.46149701993929099</v>
      </c>
      <c r="BP17" s="35">
        <v>0.43634444231819097</v>
      </c>
      <c r="BQ17" s="35">
        <v>0.80708203170917503</v>
      </c>
      <c r="BR17" s="35">
        <v>0.83278994643985804</v>
      </c>
      <c r="BS17" t="s">
        <v>69</v>
      </c>
      <c r="BT17" t="s">
        <v>71</v>
      </c>
      <c r="BU17" t="s">
        <v>71</v>
      </c>
      <c r="BV17" t="s">
        <v>71</v>
      </c>
      <c r="BW17" t="s">
        <v>71</v>
      </c>
      <c r="BX17" t="s">
        <v>71</v>
      </c>
      <c r="BY17" t="s">
        <v>69</v>
      </c>
      <c r="BZ17" t="s">
        <v>69</v>
      </c>
    </row>
    <row r="18" spans="1:78" s="49" customFormat="1" x14ac:dyDescent="0.3">
      <c r="A18" s="48">
        <v>14180300</v>
      </c>
      <c r="B18" s="48">
        <v>23780557</v>
      </c>
      <c r="C18" s="49" t="s">
        <v>139</v>
      </c>
      <c r="D18" s="49" t="s">
        <v>151</v>
      </c>
      <c r="F18" s="50"/>
      <c r="G18" s="51">
        <v>0.76600000000000001</v>
      </c>
      <c r="H18" s="51" t="str">
        <f t="shared" si="97"/>
        <v>G</v>
      </c>
      <c r="I18" s="51" t="str">
        <f t="shared" si="98"/>
        <v>G</v>
      </c>
      <c r="J18" s="51" t="str">
        <f t="shared" si="99"/>
        <v>VG</v>
      </c>
      <c r="K18" s="51" t="str">
        <f t="shared" si="100"/>
        <v>VG</v>
      </c>
      <c r="L18" s="52">
        <v>-6.0999999999999999E-2</v>
      </c>
      <c r="M18" s="51" t="str">
        <f t="shared" si="101"/>
        <v>G</v>
      </c>
      <c r="N18" s="51" t="str">
        <f t="shared" ref="N18" si="114">AO18</f>
        <v>G</v>
      </c>
      <c r="O18" s="51" t="str">
        <f t="shared" si="103"/>
        <v>VG</v>
      </c>
      <c r="P18" s="51" t="str">
        <f t="shared" ref="P18" si="115">BY18</f>
        <v>G</v>
      </c>
      <c r="Q18" s="51">
        <v>0.48</v>
      </c>
      <c r="R18" s="51" t="str">
        <f t="shared" si="105"/>
        <v>VG</v>
      </c>
      <c r="S18" s="51" t="str">
        <f t="shared" si="106"/>
        <v>G</v>
      </c>
      <c r="T18" s="51" t="str">
        <f t="shared" si="107"/>
        <v>VG</v>
      </c>
      <c r="U18" s="51" t="str">
        <f t="shared" si="108"/>
        <v>VG</v>
      </c>
      <c r="V18" s="51">
        <v>0.77500000000000002</v>
      </c>
      <c r="W18" s="51" t="str">
        <f t="shared" si="109"/>
        <v>G</v>
      </c>
      <c r="X18" s="51" t="str">
        <f t="shared" si="110"/>
        <v>G</v>
      </c>
      <c r="Y18" s="51" t="str">
        <f t="shared" si="111"/>
        <v>G</v>
      </c>
      <c r="Z18" s="51" t="str">
        <f t="shared" si="112"/>
        <v>G</v>
      </c>
      <c r="AA18" s="53">
        <v>0.78559090771131102</v>
      </c>
      <c r="AB18" s="53">
        <v>0.743003391024046</v>
      </c>
      <c r="AC18" s="53">
        <v>0.156726259303444</v>
      </c>
      <c r="AD18" s="53">
        <v>-2.8715013968540202</v>
      </c>
      <c r="AE18" s="53">
        <v>0.46304329418391199</v>
      </c>
      <c r="AF18" s="53">
        <v>0.50694832969046599</v>
      </c>
      <c r="AG18" s="53">
        <v>0.80859592164628602</v>
      </c>
      <c r="AH18" s="53">
        <v>0.76093468281902699</v>
      </c>
      <c r="AI18" s="48" t="s">
        <v>69</v>
      </c>
      <c r="AJ18" s="48" t="s">
        <v>69</v>
      </c>
      <c r="AK18" s="48" t="s">
        <v>71</v>
      </c>
      <c r="AL18" s="48" t="s">
        <v>71</v>
      </c>
      <c r="AM18" s="48" t="s">
        <v>71</v>
      </c>
      <c r="AN18" s="48" t="s">
        <v>69</v>
      </c>
      <c r="AO18" s="48" t="s">
        <v>69</v>
      </c>
      <c r="AP18" s="48" t="s">
        <v>69</v>
      </c>
      <c r="AR18" s="54" t="s">
        <v>144</v>
      </c>
      <c r="AS18" s="53">
        <v>0.79217245212859</v>
      </c>
      <c r="AT18" s="53">
        <v>0.81291601289947302</v>
      </c>
      <c r="AU18" s="53">
        <v>-2.5766189767210399</v>
      </c>
      <c r="AV18" s="53">
        <v>-1.88345517232321</v>
      </c>
      <c r="AW18" s="53">
        <v>0.45588106768258102</v>
      </c>
      <c r="AX18" s="53">
        <v>0.432532064823554</v>
      </c>
      <c r="AY18" s="53">
        <v>0.81724997374330399</v>
      </c>
      <c r="AZ18" s="53">
        <v>0.84176100323151803</v>
      </c>
      <c r="BA18" s="48" t="s">
        <v>69</v>
      </c>
      <c r="BB18" s="48" t="s">
        <v>71</v>
      </c>
      <c r="BC18" s="48" t="s">
        <v>71</v>
      </c>
      <c r="BD18" s="48" t="s">
        <v>71</v>
      </c>
      <c r="BE18" s="48" t="s">
        <v>71</v>
      </c>
      <c r="BF18" s="48" t="s">
        <v>71</v>
      </c>
      <c r="BG18" s="48" t="s">
        <v>69</v>
      </c>
      <c r="BH18" s="48" t="s">
        <v>69</v>
      </c>
      <c r="BI18" s="49">
        <f t="shared" si="113"/>
        <v>1</v>
      </c>
      <c r="BJ18" s="49" t="s">
        <v>144</v>
      </c>
      <c r="BK18" s="53">
        <v>0.787020500587154</v>
      </c>
      <c r="BL18" s="53">
        <v>0.80960352765802701</v>
      </c>
      <c r="BM18" s="53">
        <v>-0.55493717754498595</v>
      </c>
      <c r="BN18" s="53">
        <v>-0.43438129984824803</v>
      </c>
      <c r="BO18" s="53">
        <v>0.46149701993929099</v>
      </c>
      <c r="BP18" s="53">
        <v>0.43634444231819097</v>
      </c>
      <c r="BQ18" s="53">
        <v>0.80708203170917503</v>
      </c>
      <c r="BR18" s="53">
        <v>0.83278994643985804</v>
      </c>
      <c r="BS18" s="49" t="s">
        <v>69</v>
      </c>
      <c r="BT18" s="49" t="s">
        <v>71</v>
      </c>
      <c r="BU18" s="49" t="s">
        <v>71</v>
      </c>
      <c r="BV18" s="49" t="s">
        <v>71</v>
      </c>
      <c r="BW18" s="49" t="s">
        <v>71</v>
      </c>
      <c r="BX18" s="49" t="s">
        <v>71</v>
      </c>
      <c r="BY18" s="49" t="s">
        <v>69</v>
      </c>
      <c r="BZ18" s="49" t="s">
        <v>69</v>
      </c>
    </row>
    <row r="19" spans="1:78" s="49" customFormat="1" ht="28.8" x14ac:dyDescent="0.3">
      <c r="A19" s="48">
        <v>14180300</v>
      </c>
      <c r="B19" s="48">
        <v>23780557</v>
      </c>
      <c r="C19" s="49" t="s">
        <v>139</v>
      </c>
      <c r="D19" s="65" t="s">
        <v>157</v>
      </c>
      <c r="E19" s="49" t="s">
        <v>160</v>
      </c>
      <c r="F19" s="50"/>
      <c r="G19" s="51">
        <v>0.76</v>
      </c>
      <c r="H19" s="51" t="str">
        <f t="shared" si="97"/>
        <v>G</v>
      </c>
      <c r="I19" s="51" t="str">
        <f t="shared" si="98"/>
        <v>G</v>
      </c>
      <c r="J19" s="51" t="str">
        <f t="shared" si="99"/>
        <v>VG</v>
      </c>
      <c r="K19" s="51" t="str">
        <f t="shared" si="100"/>
        <v>VG</v>
      </c>
      <c r="L19" s="52">
        <v>7.9000000000000001E-2</v>
      </c>
      <c r="M19" s="51" t="str">
        <f t="shared" si="101"/>
        <v>G</v>
      </c>
      <c r="N19" s="51" t="str">
        <f t="shared" ref="N19" si="116">AO19</f>
        <v>G</v>
      </c>
      <c r="O19" s="51" t="str">
        <f t="shared" si="103"/>
        <v>VG</v>
      </c>
      <c r="P19" s="51" t="str">
        <f t="shared" ref="P19" si="117">BY19</f>
        <v>G</v>
      </c>
      <c r="Q19" s="51">
        <v>0.48</v>
      </c>
      <c r="R19" s="51" t="str">
        <f t="shared" si="105"/>
        <v>VG</v>
      </c>
      <c r="S19" s="51" t="str">
        <f t="shared" si="106"/>
        <v>G</v>
      </c>
      <c r="T19" s="51" t="str">
        <f t="shared" si="107"/>
        <v>VG</v>
      </c>
      <c r="U19" s="51" t="str">
        <f t="shared" si="108"/>
        <v>VG</v>
      </c>
      <c r="V19" s="51">
        <v>0.77</v>
      </c>
      <c r="W19" s="51" t="str">
        <f t="shared" si="109"/>
        <v>G</v>
      </c>
      <c r="X19" s="51" t="str">
        <f t="shared" si="110"/>
        <v>G</v>
      </c>
      <c r="Y19" s="51" t="str">
        <f t="shared" si="111"/>
        <v>G</v>
      </c>
      <c r="Z19" s="51" t="str">
        <f t="shared" si="112"/>
        <v>G</v>
      </c>
      <c r="AA19" s="53">
        <v>0.78559090771131102</v>
      </c>
      <c r="AB19" s="53">
        <v>0.743003391024046</v>
      </c>
      <c r="AC19" s="53">
        <v>0.156726259303444</v>
      </c>
      <c r="AD19" s="53">
        <v>-2.8715013968540202</v>
      </c>
      <c r="AE19" s="53">
        <v>0.46304329418391199</v>
      </c>
      <c r="AF19" s="53">
        <v>0.50694832969046599</v>
      </c>
      <c r="AG19" s="53">
        <v>0.80859592164628602</v>
      </c>
      <c r="AH19" s="53">
        <v>0.76093468281902699</v>
      </c>
      <c r="AI19" s="48" t="s">
        <v>69</v>
      </c>
      <c r="AJ19" s="48" t="s">
        <v>69</v>
      </c>
      <c r="AK19" s="48" t="s">
        <v>71</v>
      </c>
      <c r="AL19" s="48" t="s">
        <v>71</v>
      </c>
      <c r="AM19" s="48" t="s">
        <v>71</v>
      </c>
      <c r="AN19" s="48" t="s">
        <v>69</v>
      </c>
      <c r="AO19" s="48" t="s">
        <v>69</v>
      </c>
      <c r="AP19" s="48" t="s">
        <v>69</v>
      </c>
      <c r="AR19" s="54" t="s">
        <v>144</v>
      </c>
      <c r="AS19" s="53">
        <v>0.79217245212859</v>
      </c>
      <c r="AT19" s="53">
        <v>0.81291601289947302</v>
      </c>
      <c r="AU19" s="53">
        <v>-2.5766189767210399</v>
      </c>
      <c r="AV19" s="53">
        <v>-1.88345517232321</v>
      </c>
      <c r="AW19" s="53">
        <v>0.45588106768258102</v>
      </c>
      <c r="AX19" s="53">
        <v>0.432532064823554</v>
      </c>
      <c r="AY19" s="53">
        <v>0.81724997374330399</v>
      </c>
      <c r="AZ19" s="53">
        <v>0.84176100323151803</v>
      </c>
      <c r="BA19" s="48" t="s">
        <v>69</v>
      </c>
      <c r="BB19" s="48" t="s">
        <v>71</v>
      </c>
      <c r="BC19" s="48" t="s">
        <v>71</v>
      </c>
      <c r="BD19" s="48" t="s">
        <v>71</v>
      </c>
      <c r="BE19" s="48" t="s">
        <v>71</v>
      </c>
      <c r="BF19" s="48" t="s">
        <v>71</v>
      </c>
      <c r="BG19" s="48" t="s">
        <v>69</v>
      </c>
      <c r="BH19" s="48" t="s">
        <v>69</v>
      </c>
      <c r="BI19" s="49">
        <f t="shared" si="113"/>
        <v>1</v>
      </c>
      <c r="BJ19" s="49" t="s">
        <v>144</v>
      </c>
      <c r="BK19" s="53">
        <v>0.787020500587154</v>
      </c>
      <c r="BL19" s="53">
        <v>0.80960352765802701</v>
      </c>
      <c r="BM19" s="53">
        <v>-0.55493717754498595</v>
      </c>
      <c r="BN19" s="53">
        <v>-0.43438129984824803</v>
      </c>
      <c r="BO19" s="53">
        <v>0.46149701993929099</v>
      </c>
      <c r="BP19" s="53">
        <v>0.43634444231819097</v>
      </c>
      <c r="BQ19" s="53">
        <v>0.80708203170917503</v>
      </c>
      <c r="BR19" s="53">
        <v>0.83278994643985804</v>
      </c>
      <c r="BS19" s="49" t="s">
        <v>69</v>
      </c>
      <c r="BT19" s="49" t="s">
        <v>71</v>
      </c>
      <c r="BU19" s="49" t="s">
        <v>71</v>
      </c>
      <c r="BV19" s="49" t="s">
        <v>71</v>
      </c>
      <c r="BW19" s="49" t="s">
        <v>71</v>
      </c>
      <c r="BX19" s="49" t="s">
        <v>71</v>
      </c>
      <c r="BY19" s="49" t="s">
        <v>69</v>
      </c>
      <c r="BZ19" s="49" t="s">
        <v>69</v>
      </c>
    </row>
    <row r="20" spans="1:78" s="49" customFormat="1" ht="28.8" x14ac:dyDescent="0.3">
      <c r="A20" s="48">
        <v>14180300</v>
      </c>
      <c r="B20" s="48">
        <v>23780557</v>
      </c>
      <c r="C20" s="49" t="s">
        <v>139</v>
      </c>
      <c r="D20" s="65" t="s">
        <v>166</v>
      </c>
      <c r="F20" s="50"/>
      <c r="G20" s="51">
        <v>0.77</v>
      </c>
      <c r="H20" s="51" t="str">
        <f t="shared" si="97"/>
        <v>G</v>
      </c>
      <c r="I20" s="51" t="str">
        <f t="shared" si="98"/>
        <v>G</v>
      </c>
      <c r="J20" s="51" t="str">
        <f t="shared" si="99"/>
        <v>VG</v>
      </c>
      <c r="K20" s="51" t="str">
        <f t="shared" si="100"/>
        <v>VG</v>
      </c>
      <c r="L20" s="52">
        <v>-4.0000000000000001E-3</v>
      </c>
      <c r="M20" s="51" t="str">
        <f t="shared" si="101"/>
        <v>VG</v>
      </c>
      <c r="N20" s="51" t="str">
        <f t="shared" ref="N20" si="118">AO20</f>
        <v>G</v>
      </c>
      <c r="O20" s="51" t="str">
        <f t="shared" si="103"/>
        <v>VG</v>
      </c>
      <c r="P20" s="51" t="str">
        <f t="shared" ref="P20" si="119">BY20</f>
        <v>G</v>
      </c>
      <c r="Q20" s="51">
        <v>0.48</v>
      </c>
      <c r="R20" s="51" t="str">
        <f t="shared" si="105"/>
        <v>VG</v>
      </c>
      <c r="S20" s="51" t="str">
        <f t="shared" si="106"/>
        <v>G</v>
      </c>
      <c r="T20" s="51" t="str">
        <f t="shared" si="107"/>
        <v>VG</v>
      </c>
      <c r="U20" s="51" t="str">
        <f t="shared" si="108"/>
        <v>VG</v>
      </c>
      <c r="V20" s="51">
        <v>0.77</v>
      </c>
      <c r="W20" s="51" t="str">
        <f t="shared" si="109"/>
        <v>G</v>
      </c>
      <c r="X20" s="51" t="str">
        <f t="shared" si="110"/>
        <v>G</v>
      </c>
      <c r="Y20" s="51" t="str">
        <f t="shared" si="111"/>
        <v>G</v>
      </c>
      <c r="Z20" s="51" t="str">
        <f t="shared" si="112"/>
        <v>G</v>
      </c>
      <c r="AA20" s="53">
        <v>0.78559090771131102</v>
      </c>
      <c r="AB20" s="53">
        <v>0.743003391024046</v>
      </c>
      <c r="AC20" s="53">
        <v>0.156726259303444</v>
      </c>
      <c r="AD20" s="53">
        <v>-2.8715013968540202</v>
      </c>
      <c r="AE20" s="53">
        <v>0.46304329418391199</v>
      </c>
      <c r="AF20" s="53">
        <v>0.50694832969046599</v>
      </c>
      <c r="AG20" s="53">
        <v>0.80859592164628602</v>
      </c>
      <c r="AH20" s="53">
        <v>0.76093468281902699</v>
      </c>
      <c r="AI20" s="48" t="s">
        <v>69</v>
      </c>
      <c r="AJ20" s="48" t="s">
        <v>69</v>
      </c>
      <c r="AK20" s="48" t="s">
        <v>71</v>
      </c>
      <c r="AL20" s="48" t="s">
        <v>71</v>
      </c>
      <c r="AM20" s="48" t="s">
        <v>71</v>
      </c>
      <c r="AN20" s="48" t="s">
        <v>69</v>
      </c>
      <c r="AO20" s="48" t="s">
        <v>69</v>
      </c>
      <c r="AP20" s="48" t="s">
        <v>69</v>
      </c>
      <c r="AR20" s="54" t="s">
        <v>144</v>
      </c>
      <c r="AS20" s="53">
        <v>0.79217245212859</v>
      </c>
      <c r="AT20" s="53">
        <v>0.81291601289947302</v>
      </c>
      <c r="AU20" s="53">
        <v>-2.5766189767210399</v>
      </c>
      <c r="AV20" s="53">
        <v>-1.88345517232321</v>
      </c>
      <c r="AW20" s="53">
        <v>0.45588106768258102</v>
      </c>
      <c r="AX20" s="53">
        <v>0.432532064823554</v>
      </c>
      <c r="AY20" s="53">
        <v>0.81724997374330399</v>
      </c>
      <c r="AZ20" s="53">
        <v>0.84176100323151803</v>
      </c>
      <c r="BA20" s="48" t="s">
        <v>69</v>
      </c>
      <c r="BB20" s="48" t="s">
        <v>71</v>
      </c>
      <c r="BC20" s="48" t="s">
        <v>71</v>
      </c>
      <c r="BD20" s="48" t="s">
        <v>71</v>
      </c>
      <c r="BE20" s="48" t="s">
        <v>71</v>
      </c>
      <c r="BF20" s="48" t="s">
        <v>71</v>
      </c>
      <c r="BG20" s="48" t="s">
        <v>69</v>
      </c>
      <c r="BH20" s="48" t="s">
        <v>69</v>
      </c>
      <c r="BI20" s="49">
        <f t="shared" si="113"/>
        <v>1</v>
      </c>
      <c r="BJ20" s="49" t="s">
        <v>144</v>
      </c>
      <c r="BK20" s="53">
        <v>0.787020500587154</v>
      </c>
      <c r="BL20" s="53">
        <v>0.80960352765802701</v>
      </c>
      <c r="BM20" s="53">
        <v>-0.55493717754498595</v>
      </c>
      <c r="BN20" s="53">
        <v>-0.43438129984824803</v>
      </c>
      <c r="BO20" s="53">
        <v>0.46149701993929099</v>
      </c>
      <c r="BP20" s="53">
        <v>0.43634444231819097</v>
      </c>
      <c r="BQ20" s="53">
        <v>0.80708203170917503</v>
      </c>
      <c r="BR20" s="53">
        <v>0.83278994643985804</v>
      </c>
      <c r="BS20" s="49" t="s">
        <v>69</v>
      </c>
      <c r="BT20" s="49" t="s">
        <v>71</v>
      </c>
      <c r="BU20" s="49" t="s">
        <v>71</v>
      </c>
      <c r="BV20" s="49" t="s">
        <v>71</v>
      </c>
      <c r="BW20" s="49" t="s">
        <v>71</v>
      </c>
      <c r="BX20" s="49" t="s">
        <v>71</v>
      </c>
      <c r="BY20" s="49" t="s">
        <v>69</v>
      </c>
      <c r="BZ20" s="49" t="s">
        <v>69</v>
      </c>
    </row>
    <row r="21" spans="1:78" s="49" customFormat="1" x14ac:dyDescent="0.3">
      <c r="A21" s="48">
        <v>14180300</v>
      </c>
      <c r="B21" s="48">
        <v>23780557</v>
      </c>
      <c r="C21" s="49" t="s">
        <v>139</v>
      </c>
      <c r="D21" s="65" t="s">
        <v>168</v>
      </c>
      <c r="F21" s="50"/>
      <c r="G21" s="51">
        <v>0.77</v>
      </c>
      <c r="H21" s="51" t="str">
        <f t="shared" si="97"/>
        <v>G</v>
      </c>
      <c r="I21" s="51" t="str">
        <f t="shared" si="98"/>
        <v>G</v>
      </c>
      <c r="J21" s="51" t="str">
        <f t="shared" si="99"/>
        <v>VG</v>
      </c>
      <c r="K21" s="51" t="str">
        <f t="shared" si="100"/>
        <v>VG</v>
      </c>
      <c r="L21" s="52">
        <v>-4.0000000000000001E-3</v>
      </c>
      <c r="M21" s="51" t="str">
        <f t="shared" si="101"/>
        <v>VG</v>
      </c>
      <c r="N21" s="51" t="str">
        <f t="shared" ref="N21" si="120">AO21</f>
        <v>G</v>
      </c>
      <c r="O21" s="51" t="str">
        <f t="shared" si="103"/>
        <v>VG</v>
      </c>
      <c r="P21" s="51" t="str">
        <f t="shared" ref="P21" si="121">BY21</f>
        <v>G</v>
      </c>
      <c r="Q21" s="51">
        <v>0.48</v>
      </c>
      <c r="R21" s="51" t="str">
        <f t="shared" si="105"/>
        <v>VG</v>
      </c>
      <c r="S21" s="51" t="str">
        <f t="shared" si="106"/>
        <v>G</v>
      </c>
      <c r="T21" s="51" t="str">
        <f t="shared" si="107"/>
        <v>VG</v>
      </c>
      <c r="U21" s="51" t="str">
        <f t="shared" si="108"/>
        <v>VG</v>
      </c>
      <c r="V21" s="51">
        <v>0.77</v>
      </c>
      <c r="W21" s="51" t="str">
        <f t="shared" si="109"/>
        <v>G</v>
      </c>
      <c r="X21" s="51" t="str">
        <f t="shared" si="110"/>
        <v>G</v>
      </c>
      <c r="Y21" s="51" t="str">
        <f t="shared" si="111"/>
        <v>G</v>
      </c>
      <c r="Z21" s="51" t="str">
        <f t="shared" si="112"/>
        <v>G</v>
      </c>
      <c r="AA21" s="53">
        <v>0.78559090771131102</v>
      </c>
      <c r="AB21" s="53">
        <v>0.743003391024046</v>
      </c>
      <c r="AC21" s="53">
        <v>0.156726259303444</v>
      </c>
      <c r="AD21" s="53">
        <v>-2.8715013968540202</v>
      </c>
      <c r="AE21" s="53">
        <v>0.46304329418391199</v>
      </c>
      <c r="AF21" s="53">
        <v>0.50694832969046599</v>
      </c>
      <c r="AG21" s="53">
        <v>0.80859592164628602</v>
      </c>
      <c r="AH21" s="53">
        <v>0.76093468281902699</v>
      </c>
      <c r="AI21" s="48" t="s">
        <v>69</v>
      </c>
      <c r="AJ21" s="48" t="s">
        <v>69</v>
      </c>
      <c r="AK21" s="48" t="s">
        <v>71</v>
      </c>
      <c r="AL21" s="48" t="s">
        <v>71</v>
      </c>
      <c r="AM21" s="48" t="s">
        <v>71</v>
      </c>
      <c r="AN21" s="48" t="s">
        <v>69</v>
      </c>
      <c r="AO21" s="48" t="s">
        <v>69</v>
      </c>
      <c r="AP21" s="48" t="s">
        <v>69</v>
      </c>
      <c r="AR21" s="54" t="s">
        <v>144</v>
      </c>
      <c r="AS21" s="53">
        <v>0.79217245212859</v>
      </c>
      <c r="AT21" s="53">
        <v>0.81291601289947302</v>
      </c>
      <c r="AU21" s="53">
        <v>-2.5766189767210399</v>
      </c>
      <c r="AV21" s="53">
        <v>-1.88345517232321</v>
      </c>
      <c r="AW21" s="53">
        <v>0.45588106768258102</v>
      </c>
      <c r="AX21" s="53">
        <v>0.432532064823554</v>
      </c>
      <c r="AY21" s="53">
        <v>0.81724997374330399</v>
      </c>
      <c r="AZ21" s="53">
        <v>0.84176100323151803</v>
      </c>
      <c r="BA21" s="48" t="s">
        <v>69</v>
      </c>
      <c r="BB21" s="48" t="s">
        <v>71</v>
      </c>
      <c r="BC21" s="48" t="s">
        <v>71</v>
      </c>
      <c r="BD21" s="48" t="s">
        <v>71</v>
      </c>
      <c r="BE21" s="48" t="s">
        <v>71</v>
      </c>
      <c r="BF21" s="48" t="s">
        <v>71</v>
      </c>
      <c r="BG21" s="48" t="s">
        <v>69</v>
      </c>
      <c r="BH21" s="48" t="s">
        <v>69</v>
      </c>
      <c r="BI21" s="49">
        <f t="shared" si="113"/>
        <v>1</v>
      </c>
      <c r="BJ21" s="49" t="s">
        <v>144</v>
      </c>
      <c r="BK21" s="53">
        <v>0.787020500587154</v>
      </c>
      <c r="BL21" s="53">
        <v>0.80960352765802701</v>
      </c>
      <c r="BM21" s="53">
        <v>-0.55493717754498595</v>
      </c>
      <c r="BN21" s="53">
        <v>-0.43438129984824803</v>
      </c>
      <c r="BO21" s="53">
        <v>0.46149701993929099</v>
      </c>
      <c r="BP21" s="53">
        <v>0.43634444231819097</v>
      </c>
      <c r="BQ21" s="53">
        <v>0.80708203170917503</v>
      </c>
      <c r="BR21" s="53">
        <v>0.83278994643985804</v>
      </c>
      <c r="BS21" s="49" t="s">
        <v>69</v>
      </c>
      <c r="BT21" s="49" t="s">
        <v>71</v>
      </c>
      <c r="BU21" s="49" t="s">
        <v>71</v>
      </c>
      <c r="BV21" s="49" t="s">
        <v>71</v>
      </c>
      <c r="BW21" s="49" t="s">
        <v>71</v>
      </c>
      <c r="BX21" s="49" t="s">
        <v>71</v>
      </c>
      <c r="BY21" s="49" t="s">
        <v>69</v>
      </c>
      <c r="BZ21" s="49" t="s">
        <v>69</v>
      </c>
    </row>
    <row r="22" spans="1:78" s="49" customFormat="1" ht="28.8" x14ac:dyDescent="0.3">
      <c r="A22" s="48">
        <v>14180300</v>
      </c>
      <c r="B22" s="48">
        <v>23780557</v>
      </c>
      <c r="C22" s="49" t="s">
        <v>139</v>
      </c>
      <c r="D22" s="65" t="s">
        <v>175</v>
      </c>
      <c r="E22" s="49" t="s">
        <v>174</v>
      </c>
      <c r="F22" s="50"/>
      <c r="G22" s="51">
        <v>0.751</v>
      </c>
      <c r="H22" s="51" t="str">
        <f t="shared" si="97"/>
        <v>G</v>
      </c>
      <c r="I22" s="51" t="str">
        <f t="shared" si="98"/>
        <v>G</v>
      </c>
      <c r="J22" s="51" t="str">
        <f t="shared" si="99"/>
        <v>VG</v>
      </c>
      <c r="K22" s="51" t="str">
        <f t="shared" si="100"/>
        <v>VG</v>
      </c>
      <c r="L22" s="52">
        <v>-0.1298</v>
      </c>
      <c r="M22" s="51" t="str">
        <f t="shared" si="101"/>
        <v>S</v>
      </c>
      <c r="N22" s="51" t="str">
        <f t="shared" ref="N22" si="122">AO22</f>
        <v>G</v>
      </c>
      <c r="O22" s="51" t="str">
        <f t="shared" si="103"/>
        <v>VG</v>
      </c>
      <c r="P22" s="51" t="str">
        <f t="shared" ref="P22" si="123">BY22</f>
        <v>G</v>
      </c>
      <c r="Q22" s="51">
        <v>0.49199999999999999</v>
      </c>
      <c r="R22" s="51" t="str">
        <f t="shared" si="105"/>
        <v>VG</v>
      </c>
      <c r="S22" s="51" t="str">
        <f t="shared" si="106"/>
        <v>G</v>
      </c>
      <c r="T22" s="51" t="str">
        <f t="shared" si="107"/>
        <v>VG</v>
      </c>
      <c r="U22" s="51" t="str">
        <f t="shared" si="108"/>
        <v>VG</v>
      </c>
      <c r="V22" s="51">
        <v>0.77669999999999995</v>
      </c>
      <c r="W22" s="51" t="str">
        <f t="shared" si="109"/>
        <v>G</v>
      </c>
      <c r="X22" s="51" t="str">
        <f t="shared" si="110"/>
        <v>G</v>
      </c>
      <c r="Y22" s="51" t="str">
        <f t="shared" si="111"/>
        <v>G</v>
      </c>
      <c r="Z22" s="51" t="str">
        <f t="shared" si="112"/>
        <v>G</v>
      </c>
      <c r="AA22" s="53">
        <v>0.78559090771131102</v>
      </c>
      <c r="AB22" s="53">
        <v>0.743003391024046</v>
      </c>
      <c r="AC22" s="53">
        <v>0.156726259303444</v>
      </c>
      <c r="AD22" s="53">
        <v>-2.8715013968540202</v>
      </c>
      <c r="AE22" s="53">
        <v>0.46304329418391199</v>
      </c>
      <c r="AF22" s="53">
        <v>0.50694832969046599</v>
      </c>
      <c r="AG22" s="53">
        <v>0.80859592164628602</v>
      </c>
      <c r="AH22" s="53">
        <v>0.76093468281902699</v>
      </c>
      <c r="AI22" s="48" t="s">
        <v>69</v>
      </c>
      <c r="AJ22" s="48" t="s">
        <v>69</v>
      </c>
      <c r="AK22" s="48" t="s">
        <v>71</v>
      </c>
      <c r="AL22" s="48" t="s">
        <v>71</v>
      </c>
      <c r="AM22" s="48" t="s">
        <v>71</v>
      </c>
      <c r="AN22" s="48" t="s">
        <v>69</v>
      </c>
      <c r="AO22" s="48" t="s">
        <v>69</v>
      </c>
      <c r="AP22" s="48" t="s">
        <v>69</v>
      </c>
      <c r="AR22" s="54" t="s">
        <v>144</v>
      </c>
      <c r="AS22" s="53">
        <v>0.79217245212859</v>
      </c>
      <c r="AT22" s="53">
        <v>0.81291601289947302</v>
      </c>
      <c r="AU22" s="53">
        <v>-2.5766189767210399</v>
      </c>
      <c r="AV22" s="53">
        <v>-1.88345517232321</v>
      </c>
      <c r="AW22" s="53">
        <v>0.45588106768258102</v>
      </c>
      <c r="AX22" s="53">
        <v>0.432532064823554</v>
      </c>
      <c r="AY22" s="53">
        <v>0.81724997374330399</v>
      </c>
      <c r="AZ22" s="53">
        <v>0.84176100323151803</v>
      </c>
      <c r="BA22" s="48" t="s">
        <v>69</v>
      </c>
      <c r="BB22" s="48" t="s">
        <v>71</v>
      </c>
      <c r="BC22" s="48" t="s">
        <v>71</v>
      </c>
      <c r="BD22" s="48" t="s">
        <v>71</v>
      </c>
      <c r="BE22" s="48" t="s">
        <v>71</v>
      </c>
      <c r="BF22" s="48" t="s">
        <v>71</v>
      </c>
      <c r="BG22" s="48" t="s">
        <v>69</v>
      </c>
      <c r="BH22" s="48" t="s">
        <v>69</v>
      </c>
      <c r="BI22" s="49">
        <f t="shared" si="113"/>
        <v>1</v>
      </c>
      <c r="BJ22" s="49" t="s">
        <v>144</v>
      </c>
      <c r="BK22" s="53">
        <v>0.787020500587154</v>
      </c>
      <c r="BL22" s="53">
        <v>0.80960352765802701</v>
      </c>
      <c r="BM22" s="53">
        <v>-0.55493717754498595</v>
      </c>
      <c r="BN22" s="53">
        <v>-0.43438129984824803</v>
      </c>
      <c r="BO22" s="53">
        <v>0.46149701993929099</v>
      </c>
      <c r="BP22" s="53">
        <v>0.43634444231819097</v>
      </c>
      <c r="BQ22" s="53">
        <v>0.80708203170917503</v>
      </c>
      <c r="BR22" s="53">
        <v>0.83278994643985804</v>
      </c>
      <c r="BS22" s="49" t="s">
        <v>69</v>
      </c>
      <c r="BT22" s="49" t="s">
        <v>71</v>
      </c>
      <c r="BU22" s="49" t="s">
        <v>71</v>
      </c>
      <c r="BV22" s="49" t="s">
        <v>71</v>
      </c>
      <c r="BW22" s="49" t="s">
        <v>71</v>
      </c>
      <c r="BX22" s="49" t="s">
        <v>71</v>
      </c>
      <c r="BY22" s="49" t="s">
        <v>69</v>
      </c>
      <c r="BZ22" s="49" t="s">
        <v>69</v>
      </c>
    </row>
    <row r="23" spans="1:78" s="49" customFormat="1" ht="28.8" x14ac:dyDescent="0.3">
      <c r="A23" s="48">
        <v>14180300</v>
      </c>
      <c r="B23" s="48">
        <v>23780557</v>
      </c>
      <c r="C23" s="49" t="s">
        <v>139</v>
      </c>
      <c r="D23" s="65" t="s">
        <v>176</v>
      </c>
      <c r="E23" s="49" t="s">
        <v>177</v>
      </c>
      <c r="F23" s="50"/>
      <c r="G23" s="51">
        <v>0.86499999999999999</v>
      </c>
      <c r="H23" s="51" t="str">
        <f t="shared" si="97"/>
        <v>VG</v>
      </c>
      <c r="I23" s="51" t="str">
        <f t="shared" ref="I23" si="124">AI23</f>
        <v>G</v>
      </c>
      <c r="J23" s="51" t="str">
        <f t="shared" ref="J23" si="125">BB23</f>
        <v>VG</v>
      </c>
      <c r="K23" s="51" t="str">
        <f t="shared" ref="K23" si="126">BT23</f>
        <v>VG</v>
      </c>
      <c r="L23" s="52">
        <v>-7.3200000000000001E-2</v>
      </c>
      <c r="M23" s="51" t="str">
        <f t="shared" si="101"/>
        <v>G</v>
      </c>
      <c r="N23" s="51" t="str">
        <f t="shared" ref="N23" si="127">AO23</f>
        <v>G</v>
      </c>
      <c r="O23" s="51" t="str">
        <f t="shared" ref="O23" si="128">BD23</f>
        <v>VG</v>
      </c>
      <c r="P23" s="51" t="str">
        <f t="shared" ref="P23" si="129">BY23</f>
        <v>G</v>
      </c>
      <c r="Q23" s="51">
        <v>0.36599999999999999</v>
      </c>
      <c r="R23" s="51" t="str">
        <f t="shared" si="105"/>
        <v>VG</v>
      </c>
      <c r="S23" s="51" t="str">
        <f t="shared" ref="S23" si="130">AN23</f>
        <v>G</v>
      </c>
      <c r="T23" s="51" t="str">
        <f t="shared" ref="T23" si="131">BF23</f>
        <v>VG</v>
      </c>
      <c r="U23" s="51" t="str">
        <f t="shared" ref="U23" si="132">BX23</f>
        <v>VG</v>
      </c>
      <c r="V23" s="51">
        <v>0.87270000000000003</v>
      </c>
      <c r="W23" s="51" t="str">
        <f t="shared" si="109"/>
        <v>VG</v>
      </c>
      <c r="X23" s="51" t="str">
        <f t="shared" ref="X23" si="133">AP23</f>
        <v>G</v>
      </c>
      <c r="Y23" s="51" t="str">
        <f t="shared" ref="Y23" si="134">BH23</f>
        <v>G</v>
      </c>
      <c r="Z23" s="51" t="str">
        <f t="shared" ref="Z23" si="135">BZ23</f>
        <v>G</v>
      </c>
      <c r="AA23" s="53">
        <v>0.78559090771131102</v>
      </c>
      <c r="AB23" s="53">
        <v>0.743003391024046</v>
      </c>
      <c r="AC23" s="53">
        <v>0.156726259303444</v>
      </c>
      <c r="AD23" s="53">
        <v>-2.8715013968540202</v>
      </c>
      <c r="AE23" s="53">
        <v>0.46304329418391199</v>
      </c>
      <c r="AF23" s="53">
        <v>0.50694832969046599</v>
      </c>
      <c r="AG23" s="53">
        <v>0.80859592164628602</v>
      </c>
      <c r="AH23" s="53">
        <v>0.76093468281902699</v>
      </c>
      <c r="AI23" s="48" t="s">
        <v>69</v>
      </c>
      <c r="AJ23" s="48" t="s">
        <v>69</v>
      </c>
      <c r="AK23" s="48" t="s">
        <v>71</v>
      </c>
      <c r="AL23" s="48" t="s">
        <v>71</v>
      </c>
      <c r="AM23" s="48" t="s">
        <v>71</v>
      </c>
      <c r="AN23" s="48" t="s">
        <v>69</v>
      </c>
      <c r="AO23" s="48" t="s">
        <v>69</v>
      </c>
      <c r="AP23" s="48" t="s">
        <v>69</v>
      </c>
      <c r="AR23" s="54" t="s">
        <v>144</v>
      </c>
      <c r="AS23" s="53">
        <v>0.79217245212859</v>
      </c>
      <c r="AT23" s="53">
        <v>0.81291601289947302</v>
      </c>
      <c r="AU23" s="53">
        <v>-2.5766189767210399</v>
      </c>
      <c r="AV23" s="53">
        <v>-1.88345517232321</v>
      </c>
      <c r="AW23" s="53">
        <v>0.45588106768258102</v>
      </c>
      <c r="AX23" s="53">
        <v>0.432532064823554</v>
      </c>
      <c r="AY23" s="53">
        <v>0.81724997374330399</v>
      </c>
      <c r="AZ23" s="53">
        <v>0.84176100323151803</v>
      </c>
      <c r="BA23" s="48" t="s">
        <v>69</v>
      </c>
      <c r="BB23" s="48" t="s">
        <v>71</v>
      </c>
      <c r="BC23" s="48" t="s">
        <v>71</v>
      </c>
      <c r="BD23" s="48" t="s">
        <v>71</v>
      </c>
      <c r="BE23" s="48" t="s">
        <v>71</v>
      </c>
      <c r="BF23" s="48" t="s">
        <v>71</v>
      </c>
      <c r="BG23" s="48" t="s">
        <v>69</v>
      </c>
      <c r="BH23" s="48" t="s">
        <v>69</v>
      </c>
      <c r="BI23" s="49">
        <f t="shared" ref="BI23" si="136">IF(BJ23=AR23,1,0)</f>
        <v>1</v>
      </c>
      <c r="BJ23" s="49" t="s">
        <v>144</v>
      </c>
      <c r="BK23" s="53">
        <v>0.787020500587154</v>
      </c>
      <c r="BL23" s="53">
        <v>0.80960352765802701</v>
      </c>
      <c r="BM23" s="53">
        <v>-0.55493717754498595</v>
      </c>
      <c r="BN23" s="53">
        <v>-0.43438129984824803</v>
      </c>
      <c r="BO23" s="53">
        <v>0.46149701993929099</v>
      </c>
      <c r="BP23" s="53">
        <v>0.43634444231819097</v>
      </c>
      <c r="BQ23" s="53">
        <v>0.80708203170917503</v>
      </c>
      <c r="BR23" s="53">
        <v>0.83278994643985804</v>
      </c>
      <c r="BS23" s="49" t="s">
        <v>69</v>
      </c>
      <c r="BT23" s="49" t="s">
        <v>71</v>
      </c>
      <c r="BU23" s="49" t="s">
        <v>71</v>
      </c>
      <c r="BV23" s="49" t="s">
        <v>71</v>
      </c>
      <c r="BW23" s="49" t="s">
        <v>71</v>
      </c>
      <c r="BX23" s="49" t="s">
        <v>71</v>
      </c>
      <c r="BY23" s="49" t="s">
        <v>69</v>
      </c>
      <c r="BZ23" s="49" t="s">
        <v>69</v>
      </c>
    </row>
    <row r="24" spans="1:78" s="49" customFormat="1" ht="43.2" x14ac:dyDescent="0.3">
      <c r="A24" s="48">
        <v>14180300</v>
      </c>
      <c r="B24" s="48">
        <v>23780557</v>
      </c>
      <c r="C24" s="49" t="s">
        <v>139</v>
      </c>
      <c r="D24" s="65" t="s">
        <v>178</v>
      </c>
      <c r="E24" s="49" t="s">
        <v>179</v>
      </c>
      <c r="F24" s="50"/>
      <c r="G24" s="51">
        <v>0.83799999999999997</v>
      </c>
      <c r="H24" s="51" t="str">
        <f t="shared" si="97"/>
        <v>VG</v>
      </c>
      <c r="I24" s="51" t="str">
        <f t="shared" ref="I24" si="137">AI24</f>
        <v>G</v>
      </c>
      <c r="J24" s="51" t="str">
        <f t="shared" ref="J24" si="138">BB24</f>
        <v>VG</v>
      </c>
      <c r="K24" s="51" t="str">
        <f t="shared" ref="K24" si="139">BT24</f>
        <v>VG</v>
      </c>
      <c r="L24" s="52">
        <v>0.12620000000000001</v>
      </c>
      <c r="M24" s="51" t="str">
        <f t="shared" si="101"/>
        <v>S</v>
      </c>
      <c r="N24" s="51" t="str">
        <f t="shared" ref="N24" si="140">AO24</f>
        <v>G</v>
      </c>
      <c r="O24" s="51" t="str">
        <f t="shared" ref="O24" si="141">BD24</f>
        <v>VG</v>
      </c>
      <c r="P24" s="51" t="str">
        <f t="shared" ref="P24" si="142">BY24</f>
        <v>G</v>
      </c>
      <c r="Q24" s="51">
        <v>0.39900000000000002</v>
      </c>
      <c r="R24" s="51" t="str">
        <f t="shared" si="105"/>
        <v>VG</v>
      </c>
      <c r="S24" s="51" t="str">
        <f t="shared" ref="S24" si="143">AN24</f>
        <v>G</v>
      </c>
      <c r="T24" s="51" t="str">
        <f t="shared" ref="T24" si="144">BF24</f>
        <v>VG</v>
      </c>
      <c r="U24" s="51" t="str">
        <f t="shared" ref="U24" si="145">BX24</f>
        <v>VG</v>
      </c>
      <c r="V24" s="51">
        <v>0.86650000000000005</v>
      </c>
      <c r="W24" s="51" t="str">
        <f t="shared" si="109"/>
        <v>VG</v>
      </c>
      <c r="X24" s="51" t="str">
        <f t="shared" ref="X24" si="146">AP24</f>
        <v>G</v>
      </c>
      <c r="Y24" s="51" t="str">
        <f t="shared" ref="Y24" si="147">BH24</f>
        <v>G</v>
      </c>
      <c r="Z24" s="51" t="str">
        <f t="shared" ref="Z24" si="148">BZ24</f>
        <v>G</v>
      </c>
      <c r="AA24" s="53">
        <v>0.78559090771131102</v>
      </c>
      <c r="AB24" s="53">
        <v>0.743003391024046</v>
      </c>
      <c r="AC24" s="53">
        <v>0.156726259303444</v>
      </c>
      <c r="AD24" s="53">
        <v>-2.8715013968540202</v>
      </c>
      <c r="AE24" s="53">
        <v>0.46304329418391199</v>
      </c>
      <c r="AF24" s="53">
        <v>0.50694832969046599</v>
      </c>
      <c r="AG24" s="53">
        <v>0.80859592164628602</v>
      </c>
      <c r="AH24" s="53">
        <v>0.76093468281902699</v>
      </c>
      <c r="AI24" s="48" t="s">
        <v>69</v>
      </c>
      <c r="AJ24" s="48" t="s">
        <v>69</v>
      </c>
      <c r="AK24" s="48" t="s">
        <v>71</v>
      </c>
      <c r="AL24" s="48" t="s">
        <v>71</v>
      </c>
      <c r="AM24" s="48" t="s">
        <v>71</v>
      </c>
      <c r="AN24" s="48" t="s">
        <v>69</v>
      </c>
      <c r="AO24" s="48" t="s">
        <v>69</v>
      </c>
      <c r="AP24" s="48" t="s">
        <v>69</v>
      </c>
      <c r="AR24" s="54" t="s">
        <v>144</v>
      </c>
      <c r="AS24" s="53">
        <v>0.79217245212859</v>
      </c>
      <c r="AT24" s="53">
        <v>0.81291601289947302</v>
      </c>
      <c r="AU24" s="53">
        <v>-2.5766189767210399</v>
      </c>
      <c r="AV24" s="53">
        <v>-1.88345517232321</v>
      </c>
      <c r="AW24" s="53">
        <v>0.45588106768258102</v>
      </c>
      <c r="AX24" s="53">
        <v>0.432532064823554</v>
      </c>
      <c r="AY24" s="53">
        <v>0.81724997374330399</v>
      </c>
      <c r="AZ24" s="53">
        <v>0.84176100323151803</v>
      </c>
      <c r="BA24" s="48" t="s">
        <v>69</v>
      </c>
      <c r="BB24" s="48" t="s">
        <v>71</v>
      </c>
      <c r="BC24" s="48" t="s">
        <v>71</v>
      </c>
      <c r="BD24" s="48" t="s">
        <v>71</v>
      </c>
      <c r="BE24" s="48" t="s">
        <v>71</v>
      </c>
      <c r="BF24" s="48" t="s">
        <v>71</v>
      </c>
      <c r="BG24" s="48" t="s">
        <v>69</v>
      </c>
      <c r="BH24" s="48" t="s">
        <v>69</v>
      </c>
      <c r="BI24" s="49">
        <f t="shared" ref="BI24" si="149">IF(BJ24=AR24,1,0)</f>
        <v>1</v>
      </c>
      <c r="BJ24" s="49" t="s">
        <v>144</v>
      </c>
      <c r="BK24" s="53">
        <v>0.787020500587154</v>
      </c>
      <c r="BL24" s="53">
        <v>0.80960352765802701</v>
      </c>
      <c r="BM24" s="53">
        <v>-0.55493717754498595</v>
      </c>
      <c r="BN24" s="53">
        <v>-0.43438129984824803</v>
      </c>
      <c r="BO24" s="53">
        <v>0.46149701993929099</v>
      </c>
      <c r="BP24" s="53">
        <v>0.43634444231819097</v>
      </c>
      <c r="BQ24" s="53">
        <v>0.80708203170917503</v>
      </c>
      <c r="BR24" s="53">
        <v>0.83278994643985804</v>
      </c>
      <c r="BS24" s="49" t="s">
        <v>69</v>
      </c>
      <c r="BT24" s="49" t="s">
        <v>71</v>
      </c>
      <c r="BU24" s="49" t="s">
        <v>71</v>
      </c>
      <c r="BV24" s="49" t="s">
        <v>71</v>
      </c>
      <c r="BW24" s="49" t="s">
        <v>71</v>
      </c>
      <c r="BX24" s="49" t="s">
        <v>71</v>
      </c>
      <c r="BY24" s="49" t="s">
        <v>69</v>
      </c>
      <c r="BZ24" s="49" t="s">
        <v>69</v>
      </c>
    </row>
    <row r="25" spans="1:78" x14ac:dyDescent="0.3">
      <c r="A25" s="3"/>
      <c r="B25" s="3"/>
      <c r="M25" s="26"/>
      <c r="Q25" s="18"/>
      <c r="AA25" s="33"/>
      <c r="AB25" s="33"/>
      <c r="AC25" s="42"/>
      <c r="AD25" s="42"/>
      <c r="AE25" s="43"/>
      <c r="AF25" s="43"/>
      <c r="AG25" s="35"/>
      <c r="AH25" s="35"/>
      <c r="AI25" s="36"/>
      <c r="AJ25" s="36"/>
      <c r="AK25" s="40"/>
      <c r="AL25" s="40"/>
      <c r="AM25" s="41"/>
      <c r="AN25" s="41"/>
      <c r="AO25" s="3"/>
      <c r="AP25" s="3"/>
      <c r="AR25" s="44"/>
      <c r="AS25" s="33"/>
      <c r="AT25" s="33"/>
      <c r="AU25" s="42"/>
      <c r="AV25" s="42"/>
      <c r="AW25" s="43"/>
      <c r="AX25" s="43"/>
      <c r="AY25" s="35"/>
      <c r="AZ25" s="35"/>
      <c r="BA25" s="36"/>
      <c r="BB25" s="36"/>
      <c r="BC25" s="40"/>
      <c r="BD25" s="40"/>
      <c r="BE25" s="41"/>
      <c r="BF25" s="41"/>
      <c r="BG25" s="3"/>
      <c r="BH25" s="3"/>
      <c r="BK25" s="35"/>
      <c r="BL25" s="35"/>
      <c r="BM25" s="35"/>
      <c r="BN25" s="35"/>
      <c r="BO25" s="35"/>
      <c r="BP25" s="35"/>
      <c r="BQ25" s="35"/>
      <c r="BR25" s="35"/>
    </row>
    <row r="26" spans="1:78" x14ac:dyDescent="0.3">
      <c r="A26" s="3">
        <v>14181500</v>
      </c>
      <c r="B26" s="3">
        <v>23780511</v>
      </c>
      <c r="C26" t="s">
        <v>140</v>
      </c>
      <c r="D26" t="s">
        <v>137</v>
      </c>
      <c r="G26" s="16">
        <v>0.75</v>
      </c>
      <c r="H26" s="16" t="str">
        <f t="shared" ref="H26:H31" si="150">IF(G26&gt;0.8,"VG",IF(G26&gt;0.7,"G",IF(G26&gt;0.45,"S","NS")))</f>
        <v>G</v>
      </c>
      <c r="I26" s="16" t="str">
        <f t="shared" ref="I26:I31" si="151">AI26</f>
        <v>S</v>
      </c>
      <c r="J26" s="16" t="str">
        <f t="shared" ref="J26:J31" si="152">BB26</f>
        <v>G</v>
      </c>
      <c r="K26" s="16" t="str">
        <f t="shared" ref="K26:K31" si="153">BT26</f>
        <v>G</v>
      </c>
      <c r="L26" s="19">
        <v>0.05</v>
      </c>
      <c r="M26" s="26" t="str">
        <f t="shared" ref="M26:M31" si="154">IF(ABS(L26)&lt;5%,"VG",IF(ABS(L26)&lt;10%,"G",IF(ABS(L26)&lt;15%,"S","NS")))</f>
        <v>G</v>
      </c>
      <c r="N26" s="26" t="str">
        <f t="shared" ref="N26" si="155">AO26</f>
        <v>S</v>
      </c>
      <c r="O26" s="26" t="str">
        <f t="shared" ref="O26:O31" si="156">BD26</f>
        <v>VG</v>
      </c>
      <c r="P26" s="26" t="str">
        <f t="shared" ref="P26" si="157">BY26</f>
        <v>S</v>
      </c>
      <c r="Q26" s="18">
        <v>0.5</v>
      </c>
      <c r="R26" s="17" t="str">
        <f t="shared" ref="R26:R31" si="158">IF(Q26&lt;=0.5,"VG",IF(Q26&lt;=0.6,"G",IF(Q26&lt;=0.7,"S","NS")))</f>
        <v>VG</v>
      </c>
      <c r="S26" s="17" t="str">
        <f t="shared" ref="S26:S31" si="159">AN26</f>
        <v>S</v>
      </c>
      <c r="T26" s="17" t="str">
        <f t="shared" ref="T26:T31" si="160">BF26</f>
        <v>VG</v>
      </c>
      <c r="U26" s="17" t="str">
        <f t="shared" ref="U26:U31" si="161">BX26</f>
        <v>G</v>
      </c>
      <c r="V26" s="18">
        <v>0.77</v>
      </c>
      <c r="W26" s="18" t="str">
        <f t="shared" ref="W26:W31" si="162">IF(V26&gt;0.85,"VG",IF(V26&gt;0.75,"G",IF(V26&gt;0.6,"S","NS")))</f>
        <v>G</v>
      </c>
      <c r="X26" s="18" t="str">
        <f t="shared" ref="X26:X31" si="163">AP26</f>
        <v>S</v>
      </c>
      <c r="Y26" s="18" t="str">
        <f t="shared" ref="Y26:Y31" si="164">BH26</f>
        <v>G</v>
      </c>
      <c r="Z26" s="18" t="str">
        <f t="shared" ref="Z26:Z31" si="165">BZ26</f>
        <v>G</v>
      </c>
      <c r="AA26" s="33">
        <v>0.69109243519114505</v>
      </c>
      <c r="AB26" s="33">
        <v>0.62165023500303696</v>
      </c>
      <c r="AC26" s="42">
        <v>10.4787403099045</v>
      </c>
      <c r="AD26" s="42">
        <v>7.7219855943986397</v>
      </c>
      <c r="AE26" s="43">
        <v>0.55579453470581697</v>
      </c>
      <c r="AF26" s="43">
        <v>0.61510142659317801</v>
      </c>
      <c r="AG26" s="35">
        <v>0.72886052202951401</v>
      </c>
      <c r="AH26" s="35">
        <v>0.64513479012133601</v>
      </c>
      <c r="AI26" s="36" t="s">
        <v>70</v>
      </c>
      <c r="AJ26" s="36" t="s">
        <v>70</v>
      </c>
      <c r="AK26" s="40" t="s">
        <v>70</v>
      </c>
      <c r="AL26" s="40" t="s">
        <v>69</v>
      </c>
      <c r="AM26" s="41" t="s">
        <v>69</v>
      </c>
      <c r="AN26" s="41" t="s">
        <v>70</v>
      </c>
      <c r="AO26" s="3" t="s">
        <v>70</v>
      </c>
      <c r="AP26" s="3" t="s">
        <v>70</v>
      </c>
      <c r="AR26" s="44" t="s">
        <v>146</v>
      </c>
      <c r="AS26" s="33">
        <v>0.75229751907846798</v>
      </c>
      <c r="AT26" s="33">
        <v>0.76269557040214098</v>
      </c>
      <c r="AU26" s="42">
        <v>3.1623402801754099</v>
      </c>
      <c r="AV26" s="42">
        <v>3.8566207023999799</v>
      </c>
      <c r="AW26" s="43">
        <v>0.49769717793205498</v>
      </c>
      <c r="AX26" s="43">
        <v>0.48713902491779398</v>
      </c>
      <c r="AY26" s="35">
        <v>0.75643889114145302</v>
      </c>
      <c r="AZ26" s="35">
        <v>0.76791357762864898</v>
      </c>
      <c r="BA26" s="36" t="s">
        <v>69</v>
      </c>
      <c r="BB26" s="36" t="s">
        <v>69</v>
      </c>
      <c r="BC26" s="40" t="s">
        <v>71</v>
      </c>
      <c r="BD26" s="40" t="s">
        <v>71</v>
      </c>
      <c r="BE26" s="41" t="s">
        <v>71</v>
      </c>
      <c r="BF26" s="41" t="s">
        <v>71</v>
      </c>
      <c r="BG26" s="3" t="s">
        <v>69</v>
      </c>
      <c r="BH26" s="3" t="s">
        <v>69</v>
      </c>
      <c r="BI26">
        <f t="shared" ref="BI26:BI42" si="166">IF(BJ26=AR26,1,0)</f>
        <v>1</v>
      </c>
      <c r="BJ26" t="s">
        <v>146</v>
      </c>
      <c r="BK26" s="35">
        <v>0.69800656713076403</v>
      </c>
      <c r="BL26" s="35">
        <v>0.71745708736268099</v>
      </c>
      <c r="BM26" s="35">
        <v>10.1204637227085</v>
      </c>
      <c r="BN26" s="35">
        <v>9.7055296365984791</v>
      </c>
      <c r="BO26" s="35">
        <v>0.549539291469896</v>
      </c>
      <c r="BP26" s="35">
        <v>0.531547657917255</v>
      </c>
      <c r="BQ26" s="35">
        <v>0.73301234562413198</v>
      </c>
      <c r="BR26" s="35">
        <v>0.75112955584275898</v>
      </c>
      <c r="BS26" t="s">
        <v>70</v>
      </c>
      <c r="BT26" t="s">
        <v>69</v>
      </c>
      <c r="BU26" t="s">
        <v>70</v>
      </c>
      <c r="BV26" t="s">
        <v>69</v>
      </c>
      <c r="BW26" t="s">
        <v>69</v>
      </c>
      <c r="BX26" t="s">
        <v>69</v>
      </c>
      <c r="BY26" t="s">
        <v>70</v>
      </c>
      <c r="BZ26" t="s">
        <v>69</v>
      </c>
    </row>
    <row r="27" spans="1:78" s="49" customFormat="1" x14ac:dyDescent="0.3">
      <c r="A27" s="48">
        <v>14181500</v>
      </c>
      <c r="B27" s="48">
        <v>23780511</v>
      </c>
      <c r="C27" s="49" t="s">
        <v>140</v>
      </c>
      <c r="D27" s="49" t="s">
        <v>151</v>
      </c>
      <c r="F27" s="50"/>
      <c r="G27" s="51">
        <v>0.75800000000000001</v>
      </c>
      <c r="H27" s="51" t="str">
        <f t="shared" si="150"/>
        <v>G</v>
      </c>
      <c r="I27" s="51" t="str">
        <f t="shared" si="151"/>
        <v>S</v>
      </c>
      <c r="J27" s="51" t="str">
        <f t="shared" si="152"/>
        <v>G</v>
      </c>
      <c r="K27" s="51" t="str">
        <f t="shared" si="153"/>
        <v>G</v>
      </c>
      <c r="L27" s="52">
        <v>3.5000000000000003E-2</v>
      </c>
      <c r="M27" s="51" t="str">
        <f t="shared" si="154"/>
        <v>VG</v>
      </c>
      <c r="N27" s="51" t="str">
        <f t="shared" ref="N27" si="167">AO27</f>
        <v>S</v>
      </c>
      <c r="O27" s="51" t="str">
        <f t="shared" si="156"/>
        <v>VG</v>
      </c>
      <c r="P27" s="51" t="str">
        <f t="shared" ref="P27" si="168">BY27</f>
        <v>S</v>
      </c>
      <c r="Q27" s="51">
        <v>0.49</v>
      </c>
      <c r="R27" s="51" t="str">
        <f t="shared" si="158"/>
        <v>VG</v>
      </c>
      <c r="S27" s="51" t="str">
        <f t="shared" si="159"/>
        <v>S</v>
      </c>
      <c r="T27" s="51" t="str">
        <f t="shared" si="160"/>
        <v>VG</v>
      </c>
      <c r="U27" s="51" t="str">
        <f t="shared" si="161"/>
        <v>G</v>
      </c>
      <c r="V27" s="51">
        <v>0.77100000000000002</v>
      </c>
      <c r="W27" s="51" t="str">
        <f t="shared" si="162"/>
        <v>G</v>
      </c>
      <c r="X27" s="51" t="str">
        <f t="shared" si="163"/>
        <v>S</v>
      </c>
      <c r="Y27" s="51" t="str">
        <f t="shared" si="164"/>
        <v>G</v>
      </c>
      <c r="Z27" s="51" t="str">
        <f t="shared" si="165"/>
        <v>G</v>
      </c>
      <c r="AA27" s="53">
        <v>0.69109243519114505</v>
      </c>
      <c r="AB27" s="53">
        <v>0.62165023500303696</v>
      </c>
      <c r="AC27" s="53">
        <v>10.4787403099045</v>
      </c>
      <c r="AD27" s="53">
        <v>7.7219855943986397</v>
      </c>
      <c r="AE27" s="53">
        <v>0.55579453470581697</v>
      </c>
      <c r="AF27" s="53">
        <v>0.61510142659317801</v>
      </c>
      <c r="AG27" s="53">
        <v>0.72886052202951401</v>
      </c>
      <c r="AH27" s="53">
        <v>0.64513479012133601</v>
      </c>
      <c r="AI27" s="48" t="s">
        <v>70</v>
      </c>
      <c r="AJ27" s="48" t="s">
        <v>70</v>
      </c>
      <c r="AK27" s="48" t="s">
        <v>70</v>
      </c>
      <c r="AL27" s="48" t="s">
        <v>69</v>
      </c>
      <c r="AM27" s="48" t="s">
        <v>69</v>
      </c>
      <c r="AN27" s="48" t="s">
        <v>70</v>
      </c>
      <c r="AO27" s="48" t="s">
        <v>70</v>
      </c>
      <c r="AP27" s="48" t="s">
        <v>70</v>
      </c>
      <c r="AR27" s="54" t="s">
        <v>146</v>
      </c>
      <c r="AS27" s="53">
        <v>0.75229751907846798</v>
      </c>
      <c r="AT27" s="53">
        <v>0.76269557040214098</v>
      </c>
      <c r="AU27" s="53">
        <v>3.1623402801754099</v>
      </c>
      <c r="AV27" s="53">
        <v>3.8566207023999799</v>
      </c>
      <c r="AW27" s="53">
        <v>0.49769717793205498</v>
      </c>
      <c r="AX27" s="53">
        <v>0.48713902491779398</v>
      </c>
      <c r="AY27" s="53">
        <v>0.75643889114145302</v>
      </c>
      <c r="AZ27" s="53">
        <v>0.76791357762864898</v>
      </c>
      <c r="BA27" s="48" t="s">
        <v>69</v>
      </c>
      <c r="BB27" s="48" t="s">
        <v>69</v>
      </c>
      <c r="BC27" s="48" t="s">
        <v>71</v>
      </c>
      <c r="BD27" s="48" t="s">
        <v>71</v>
      </c>
      <c r="BE27" s="48" t="s">
        <v>71</v>
      </c>
      <c r="BF27" s="48" t="s">
        <v>71</v>
      </c>
      <c r="BG27" s="48" t="s">
        <v>69</v>
      </c>
      <c r="BH27" s="48" t="s">
        <v>69</v>
      </c>
      <c r="BI27" s="49">
        <f t="shared" ref="BI27" si="169">IF(BJ27=AR27,1,0)</f>
        <v>1</v>
      </c>
      <c r="BJ27" s="49" t="s">
        <v>146</v>
      </c>
      <c r="BK27" s="53">
        <v>0.69800656713076403</v>
      </c>
      <c r="BL27" s="53">
        <v>0.71745708736268099</v>
      </c>
      <c r="BM27" s="53">
        <v>10.1204637227085</v>
      </c>
      <c r="BN27" s="53">
        <v>9.7055296365984791</v>
      </c>
      <c r="BO27" s="53">
        <v>0.549539291469896</v>
      </c>
      <c r="BP27" s="53">
        <v>0.531547657917255</v>
      </c>
      <c r="BQ27" s="53">
        <v>0.73301234562413198</v>
      </c>
      <c r="BR27" s="53">
        <v>0.75112955584275898</v>
      </c>
      <c r="BS27" s="49" t="s">
        <v>70</v>
      </c>
      <c r="BT27" s="49" t="s">
        <v>69</v>
      </c>
      <c r="BU27" s="49" t="s">
        <v>70</v>
      </c>
      <c r="BV27" s="49" t="s">
        <v>69</v>
      </c>
      <c r="BW27" s="49" t="s">
        <v>69</v>
      </c>
      <c r="BX27" s="49" t="s">
        <v>69</v>
      </c>
      <c r="BY27" s="49" t="s">
        <v>70</v>
      </c>
      <c r="BZ27" s="49" t="s">
        <v>69</v>
      </c>
    </row>
    <row r="28" spans="1:78" s="56" customFormat="1" ht="28.8" x14ac:dyDescent="0.3">
      <c r="A28" s="55">
        <v>14181500</v>
      </c>
      <c r="B28" s="55">
        <v>23780511</v>
      </c>
      <c r="C28" s="56" t="s">
        <v>140</v>
      </c>
      <c r="D28" s="66" t="s">
        <v>157</v>
      </c>
      <c r="E28" s="56" t="s">
        <v>159</v>
      </c>
      <c r="F28" s="57"/>
      <c r="G28" s="58">
        <v>0.53</v>
      </c>
      <c r="H28" s="58" t="str">
        <f t="shared" si="150"/>
        <v>S</v>
      </c>
      <c r="I28" s="58" t="str">
        <f t="shared" si="151"/>
        <v>S</v>
      </c>
      <c r="J28" s="58" t="str">
        <f t="shared" si="152"/>
        <v>G</v>
      </c>
      <c r="K28" s="58" t="str">
        <f t="shared" si="153"/>
        <v>G</v>
      </c>
      <c r="L28" s="59">
        <v>0.25700000000000001</v>
      </c>
      <c r="M28" s="58" t="str">
        <f t="shared" si="154"/>
        <v>NS</v>
      </c>
      <c r="N28" s="58" t="str">
        <f t="shared" ref="N28" si="170">AO28</f>
        <v>S</v>
      </c>
      <c r="O28" s="58" t="str">
        <f t="shared" si="156"/>
        <v>VG</v>
      </c>
      <c r="P28" s="58" t="str">
        <f t="shared" ref="P28" si="171">BY28</f>
        <v>S</v>
      </c>
      <c r="Q28" s="58">
        <v>0.64</v>
      </c>
      <c r="R28" s="58" t="str">
        <f t="shared" si="158"/>
        <v>S</v>
      </c>
      <c r="S28" s="58" t="str">
        <f t="shared" si="159"/>
        <v>S</v>
      </c>
      <c r="T28" s="58" t="str">
        <f t="shared" si="160"/>
        <v>VG</v>
      </c>
      <c r="U28" s="58" t="str">
        <f t="shared" si="161"/>
        <v>G</v>
      </c>
      <c r="V28" s="58">
        <v>0.68</v>
      </c>
      <c r="W28" s="58" t="str">
        <f t="shared" si="162"/>
        <v>S</v>
      </c>
      <c r="X28" s="58" t="str">
        <f t="shared" si="163"/>
        <v>S</v>
      </c>
      <c r="Y28" s="58" t="str">
        <f t="shared" si="164"/>
        <v>G</v>
      </c>
      <c r="Z28" s="58" t="str">
        <f t="shared" si="165"/>
        <v>G</v>
      </c>
      <c r="AA28" s="60">
        <v>0.69109243519114505</v>
      </c>
      <c r="AB28" s="60">
        <v>0.62165023500303696</v>
      </c>
      <c r="AC28" s="60">
        <v>10.4787403099045</v>
      </c>
      <c r="AD28" s="60">
        <v>7.7219855943986397</v>
      </c>
      <c r="AE28" s="60">
        <v>0.55579453470581697</v>
      </c>
      <c r="AF28" s="60">
        <v>0.61510142659317801</v>
      </c>
      <c r="AG28" s="60">
        <v>0.72886052202951401</v>
      </c>
      <c r="AH28" s="60">
        <v>0.64513479012133601</v>
      </c>
      <c r="AI28" s="55" t="s">
        <v>70</v>
      </c>
      <c r="AJ28" s="55" t="s">
        <v>70</v>
      </c>
      <c r="AK28" s="55" t="s">
        <v>70</v>
      </c>
      <c r="AL28" s="55" t="s">
        <v>69</v>
      </c>
      <c r="AM28" s="55" t="s">
        <v>69</v>
      </c>
      <c r="AN28" s="55" t="s">
        <v>70</v>
      </c>
      <c r="AO28" s="55" t="s">
        <v>70</v>
      </c>
      <c r="AP28" s="55" t="s">
        <v>70</v>
      </c>
      <c r="AR28" s="61" t="s">
        <v>146</v>
      </c>
      <c r="AS28" s="60">
        <v>0.75229751907846798</v>
      </c>
      <c r="AT28" s="60">
        <v>0.76269557040214098</v>
      </c>
      <c r="AU28" s="60">
        <v>3.1623402801754099</v>
      </c>
      <c r="AV28" s="60">
        <v>3.8566207023999799</v>
      </c>
      <c r="AW28" s="60">
        <v>0.49769717793205498</v>
      </c>
      <c r="AX28" s="60">
        <v>0.48713902491779398</v>
      </c>
      <c r="AY28" s="60">
        <v>0.75643889114145302</v>
      </c>
      <c r="AZ28" s="60">
        <v>0.76791357762864898</v>
      </c>
      <c r="BA28" s="55" t="s">
        <v>69</v>
      </c>
      <c r="BB28" s="55" t="s">
        <v>69</v>
      </c>
      <c r="BC28" s="55" t="s">
        <v>71</v>
      </c>
      <c r="BD28" s="55" t="s">
        <v>71</v>
      </c>
      <c r="BE28" s="55" t="s">
        <v>71</v>
      </c>
      <c r="BF28" s="55" t="s">
        <v>71</v>
      </c>
      <c r="BG28" s="55" t="s">
        <v>69</v>
      </c>
      <c r="BH28" s="55" t="s">
        <v>69</v>
      </c>
      <c r="BI28" s="56">
        <f t="shared" ref="BI28" si="172">IF(BJ28=AR28,1,0)</f>
        <v>1</v>
      </c>
      <c r="BJ28" s="56" t="s">
        <v>146</v>
      </c>
      <c r="BK28" s="60">
        <v>0.69800656713076403</v>
      </c>
      <c r="BL28" s="60">
        <v>0.71745708736268099</v>
      </c>
      <c r="BM28" s="60">
        <v>10.1204637227085</v>
      </c>
      <c r="BN28" s="60">
        <v>9.7055296365984791</v>
      </c>
      <c r="BO28" s="60">
        <v>0.549539291469896</v>
      </c>
      <c r="BP28" s="60">
        <v>0.531547657917255</v>
      </c>
      <c r="BQ28" s="60">
        <v>0.73301234562413198</v>
      </c>
      <c r="BR28" s="60">
        <v>0.75112955584275898</v>
      </c>
      <c r="BS28" s="56" t="s">
        <v>70</v>
      </c>
      <c r="BT28" s="56" t="s">
        <v>69</v>
      </c>
      <c r="BU28" s="56" t="s">
        <v>70</v>
      </c>
      <c r="BV28" s="56" t="s">
        <v>69</v>
      </c>
      <c r="BW28" s="56" t="s">
        <v>69</v>
      </c>
      <c r="BX28" s="56" t="s">
        <v>69</v>
      </c>
      <c r="BY28" s="56" t="s">
        <v>70</v>
      </c>
      <c r="BZ28" s="56" t="s">
        <v>69</v>
      </c>
    </row>
    <row r="29" spans="1:78" s="49" customFormat="1" ht="28.8" x14ac:dyDescent="0.3">
      <c r="A29" s="48">
        <v>14181500</v>
      </c>
      <c r="B29" s="48">
        <v>23780511</v>
      </c>
      <c r="C29" s="49" t="s">
        <v>140</v>
      </c>
      <c r="D29" s="65" t="s">
        <v>166</v>
      </c>
      <c r="E29" s="49" t="s">
        <v>167</v>
      </c>
      <c r="F29" s="50"/>
      <c r="G29" s="51">
        <v>0.75</v>
      </c>
      <c r="H29" s="51" t="str">
        <f t="shared" si="150"/>
        <v>G</v>
      </c>
      <c r="I29" s="51" t="str">
        <f t="shared" si="151"/>
        <v>S</v>
      </c>
      <c r="J29" s="51" t="str">
        <f t="shared" si="152"/>
        <v>G</v>
      </c>
      <c r="K29" s="51" t="str">
        <f t="shared" si="153"/>
        <v>G</v>
      </c>
      <c r="L29" s="52">
        <v>2E-3</v>
      </c>
      <c r="M29" s="51" t="str">
        <f t="shared" si="154"/>
        <v>VG</v>
      </c>
      <c r="N29" s="51" t="str">
        <f t="shared" ref="N29" si="173">AO29</f>
        <v>S</v>
      </c>
      <c r="O29" s="51" t="str">
        <f t="shared" si="156"/>
        <v>VG</v>
      </c>
      <c r="P29" s="51" t="str">
        <f t="shared" ref="P29" si="174">BY29</f>
        <v>S</v>
      </c>
      <c r="Q29" s="51">
        <v>0.5</v>
      </c>
      <c r="R29" s="51" t="str">
        <f t="shared" si="158"/>
        <v>VG</v>
      </c>
      <c r="S29" s="51" t="str">
        <f t="shared" si="159"/>
        <v>S</v>
      </c>
      <c r="T29" s="51" t="str">
        <f t="shared" si="160"/>
        <v>VG</v>
      </c>
      <c r="U29" s="51" t="str">
        <f t="shared" si="161"/>
        <v>G</v>
      </c>
      <c r="V29" s="51">
        <v>0.77</v>
      </c>
      <c r="W29" s="51" t="str">
        <f t="shared" si="162"/>
        <v>G</v>
      </c>
      <c r="X29" s="51" t="str">
        <f t="shared" si="163"/>
        <v>S</v>
      </c>
      <c r="Y29" s="51" t="str">
        <f t="shared" si="164"/>
        <v>G</v>
      </c>
      <c r="Z29" s="51" t="str">
        <f t="shared" si="165"/>
        <v>G</v>
      </c>
      <c r="AA29" s="53">
        <v>0.69109243519114505</v>
      </c>
      <c r="AB29" s="53">
        <v>0.62165023500303696</v>
      </c>
      <c r="AC29" s="53">
        <v>10.4787403099045</v>
      </c>
      <c r="AD29" s="53">
        <v>7.7219855943986397</v>
      </c>
      <c r="AE29" s="53">
        <v>0.55579453470581697</v>
      </c>
      <c r="AF29" s="53">
        <v>0.61510142659317801</v>
      </c>
      <c r="AG29" s="53">
        <v>0.72886052202951401</v>
      </c>
      <c r="AH29" s="53">
        <v>0.64513479012133601</v>
      </c>
      <c r="AI29" s="48" t="s">
        <v>70</v>
      </c>
      <c r="AJ29" s="48" t="s">
        <v>70</v>
      </c>
      <c r="AK29" s="48" t="s">
        <v>70</v>
      </c>
      <c r="AL29" s="48" t="s">
        <v>69</v>
      </c>
      <c r="AM29" s="48" t="s">
        <v>69</v>
      </c>
      <c r="AN29" s="48" t="s">
        <v>70</v>
      </c>
      <c r="AO29" s="48" t="s">
        <v>70</v>
      </c>
      <c r="AP29" s="48" t="s">
        <v>70</v>
      </c>
      <c r="AR29" s="54" t="s">
        <v>146</v>
      </c>
      <c r="AS29" s="53">
        <v>0.75229751907846798</v>
      </c>
      <c r="AT29" s="53">
        <v>0.76269557040214098</v>
      </c>
      <c r="AU29" s="53">
        <v>3.1623402801754099</v>
      </c>
      <c r="AV29" s="53">
        <v>3.8566207023999799</v>
      </c>
      <c r="AW29" s="53">
        <v>0.49769717793205498</v>
      </c>
      <c r="AX29" s="53">
        <v>0.48713902491779398</v>
      </c>
      <c r="AY29" s="53">
        <v>0.75643889114145302</v>
      </c>
      <c r="AZ29" s="53">
        <v>0.76791357762864898</v>
      </c>
      <c r="BA29" s="48" t="s">
        <v>69</v>
      </c>
      <c r="BB29" s="48" t="s">
        <v>69</v>
      </c>
      <c r="BC29" s="48" t="s">
        <v>71</v>
      </c>
      <c r="BD29" s="48" t="s">
        <v>71</v>
      </c>
      <c r="BE29" s="48" t="s">
        <v>71</v>
      </c>
      <c r="BF29" s="48" t="s">
        <v>71</v>
      </c>
      <c r="BG29" s="48" t="s">
        <v>69</v>
      </c>
      <c r="BH29" s="48" t="s">
        <v>69</v>
      </c>
      <c r="BI29" s="49">
        <f t="shared" ref="BI29" si="175">IF(BJ29=AR29,1,0)</f>
        <v>1</v>
      </c>
      <c r="BJ29" s="49" t="s">
        <v>146</v>
      </c>
      <c r="BK29" s="53">
        <v>0.69800656713076403</v>
      </c>
      <c r="BL29" s="53">
        <v>0.71745708736268099</v>
      </c>
      <c r="BM29" s="53">
        <v>10.1204637227085</v>
      </c>
      <c r="BN29" s="53">
        <v>9.7055296365984791</v>
      </c>
      <c r="BO29" s="53">
        <v>0.549539291469896</v>
      </c>
      <c r="BP29" s="53">
        <v>0.531547657917255</v>
      </c>
      <c r="BQ29" s="53">
        <v>0.73301234562413198</v>
      </c>
      <c r="BR29" s="53">
        <v>0.75112955584275898</v>
      </c>
      <c r="BS29" s="49" t="s">
        <v>70</v>
      </c>
      <c r="BT29" s="49" t="s">
        <v>69</v>
      </c>
      <c r="BU29" s="49" t="s">
        <v>70</v>
      </c>
      <c r="BV29" s="49" t="s">
        <v>69</v>
      </c>
      <c r="BW29" s="49" t="s">
        <v>69</v>
      </c>
      <c r="BX29" s="49" t="s">
        <v>69</v>
      </c>
      <c r="BY29" s="49" t="s">
        <v>70</v>
      </c>
      <c r="BZ29" s="49" t="s">
        <v>69</v>
      </c>
    </row>
    <row r="30" spans="1:78" s="49" customFormat="1" x14ac:dyDescent="0.3">
      <c r="A30" s="48">
        <v>14181500</v>
      </c>
      <c r="B30" s="48">
        <v>23780511</v>
      </c>
      <c r="C30" s="49" t="s">
        <v>140</v>
      </c>
      <c r="D30" s="65" t="s">
        <v>168</v>
      </c>
      <c r="E30" s="49" t="s">
        <v>169</v>
      </c>
      <c r="F30" s="50"/>
      <c r="G30" s="51">
        <v>0.73</v>
      </c>
      <c r="H30" s="51" t="str">
        <f t="shared" si="150"/>
        <v>G</v>
      </c>
      <c r="I30" s="51" t="str">
        <f t="shared" si="151"/>
        <v>S</v>
      </c>
      <c r="J30" s="51" t="str">
        <f t="shared" si="152"/>
        <v>G</v>
      </c>
      <c r="K30" s="51" t="str">
        <f t="shared" si="153"/>
        <v>G</v>
      </c>
      <c r="L30" s="52">
        <v>6.9000000000000006E-2</v>
      </c>
      <c r="M30" s="51" t="str">
        <f t="shared" si="154"/>
        <v>G</v>
      </c>
      <c r="N30" s="51" t="str">
        <f t="shared" ref="N30" si="176">AO30</f>
        <v>S</v>
      </c>
      <c r="O30" s="51" t="str">
        <f t="shared" si="156"/>
        <v>VG</v>
      </c>
      <c r="P30" s="51" t="str">
        <f t="shared" ref="P30" si="177">BY30</f>
        <v>S</v>
      </c>
      <c r="Q30" s="51">
        <v>0.51</v>
      </c>
      <c r="R30" s="51" t="str">
        <f t="shared" si="158"/>
        <v>G</v>
      </c>
      <c r="S30" s="51" t="str">
        <f t="shared" si="159"/>
        <v>S</v>
      </c>
      <c r="T30" s="51" t="str">
        <f t="shared" si="160"/>
        <v>VG</v>
      </c>
      <c r="U30" s="51" t="str">
        <f t="shared" si="161"/>
        <v>G</v>
      </c>
      <c r="V30" s="51">
        <v>0.755</v>
      </c>
      <c r="W30" s="51" t="str">
        <f t="shared" si="162"/>
        <v>G</v>
      </c>
      <c r="X30" s="51" t="str">
        <f t="shared" si="163"/>
        <v>S</v>
      </c>
      <c r="Y30" s="51" t="str">
        <f t="shared" si="164"/>
        <v>G</v>
      </c>
      <c r="Z30" s="51" t="str">
        <f t="shared" si="165"/>
        <v>G</v>
      </c>
      <c r="AA30" s="53">
        <v>0.69109243519114505</v>
      </c>
      <c r="AB30" s="53">
        <v>0.62165023500303696</v>
      </c>
      <c r="AC30" s="53">
        <v>10.4787403099045</v>
      </c>
      <c r="AD30" s="53">
        <v>7.7219855943986397</v>
      </c>
      <c r="AE30" s="53">
        <v>0.55579453470581697</v>
      </c>
      <c r="AF30" s="53">
        <v>0.61510142659317801</v>
      </c>
      <c r="AG30" s="53">
        <v>0.72886052202951401</v>
      </c>
      <c r="AH30" s="53">
        <v>0.64513479012133601</v>
      </c>
      <c r="AI30" s="48" t="s">
        <v>70</v>
      </c>
      <c r="AJ30" s="48" t="s">
        <v>70</v>
      </c>
      <c r="AK30" s="48" t="s">
        <v>70</v>
      </c>
      <c r="AL30" s="48" t="s">
        <v>69</v>
      </c>
      <c r="AM30" s="48" t="s">
        <v>69</v>
      </c>
      <c r="AN30" s="48" t="s">
        <v>70</v>
      </c>
      <c r="AO30" s="48" t="s">
        <v>70</v>
      </c>
      <c r="AP30" s="48" t="s">
        <v>70</v>
      </c>
      <c r="AR30" s="54" t="s">
        <v>146</v>
      </c>
      <c r="AS30" s="53">
        <v>0.75229751907846798</v>
      </c>
      <c r="AT30" s="53">
        <v>0.76269557040214098</v>
      </c>
      <c r="AU30" s="53">
        <v>3.1623402801754099</v>
      </c>
      <c r="AV30" s="53">
        <v>3.8566207023999799</v>
      </c>
      <c r="AW30" s="53">
        <v>0.49769717793205498</v>
      </c>
      <c r="AX30" s="53">
        <v>0.48713902491779398</v>
      </c>
      <c r="AY30" s="53">
        <v>0.75643889114145302</v>
      </c>
      <c r="AZ30" s="53">
        <v>0.76791357762864898</v>
      </c>
      <c r="BA30" s="48" t="s">
        <v>69</v>
      </c>
      <c r="BB30" s="48" t="s">
        <v>69</v>
      </c>
      <c r="BC30" s="48" t="s">
        <v>71</v>
      </c>
      <c r="BD30" s="48" t="s">
        <v>71</v>
      </c>
      <c r="BE30" s="48" t="s">
        <v>71</v>
      </c>
      <c r="BF30" s="48" t="s">
        <v>71</v>
      </c>
      <c r="BG30" s="48" t="s">
        <v>69</v>
      </c>
      <c r="BH30" s="48" t="s">
        <v>69</v>
      </c>
      <c r="BI30" s="49">
        <f t="shared" ref="BI30" si="178">IF(BJ30=AR30,1,0)</f>
        <v>1</v>
      </c>
      <c r="BJ30" s="49" t="s">
        <v>146</v>
      </c>
      <c r="BK30" s="53">
        <v>0.69800656713076403</v>
      </c>
      <c r="BL30" s="53">
        <v>0.71745708736268099</v>
      </c>
      <c r="BM30" s="53">
        <v>10.1204637227085</v>
      </c>
      <c r="BN30" s="53">
        <v>9.7055296365984791</v>
      </c>
      <c r="BO30" s="53">
        <v>0.549539291469896</v>
      </c>
      <c r="BP30" s="53">
        <v>0.531547657917255</v>
      </c>
      <c r="BQ30" s="53">
        <v>0.73301234562413198</v>
      </c>
      <c r="BR30" s="53">
        <v>0.75112955584275898</v>
      </c>
      <c r="BS30" s="49" t="s">
        <v>70</v>
      </c>
      <c r="BT30" s="49" t="s">
        <v>69</v>
      </c>
      <c r="BU30" s="49" t="s">
        <v>70</v>
      </c>
      <c r="BV30" s="49" t="s">
        <v>69</v>
      </c>
      <c r="BW30" s="49" t="s">
        <v>69</v>
      </c>
      <c r="BX30" s="49" t="s">
        <v>69</v>
      </c>
      <c r="BY30" s="49" t="s">
        <v>70</v>
      </c>
      <c r="BZ30" s="49" t="s">
        <v>69</v>
      </c>
    </row>
    <row r="31" spans="1:78" s="49" customFormat="1" x14ac:dyDescent="0.3">
      <c r="A31" s="48">
        <v>14181500</v>
      </c>
      <c r="B31" s="48">
        <v>23780511</v>
      </c>
      <c r="C31" s="49" t="s">
        <v>140</v>
      </c>
      <c r="D31" s="65" t="s">
        <v>170</v>
      </c>
      <c r="E31" s="49" t="s">
        <v>171</v>
      </c>
      <c r="F31" s="50"/>
      <c r="G31" s="51">
        <v>0.75</v>
      </c>
      <c r="H31" s="51" t="str">
        <f t="shared" si="150"/>
        <v>G</v>
      </c>
      <c r="I31" s="51" t="str">
        <f t="shared" si="151"/>
        <v>S</v>
      </c>
      <c r="J31" s="51" t="str">
        <f t="shared" si="152"/>
        <v>G</v>
      </c>
      <c r="K31" s="51" t="str">
        <f t="shared" si="153"/>
        <v>G</v>
      </c>
      <c r="L31" s="52">
        <v>8.0000000000000004E-4</v>
      </c>
      <c r="M31" s="51" t="str">
        <f t="shared" si="154"/>
        <v>VG</v>
      </c>
      <c r="N31" s="51" t="str">
        <f t="shared" ref="N31" si="179">AO31</f>
        <v>S</v>
      </c>
      <c r="O31" s="51" t="str">
        <f t="shared" si="156"/>
        <v>VG</v>
      </c>
      <c r="P31" s="51" t="str">
        <f t="shared" ref="P31" si="180">BY31</f>
        <v>S</v>
      </c>
      <c r="Q31" s="51">
        <v>0.5</v>
      </c>
      <c r="R31" s="51" t="str">
        <f t="shared" si="158"/>
        <v>VG</v>
      </c>
      <c r="S31" s="51" t="str">
        <f t="shared" si="159"/>
        <v>S</v>
      </c>
      <c r="T31" s="51" t="str">
        <f t="shared" si="160"/>
        <v>VG</v>
      </c>
      <c r="U31" s="51" t="str">
        <f t="shared" si="161"/>
        <v>G</v>
      </c>
      <c r="V31" s="51">
        <v>0.77</v>
      </c>
      <c r="W31" s="51" t="str">
        <f t="shared" si="162"/>
        <v>G</v>
      </c>
      <c r="X31" s="51" t="str">
        <f t="shared" si="163"/>
        <v>S</v>
      </c>
      <c r="Y31" s="51" t="str">
        <f t="shared" si="164"/>
        <v>G</v>
      </c>
      <c r="Z31" s="51" t="str">
        <f t="shared" si="165"/>
        <v>G</v>
      </c>
      <c r="AA31" s="53">
        <v>0.69109243519114505</v>
      </c>
      <c r="AB31" s="53">
        <v>0.62165023500303696</v>
      </c>
      <c r="AC31" s="53">
        <v>10.4787403099045</v>
      </c>
      <c r="AD31" s="53">
        <v>7.7219855943986397</v>
      </c>
      <c r="AE31" s="53">
        <v>0.55579453470581697</v>
      </c>
      <c r="AF31" s="53">
        <v>0.61510142659317801</v>
      </c>
      <c r="AG31" s="53">
        <v>0.72886052202951401</v>
      </c>
      <c r="AH31" s="53">
        <v>0.64513479012133601</v>
      </c>
      <c r="AI31" s="48" t="s">
        <v>70</v>
      </c>
      <c r="AJ31" s="48" t="s">
        <v>70</v>
      </c>
      <c r="AK31" s="48" t="s">
        <v>70</v>
      </c>
      <c r="AL31" s="48" t="s">
        <v>69</v>
      </c>
      <c r="AM31" s="48" t="s">
        <v>69</v>
      </c>
      <c r="AN31" s="48" t="s">
        <v>70</v>
      </c>
      <c r="AO31" s="48" t="s">
        <v>70</v>
      </c>
      <c r="AP31" s="48" t="s">
        <v>70</v>
      </c>
      <c r="AR31" s="54" t="s">
        <v>146</v>
      </c>
      <c r="AS31" s="53">
        <v>0.75229751907846798</v>
      </c>
      <c r="AT31" s="53">
        <v>0.76269557040214098</v>
      </c>
      <c r="AU31" s="53">
        <v>3.1623402801754099</v>
      </c>
      <c r="AV31" s="53">
        <v>3.8566207023999799</v>
      </c>
      <c r="AW31" s="53">
        <v>0.49769717793205498</v>
      </c>
      <c r="AX31" s="53">
        <v>0.48713902491779398</v>
      </c>
      <c r="AY31" s="53">
        <v>0.75643889114145302</v>
      </c>
      <c r="AZ31" s="53">
        <v>0.76791357762864898</v>
      </c>
      <c r="BA31" s="48" t="s">
        <v>69</v>
      </c>
      <c r="BB31" s="48" t="s">
        <v>69</v>
      </c>
      <c r="BC31" s="48" t="s">
        <v>71</v>
      </c>
      <c r="BD31" s="48" t="s">
        <v>71</v>
      </c>
      <c r="BE31" s="48" t="s">
        <v>71</v>
      </c>
      <c r="BF31" s="48" t="s">
        <v>71</v>
      </c>
      <c r="BG31" s="48" t="s">
        <v>69</v>
      </c>
      <c r="BH31" s="48" t="s">
        <v>69</v>
      </c>
      <c r="BI31" s="49">
        <f t="shared" ref="BI31" si="181">IF(BJ31=AR31,1,0)</f>
        <v>1</v>
      </c>
      <c r="BJ31" s="49" t="s">
        <v>146</v>
      </c>
      <c r="BK31" s="53">
        <v>0.69800656713076403</v>
      </c>
      <c r="BL31" s="53">
        <v>0.71745708736268099</v>
      </c>
      <c r="BM31" s="53">
        <v>10.1204637227085</v>
      </c>
      <c r="BN31" s="53">
        <v>9.7055296365984791</v>
      </c>
      <c r="BO31" s="53">
        <v>0.549539291469896</v>
      </c>
      <c r="BP31" s="53">
        <v>0.531547657917255</v>
      </c>
      <c r="BQ31" s="53">
        <v>0.73301234562413198</v>
      </c>
      <c r="BR31" s="53">
        <v>0.75112955584275898</v>
      </c>
      <c r="BS31" s="49" t="s">
        <v>70</v>
      </c>
      <c r="BT31" s="49" t="s">
        <v>69</v>
      </c>
      <c r="BU31" s="49" t="s">
        <v>70</v>
      </c>
      <c r="BV31" s="49" t="s">
        <v>69</v>
      </c>
      <c r="BW31" s="49" t="s">
        <v>69</v>
      </c>
      <c r="BX31" s="49" t="s">
        <v>69</v>
      </c>
      <c r="BY31" s="49" t="s">
        <v>70</v>
      </c>
      <c r="BZ31" s="49" t="s">
        <v>69</v>
      </c>
    </row>
    <row r="32" spans="1:78" x14ac:dyDescent="0.3">
      <c r="A32" s="3"/>
      <c r="B32" s="3"/>
      <c r="M32" s="26"/>
      <c r="Q32" s="18"/>
      <c r="AA32" s="33"/>
      <c r="AB32" s="33"/>
      <c r="AC32" s="42"/>
      <c r="AD32" s="42"/>
      <c r="AE32" s="43"/>
      <c r="AF32" s="43"/>
      <c r="AG32" s="35"/>
      <c r="AH32" s="35"/>
      <c r="AI32" s="36"/>
      <c r="AJ32" s="36"/>
      <c r="AK32" s="40"/>
      <c r="AL32" s="40"/>
      <c r="AM32" s="41"/>
      <c r="AN32" s="41"/>
      <c r="AO32" s="3"/>
      <c r="AP32" s="3"/>
      <c r="AR32" s="44"/>
      <c r="AS32" s="33"/>
      <c r="AT32" s="33"/>
      <c r="AU32" s="42"/>
      <c r="AV32" s="42"/>
      <c r="AW32" s="43"/>
      <c r="AX32" s="43"/>
      <c r="AY32" s="35"/>
      <c r="AZ32" s="35"/>
      <c r="BA32" s="36"/>
      <c r="BB32" s="36"/>
      <c r="BC32" s="40"/>
      <c r="BD32" s="40"/>
      <c r="BE32" s="41"/>
      <c r="BF32" s="41"/>
      <c r="BG32" s="3"/>
      <c r="BH32" s="3"/>
      <c r="BK32" s="35"/>
      <c r="BL32" s="35"/>
      <c r="BM32" s="35"/>
      <c r="BN32" s="35"/>
      <c r="BO32" s="35"/>
      <c r="BP32" s="35"/>
      <c r="BQ32" s="35"/>
      <c r="BR32" s="35"/>
    </row>
    <row r="33" spans="1:78" x14ac:dyDescent="0.3">
      <c r="A33" s="3">
        <v>14182500</v>
      </c>
      <c r="B33" s="3">
        <v>23780805</v>
      </c>
      <c r="C33" t="s">
        <v>141</v>
      </c>
      <c r="D33" t="s">
        <v>137</v>
      </c>
      <c r="G33" s="16">
        <v>0.65</v>
      </c>
      <c r="H33" s="16" t="str">
        <f>IF(G33&gt;0.8,"VG",IF(G33&gt;0.7,"G",IF(G33&gt;0.45,"S","NS")))</f>
        <v>S</v>
      </c>
      <c r="I33" s="16" t="str">
        <f>AI33</f>
        <v>S</v>
      </c>
      <c r="J33" s="16" t="str">
        <f>BB33</f>
        <v>S</v>
      </c>
      <c r="K33" s="16" t="str">
        <f>BT33</f>
        <v>S</v>
      </c>
      <c r="L33" s="19">
        <v>0.46400000000000002</v>
      </c>
      <c r="M33" s="26" t="str">
        <f>IF(ABS(L33)&lt;5%,"VG",IF(ABS(L33)&lt;10%,"G",IF(ABS(L33)&lt;15%,"S","NS")))</f>
        <v>NS</v>
      </c>
      <c r="N33" s="26" t="str">
        <f t="shared" ref="N33" si="182">AO33</f>
        <v>VG</v>
      </c>
      <c r="O33" s="26" t="str">
        <f>BD33</f>
        <v>NS</v>
      </c>
      <c r="P33" s="26" t="str">
        <f t="shared" ref="P33" si="183">BY33</f>
        <v>VG</v>
      </c>
      <c r="Q33" s="18">
        <v>0.55000000000000004</v>
      </c>
      <c r="R33" s="17" t="str">
        <f>IF(Q33&lt;=0.5,"VG",IF(Q33&lt;=0.6,"G",IF(Q33&lt;=0.7,"S","NS")))</f>
        <v>G</v>
      </c>
      <c r="S33" s="17" t="str">
        <f>AN33</f>
        <v>S</v>
      </c>
      <c r="T33" s="17" t="str">
        <f>BF33</f>
        <v>S</v>
      </c>
      <c r="U33" s="17" t="str">
        <f>BX33</f>
        <v>S</v>
      </c>
      <c r="V33" s="18">
        <v>0.88</v>
      </c>
      <c r="W33" s="18" t="str">
        <f>IF(V33&gt;0.85,"VG",IF(V33&gt;0.75,"G",IF(V33&gt;0.6,"S","NS")))</f>
        <v>VG</v>
      </c>
      <c r="X33" s="18" t="str">
        <f>AP33</f>
        <v>G</v>
      </c>
      <c r="Y33" s="18" t="str">
        <f>BH33</f>
        <v>VG</v>
      </c>
      <c r="Z33" s="18" t="str">
        <f>BZ33</f>
        <v>VG</v>
      </c>
      <c r="AA33" s="33">
        <v>0.535923319643546</v>
      </c>
      <c r="AB33" s="33">
        <v>0.54027386729737004</v>
      </c>
      <c r="AC33" s="42">
        <v>38.385922260563298</v>
      </c>
      <c r="AD33" s="42">
        <v>34.925235199023199</v>
      </c>
      <c r="AE33" s="43">
        <v>0.68123173763151501</v>
      </c>
      <c r="AF33" s="43">
        <v>0.67803107060268997</v>
      </c>
      <c r="AG33" s="35">
        <v>0.89656751071997598</v>
      </c>
      <c r="AH33" s="35">
        <v>0.81040885140585495</v>
      </c>
      <c r="AI33" s="36" t="s">
        <v>70</v>
      </c>
      <c r="AJ33" s="36" t="s">
        <v>70</v>
      </c>
      <c r="AK33" s="40" t="s">
        <v>68</v>
      </c>
      <c r="AL33" s="40" t="s">
        <v>68</v>
      </c>
      <c r="AM33" s="41" t="s">
        <v>70</v>
      </c>
      <c r="AN33" s="41" t="s">
        <v>70</v>
      </c>
      <c r="AO33" s="3" t="s">
        <v>71</v>
      </c>
      <c r="AP33" s="3" t="s">
        <v>69</v>
      </c>
      <c r="AR33" s="44" t="s">
        <v>147</v>
      </c>
      <c r="AS33" s="33">
        <v>0.58536063766689905</v>
      </c>
      <c r="AT33" s="33">
        <v>0.59272982781481798</v>
      </c>
      <c r="AU33" s="42">
        <v>33.469692203266703</v>
      </c>
      <c r="AV33" s="42">
        <v>33.364055411436802</v>
      </c>
      <c r="AW33" s="43">
        <v>0.64392496638436203</v>
      </c>
      <c r="AX33" s="43">
        <v>0.63817722631349205</v>
      </c>
      <c r="AY33" s="35">
        <v>0.86206359381770803</v>
      </c>
      <c r="AZ33" s="35">
        <v>0.87097721664626104</v>
      </c>
      <c r="BA33" s="36" t="s">
        <v>70</v>
      </c>
      <c r="BB33" s="36" t="s">
        <v>70</v>
      </c>
      <c r="BC33" s="40" t="s">
        <v>68</v>
      </c>
      <c r="BD33" s="40" t="s">
        <v>68</v>
      </c>
      <c r="BE33" s="41" t="s">
        <v>70</v>
      </c>
      <c r="BF33" s="41" t="s">
        <v>70</v>
      </c>
      <c r="BG33" s="3" t="s">
        <v>71</v>
      </c>
      <c r="BH33" s="3" t="s">
        <v>71</v>
      </c>
      <c r="BI33">
        <f t="shared" si="166"/>
        <v>1</v>
      </c>
      <c r="BJ33" t="s">
        <v>147</v>
      </c>
      <c r="BK33" s="35">
        <v>0.54378322653536504</v>
      </c>
      <c r="BL33" s="35">
        <v>0.55855572720182001</v>
      </c>
      <c r="BM33" s="35">
        <v>38.038808598584602</v>
      </c>
      <c r="BN33" s="35">
        <v>37.220206783194897</v>
      </c>
      <c r="BO33" s="35">
        <v>0.67543820847257097</v>
      </c>
      <c r="BP33" s="35">
        <v>0.66441272775149296</v>
      </c>
      <c r="BQ33" s="35">
        <v>0.89330690129327395</v>
      </c>
      <c r="BR33" s="35">
        <v>0.89525479032905397</v>
      </c>
      <c r="BS33" t="s">
        <v>70</v>
      </c>
      <c r="BT33" t="s">
        <v>70</v>
      </c>
      <c r="BU33" t="s">
        <v>68</v>
      </c>
      <c r="BV33" t="s">
        <v>68</v>
      </c>
      <c r="BW33" t="s">
        <v>70</v>
      </c>
      <c r="BX33" t="s">
        <v>70</v>
      </c>
      <c r="BY33" t="s">
        <v>71</v>
      </c>
      <c r="BZ33" t="s">
        <v>71</v>
      </c>
    </row>
    <row r="34" spans="1:78" s="56" customFormat="1" x14ac:dyDescent="0.3">
      <c r="A34" s="55">
        <v>14182500</v>
      </c>
      <c r="B34" s="55">
        <v>23780805</v>
      </c>
      <c r="C34" s="56" t="s">
        <v>141</v>
      </c>
      <c r="D34" s="56" t="s">
        <v>151</v>
      </c>
      <c r="F34" s="57"/>
      <c r="G34" s="58">
        <v>0.66400000000000003</v>
      </c>
      <c r="H34" s="58" t="str">
        <f>IF(G34&gt;0.8,"VG",IF(G34&gt;0.7,"G",IF(G34&gt;0.45,"S","NS")))</f>
        <v>S</v>
      </c>
      <c r="I34" s="58" t="str">
        <f>AI34</f>
        <v>S</v>
      </c>
      <c r="J34" s="58" t="str">
        <f>BB34</f>
        <v>S</v>
      </c>
      <c r="K34" s="58" t="str">
        <f>BT34</f>
        <v>S</v>
      </c>
      <c r="L34" s="59">
        <v>0.435</v>
      </c>
      <c r="M34" s="58" t="str">
        <f>IF(ABS(L34)&lt;5%,"VG",IF(ABS(L34)&lt;10%,"G",IF(ABS(L34)&lt;15%,"S","NS")))</f>
        <v>NS</v>
      </c>
      <c r="N34" s="58" t="str">
        <f t="shared" ref="N34" si="184">AO34</f>
        <v>VG</v>
      </c>
      <c r="O34" s="58" t="str">
        <f>BD34</f>
        <v>NS</v>
      </c>
      <c r="P34" s="58" t="str">
        <f t="shared" ref="P34" si="185">BY34</f>
        <v>VG</v>
      </c>
      <c r="Q34" s="58">
        <v>0.54</v>
      </c>
      <c r="R34" s="58" t="str">
        <f>IF(Q34&lt;=0.5,"VG",IF(Q34&lt;=0.6,"G",IF(Q34&lt;=0.7,"S","NS")))</f>
        <v>G</v>
      </c>
      <c r="S34" s="58" t="str">
        <f>AN34</f>
        <v>S</v>
      </c>
      <c r="T34" s="58" t="str">
        <f>BF34</f>
        <v>S</v>
      </c>
      <c r="U34" s="58" t="str">
        <f>BX34</f>
        <v>S</v>
      </c>
      <c r="V34" s="58">
        <v>0.88500000000000001</v>
      </c>
      <c r="W34" s="58" t="str">
        <f>IF(V34&gt;0.85,"VG",IF(V34&gt;0.75,"G",IF(V34&gt;0.6,"S","NS")))</f>
        <v>VG</v>
      </c>
      <c r="X34" s="58" t="str">
        <f>AP34</f>
        <v>G</v>
      </c>
      <c r="Y34" s="58" t="str">
        <f>BH34</f>
        <v>VG</v>
      </c>
      <c r="Z34" s="58" t="str">
        <f>BZ34</f>
        <v>VG</v>
      </c>
      <c r="AA34" s="60">
        <v>0.535923319643546</v>
      </c>
      <c r="AB34" s="60">
        <v>0.54027386729737004</v>
      </c>
      <c r="AC34" s="60">
        <v>38.385922260563298</v>
      </c>
      <c r="AD34" s="60">
        <v>34.925235199023199</v>
      </c>
      <c r="AE34" s="60">
        <v>0.68123173763151501</v>
      </c>
      <c r="AF34" s="60">
        <v>0.67803107060268997</v>
      </c>
      <c r="AG34" s="60">
        <v>0.89656751071997598</v>
      </c>
      <c r="AH34" s="60">
        <v>0.81040885140585495</v>
      </c>
      <c r="AI34" s="55" t="s">
        <v>70</v>
      </c>
      <c r="AJ34" s="55" t="s">
        <v>70</v>
      </c>
      <c r="AK34" s="55" t="s">
        <v>68</v>
      </c>
      <c r="AL34" s="55" t="s">
        <v>68</v>
      </c>
      <c r="AM34" s="55" t="s">
        <v>70</v>
      </c>
      <c r="AN34" s="55" t="s">
        <v>70</v>
      </c>
      <c r="AO34" s="55" t="s">
        <v>71</v>
      </c>
      <c r="AP34" s="55" t="s">
        <v>69</v>
      </c>
      <c r="AR34" s="61" t="s">
        <v>147</v>
      </c>
      <c r="AS34" s="60">
        <v>0.58536063766689905</v>
      </c>
      <c r="AT34" s="60">
        <v>0.59272982781481798</v>
      </c>
      <c r="AU34" s="60">
        <v>33.469692203266703</v>
      </c>
      <c r="AV34" s="60">
        <v>33.364055411436802</v>
      </c>
      <c r="AW34" s="60">
        <v>0.64392496638436203</v>
      </c>
      <c r="AX34" s="60">
        <v>0.63817722631349205</v>
      </c>
      <c r="AY34" s="60">
        <v>0.86206359381770803</v>
      </c>
      <c r="AZ34" s="60">
        <v>0.87097721664626104</v>
      </c>
      <c r="BA34" s="55" t="s">
        <v>70</v>
      </c>
      <c r="BB34" s="55" t="s">
        <v>70</v>
      </c>
      <c r="BC34" s="55" t="s">
        <v>68</v>
      </c>
      <c r="BD34" s="55" t="s">
        <v>68</v>
      </c>
      <c r="BE34" s="55" t="s">
        <v>70</v>
      </c>
      <c r="BF34" s="55" t="s">
        <v>70</v>
      </c>
      <c r="BG34" s="55" t="s">
        <v>71</v>
      </c>
      <c r="BH34" s="55" t="s">
        <v>71</v>
      </c>
      <c r="BI34" s="56">
        <f t="shared" ref="BI34" si="186">IF(BJ34=AR34,1,0)</f>
        <v>1</v>
      </c>
      <c r="BJ34" s="56" t="s">
        <v>147</v>
      </c>
      <c r="BK34" s="60">
        <v>0.54378322653536504</v>
      </c>
      <c r="BL34" s="60">
        <v>0.55855572720182001</v>
      </c>
      <c r="BM34" s="60">
        <v>38.038808598584602</v>
      </c>
      <c r="BN34" s="60">
        <v>37.220206783194897</v>
      </c>
      <c r="BO34" s="60">
        <v>0.67543820847257097</v>
      </c>
      <c r="BP34" s="60">
        <v>0.66441272775149296</v>
      </c>
      <c r="BQ34" s="60">
        <v>0.89330690129327395</v>
      </c>
      <c r="BR34" s="60">
        <v>0.89525479032905397</v>
      </c>
      <c r="BS34" s="56" t="s">
        <v>70</v>
      </c>
      <c r="BT34" s="56" t="s">
        <v>70</v>
      </c>
      <c r="BU34" s="56" t="s">
        <v>68</v>
      </c>
      <c r="BV34" s="56" t="s">
        <v>68</v>
      </c>
      <c r="BW34" s="56" t="s">
        <v>70</v>
      </c>
      <c r="BX34" s="56" t="s">
        <v>70</v>
      </c>
      <c r="BY34" s="56" t="s">
        <v>71</v>
      </c>
      <c r="BZ34" s="56" t="s">
        <v>71</v>
      </c>
    </row>
    <row r="35" spans="1:78" s="56" customFormat="1" x14ac:dyDescent="0.3">
      <c r="A35" s="55">
        <v>14182500</v>
      </c>
      <c r="B35" s="55">
        <v>23780805</v>
      </c>
      <c r="C35" s="56" t="s">
        <v>141</v>
      </c>
      <c r="D35" s="56" t="s">
        <v>172</v>
      </c>
      <c r="E35" s="56" t="s">
        <v>173</v>
      </c>
      <c r="F35" s="57"/>
      <c r="G35" s="58">
        <v>0.78400000000000003</v>
      </c>
      <c r="H35" s="58" t="str">
        <f>IF(G35&gt;0.8,"VG",IF(G35&gt;0.7,"G",IF(G35&gt;0.45,"S","NS")))</f>
        <v>G</v>
      </c>
      <c r="I35" s="58" t="str">
        <f>AI35</f>
        <v>S</v>
      </c>
      <c r="J35" s="58" t="str">
        <f>BB35</f>
        <v>S</v>
      </c>
      <c r="K35" s="58" t="str">
        <f>BT35</f>
        <v>S</v>
      </c>
      <c r="L35" s="59">
        <v>0.19059999999999999</v>
      </c>
      <c r="M35" s="58" t="str">
        <f>IF(ABS(L35)&lt;5%,"VG",IF(ABS(L35)&lt;10%,"G",IF(ABS(L35)&lt;15%,"S","NS")))</f>
        <v>NS</v>
      </c>
      <c r="N35" s="58" t="str">
        <f t="shared" ref="N35" si="187">AO35</f>
        <v>VG</v>
      </c>
      <c r="O35" s="58" t="str">
        <f>BD35</f>
        <v>NS</v>
      </c>
      <c r="P35" s="58" t="str">
        <f t="shared" ref="P35" si="188">BY35</f>
        <v>VG</v>
      </c>
      <c r="Q35" s="58">
        <v>0.45600000000000002</v>
      </c>
      <c r="R35" s="58" t="str">
        <f>IF(Q35&lt;=0.5,"VG",IF(Q35&lt;=0.6,"G",IF(Q35&lt;=0.7,"S","NS")))</f>
        <v>VG</v>
      </c>
      <c r="S35" s="58" t="str">
        <f>AN35</f>
        <v>S</v>
      </c>
      <c r="T35" s="58" t="str">
        <f>BF35</f>
        <v>S</v>
      </c>
      <c r="U35" s="58" t="str">
        <f>BX35</f>
        <v>S</v>
      </c>
      <c r="V35" s="58">
        <v>0.878</v>
      </c>
      <c r="W35" s="58" t="str">
        <f>IF(V35&gt;0.85,"VG",IF(V35&gt;0.75,"G",IF(V35&gt;0.6,"S","NS")))</f>
        <v>VG</v>
      </c>
      <c r="X35" s="58" t="str">
        <f>AP35</f>
        <v>G</v>
      </c>
      <c r="Y35" s="58" t="str">
        <f>BH35</f>
        <v>VG</v>
      </c>
      <c r="Z35" s="58" t="str">
        <f>BZ35</f>
        <v>VG</v>
      </c>
      <c r="AA35" s="60">
        <v>0.535923319643546</v>
      </c>
      <c r="AB35" s="60">
        <v>0.54027386729737004</v>
      </c>
      <c r="AC35" s="60">
        <v>38.385922260563298</v>
      </c>
      <c r="AD35" s="60">
        <v>34.925235199023199</v>
      </c>
      <c r="AE35" s="60">
        <v>0.68123173763151501</v>
      </c>
      <c r="AF35" s="60">
        <v>0.67803107060268997</v>
      </c>
      <c r="AG35" s="60">
        <v>0.89656751071997598</v>
      </c>
      <c r="AH35" s="60">
        <v>0.81040885140585495</v>
      </c>
      <c r="AI35" s="55" t="s">
        <v>70</v>
      </c>
      <c r="AJ35" s="55" t="s">
        <v>70</v>
      </c>
      <c r="AK35" s="55" t="s">
        <v>68</v>
      </c>
      <c r="AL35" s="55" t="s">
        <v>68</v>
      </c>
      <c r="AM35" s="55" t="s">
        <v>70</v>
      </c>
      <c r="AN35" s="55" t="s">
        <v>70</v>
      </c>
      <c r="AO35" s="55" t="s">
        <v>71</v>
      </c>
      <c r="AP35" s="55" t="s">
        <v>69</v>
      </c>
      <c r="AR35" s="61" t="s">
        <v>147</v>
      </c>
      <c r="AS35" s="60">
        <v>0.58536063766689905</v>
      </c>
      <c r="AT35" s="60">
        <v>0.59272982781481798</v>
      </c>
      <c r="AU35" s="60">
        <v>33.469692203266703</v>
      </c>
      <c r="AV35" s="60">
        <v>33.364055411436802</v>
      </c>
      <c r="AW35" s="60">
        <v>0.64392496638436203</v>
      </c>
      <c r="AX35" s="60">
        <v>0.63817722631349205</v>
      </c>
      <c r="AY35" s="60">
        <v>0.86206359381770803</v>
      </c>
      <c r="AZ35" s="60">
        <v>0.87097721664626104</v>
      </c>
      <c r="BA35" s="55" t="s">
        <v>70</v>
      </c>
      <c r="BB35" s="55" t="s">
        <v>70</v>
      </c>
      <c r="BC35" s="55" t="s">
        <v>68</v>
      </c>
      <c r="BD35" s="55" t="s">
        <v>68</v>
      </c>
      <c r="BE35" s="55" t="s">
        <v>70</v>
      </c>
      <c r="BF35" s="55" t="s">
        <v>70</v>
      </c>
      <c r="BG35" s="55" t="s">
        <v>71</v>
      </c>
      <c r="BH35" s="55" t="s">
        <v>71</v>
      </c>
      <c r="BI35" s="56">
        <f t="shared" ref="BI35" si="189">IF(BJ35=AR35,1,0)</f>
        <v>1</v>
      </c>
      <c r="BJ35" s="56" t="s">
        <v>147</v>
      </c>
      <c r="BK35" s="60">
        <v>0.54378322653536504</v>
      </c>
      <c r="BL35" s="60">
        <v>0.55855572720182001</v>
      </c>
      <c r="BM35" s="60">
        <v>38.038808598584602</v>
      </c>
      <c r="BN35" s="60">
        <v>37.220206783194897</v>
      </c>
      <c r="BO35" s="60">
        <v>0.67543820847257097</v>
      </c>
      <c r="BP35" s="60">
        <v>0.66441272775149296</v>
      </c>
      <c r="BQ35" s="60">
        <v>0.89330690129327395</v>
      </c>
      <c r="BR35" s="60">
        <v>0.89525479032905397</v>
      </c>
      <c r="BS35" s="56" t="s">
        <v>70</v>
      </c>
      <c r="BT35" s="56" t="s">
        <v>70</v>
      </c>
      <c r="BU35" s="56" t="s">
        <v>68</v>
      </c>
      <c r="BV35" s="56" t="s">
        <v>68</v>
      </c>
      <c r="BW35" s="56" t="s">
        <v>70</v>
      </c>
      <c r="BX35" s="56" t="s">
        <v>70</v>
      </c>
      <c r="BY35" s="56" t="s">
        <v>71</v>
      </c>
      <c r="BZ35" s="56" t="s">
        <v>71</v>
      </c>
    </row>
    <row r="36" spans="1:78" s="56" customFormat="1" x14ac:dyDescent="0.3">
      <c r="A36" s="55">
        <v>14182500</v>
      </c>
      <c r="B36" s="55">
        <v>23780805</v>
      </c>
      <c r="C36" s="56" t="s">
        <v>141</v>
      </c>
      <c r="D36" s="56" t="s">
        <v>182</v>
      </c>
      <c r="E36" s="56" t="s">
        <v>183</v>
      </c>
      <c r="F36" s="57"/>
      <c r="G36" s="58">
        <v>0.66400000000000003</v>
      </c>
      <c r="H36" s="58" t="str">
        <f>IF(G36&gt;0.8,"VG",IF(G36&gt;0.7,"G",IF(G36&gt;0.45,"S","NS")))</f>
        <v>S</v>
      </c>
      <c r="I36" s="58" t="str">
        <f>AI36</f>
        <v>S</v>
      </c>
      <c r="J36" s="58" t="str">
        <f>BB36</f>
        <v>S</v>
      </c>
      <c r="K36" s="58" t="str">
        <f>BT36</f>
        <v>S</v>
      </c>
      <c r="L36" s="59">
        <v>0.434</v>
      </c>
      <c r="M36" s="58" t="str">
        <f>IF(ABS(L36)&lt;5%,"VG",IF(ABS(L36)&lt;10%,"G",IF(ABS(L36)&lt;15%,"S","NS")))</f>
        <v>NS</v>
      </c>
      <c r="N36" s="58" t="str">
        <f t="shared" ref="N36" si="190">AO36</f>
        <v>VG</v>
      </c>
      <c r="O36" s="58" t="str">
        <f>BD36</f>
        <v>NS</v>
      </c>
      <c r="P36" s="58" t="str">
        <f t="shared" ref="P36" si="191">BY36</f>
        <v>VG</v>
      </c>
      <c r="Q36" s="58">
        <v>0.54</v>
      </c>
      <c r="R36" s="58" t="str">
        <f>IF(Q36&lt;=0.5,"VG",IF(Q36&lt;=0.6,"G",IF(Q36&lt;=0.7,"S","NS")))</f>
        <v>G</v>
      </c>
      <c r="S36" s="58" t="str">
        <f>AN36</f>
        <v>S</v>
      </c>
      <c r="T36" s="58" t="str">
        <f>BF36</f>
        <v>S</v>
      </c>
      <c r="U36" s="58" t="str">
        <f>BX36</f>
        <v>S</v>
      </c>
      <c r="V36" s="58">
        <v>0.88680000000000003</v>
      </c>
      <c r="W36" s="58" t="str">
        <f>IF(V36&gt;0.85,"VG",IF(V36&gt;0.75,"G",IF(V36&gt;0.6,"S","NS")))</f>
        <v>VG</v>
      </c>
      <c r="X36" s="58" t="str">
        <f>AP36</f>
        <v>G</v>
      </c>
      <c r="Y36" s="58" t="str">
        <f>BH36</f>
        <v>VG</v>
      </c>
      <c r="Z36" s="58" t="str">
        <f>BZ36</f>
        <v>VG</v>
      </c>
      <c r="AA36" s="60">
        <v>0.535923319643546</v>
      </c>
      <c r="AB36" s="60">
        <v>0.54027386729737004</v>
      </c>
      <c r="AC36" s="60">
        <v>38.385922260563298</v>
      </c>
      <c r="AD36" s="60">
        <v>34.925235199023199</v>
      </c>
      <c r="AE36" s="60">
        <v>0.68123173763151501</v>
      </c>
      <c r="AF36" s="60">
        <v>0.67803107060268997</v>
      </c>
      <c r="AG36" s="60">
        <v>0.89656751071997598</v>
      </c>
      <c r="AH36" s="60">
        <v>0.81040885140585495</v>
      </c>
      <c r="AI36" s="55" t="s">
        <v>70</v>
      </c>
      <c r="AJ36" s="55" t="s">
        <v>70</v>
      </c>
      <c r="AK36" s="55" t="s">
        <v>68</v>
      </c>
      <c r="AL36" s="55" t="s">
        <v>68</v>
      </c>
      <c r="AM36" s="55" t="s">
        <v>70</v>
      </c>
      <c r="AN36" s="55" t="s">
        <v>70</v>
      </c>
      <c r="AO36" s="55" t="s">
        <v>71</v>
      </c>
      <c r="AP36" s="55" t="s">
        <v>69</v>
      </c>
      <c r="AR36" s="61" t="s">
        <v>147</v>
      </c>
      <c r="AS36" s="60">
        <v>0.58536063766689905</v>
      </c>
      <c r="AT36" s="60">
        <v>0.59272982781481798</v>
      </c>
      <c r="AU36" s="60">
        <v>33.469692203266703</v>
      </c>
      <c r="AV36" s="60">
        <v>33.364055411436802</v>
      </c>
      <c r="AW36" s="60">
        <v>0.64392496638436203</v>
      </c>
      <c r="AX36" s="60">
        <v>0.63817722631349205</v>
      </c>
      <c r="AY36" s="60">
        <v>0.86206359381770803</v>
      </c>
      <c r="AZ36" s="60">
        <v>0.87097721664626104</v>
      </c>
      <c r="BA36" s="55" t="s">
        <v>70</v>
      </c>
      <c r="BB36" s="55" t="s">
        <v>70</v>
      </c>
      <c r="BC36" s="55" t="s">
        <v>68</v>
      </c>
      <c r="BD36" s="55" t="s">
        <v>68</v>
      </c>
      <c r="BE36" s="55" t="s">
        <v>70</v>
      </c>
      <c r="BF36" s="55" t="s">
        <v>70</v>
      </c>
      <c r="BG36" s="55" t="s">
        <v>71</v>
      </c>
      <c r="BH36" s="55" t="s">
        <v>71</v>
      </c>
      <c r="BI36" s="56">
        <f t="shared" ref="BI36" si="192">IF(BJ36=AR36,1,0)</f>
        <v>1</v>
      </c>
      <c r="BJ36" s="56" t="s">
        <v>147</v>
      </c>
      <c r="BK36" s="60">
        <v>0.54378322653536504</v>
      </c>
      <c r="BL36" s="60">
        <v>0.55855572720182001</v>
      </c>
      <c r="BM36" s="60">
        <v>38.038808598584602</v>
      </c>
      <c r="BN36" s="60">
        <v>37.220206783194897</v>
      </c>
      <c r="BO36" s="60">
        <v>0.67543820847257097</v>
      </c>
      <c r="BP36" s="60">
        <v>0.66441272775149296</v>
      </c>
      <c r="BQ36" s="60">
        <v>0.89330690129327395</v>
      </c>
      <c r="BR36" s="60">
        <v>0.89525479032905397</v>
      </c>
      <c r="BS36" s="56" t="s">
        <v>70</v>
      </c>
      <c r="BT36" s="56" t="s">
        <v>70</v>
      </c>
      <c r="BU36" s="56" t="s">
        <v>68</v>
      </c>
      <c r="BV36" s="56" t="s">
        <v>68</v>
      </c>
      <c r="BW36" s="56" t="s">
        <v>70</v>
      </c>
      <c r="BX36" s="56" t="s">
        <v>70</v>
      </c>
      <c r="BY36" s="56" t="s">
        <v>71</v>
      </c>
      <c r="BZ36" s="56" t="s">
        <v>71</v>
      </c>
    </row>
    <row r="37" spans="1:78" s="56" customFormat="1" ht="28.8" x14ac:dyDescent="0.3">
      <c r="A37" s="55">
        <v>14182500</v>
      </c>
      <c r="B37" s="55">
        <v>23780805</v>
      </c>
      <c r="C37" s="56" t="s">
        <v>141</v>
      </c>
      <c r="D37" s="66" t="s">
        <v>180</v>
      </c>
      <c r="E37" s="56" t="s">
        <v>181</v>
      </c>
      <c r="F37" s="57"/>
      <c r="G37" s="58">
        <v>0.72099999999999997</v>
      </c>
      <c r="H37" s="58" t="str">
        <f>IF(G37&gt;0.8,"VG",IF(G37&gt;0.7,"G",IF(G37&gt;0.45,"S","NS")))</f>
        <v>G</v>
      </c>
      <c r="I37" s="58" t="str">
        <f>AI37</f>
        <v>S</v>
      </c>
      <c r="J37" s="58" t="str">
        <f>BB37</f>
        <v>S</v>
      </c>
      <c r="K37" s="58" t="str">
        <f>BT37</f>
        <v>S</v>
      </c>
      <c r="L37" s="59">
        <v>0.44900000000000001</v>
      </c>
      <c r="M37" s="58" t="str">
        <f>IF(ABS(L37)&lt;5%,"VG",IF(ABS(L37)&lt;10%,"G",IF(ABS(L37)&lt;15%,"S","NS")))</f>
        <v>NS</v>
      </c>
      <c r="N37" s="58" t="str">
        <f t="shared" ref="N37" si="193">AO37</f>
        <v>VG</v>
      </c>
      <c r="O37" s="58" t="str">
        <f>BD37</f>
        <v>NS</v>
      </c>
      <c r="P37" s="58" t="str">
        <f t="shared" ref="P37" si="194">BY37</f>
        <v>VG</v>
      </c>
      <c r="Q37" s="58">
        <v>0.49399999999999999</v>
      </c>
      <c r="R37" s="58" t="str">
        <f>IF(Q37&lt;=0.5,"VG",IF(Q37&lt;=0.6,"G",IF(Q37&lt;=0.7,"S","NS")))</f>
        <v>VG</v>
      </c>
      <c r="S37" s="58" t="str">
        <f>AN37</f>
        <v>S</v>
      </c>
      <c r="T37" s="58" t="str">
        <f>BF37</f>
        <v>S</v>
      </c>
      <c r="U37" s="58" t="str">
        <f>BX37</f>
        <v>S</v>
      </c>
      <c r="V37" s="58">
        <v>0.90229999999999999</v>
      </c>
      <c r="W37" s="58" t="str">
        <f>IF(V37&gt;0.85,"VG",IF(V37&gt;0.75,"G",IF(V37&gt;0.6,"S","NS")))</f>
        <v>VG</v>
      </c>
      <c r="X37" s="58" t="str">
        <f>AP37</f>
        <v>G</v>
      </c>
      <c r="Y37" s="58" t="str">
        <f>BH37</f>
        <v>VG</v>
      </c>
      <c r="Z37" s="58" t="str">
        <f>BZ37</f>
        <v>VG</v>
      </c>
      <c r="AA37" s="60">
        <v>0.535923319643546</v>
      </c>
      <c r="AB37" s="60">
        <v>0.54027386729737004</v>
      </c>
      <c r="AC37" s="60">
        <v>38.385922260563298</v>
      </c>
      <c r="AD37" s="60">
        <v>34.925235199023199</v>
      </c>
      <c r="AE37" s="60">
        <v>0.68123173763151501</v>
      </c>
      <c r="AF37" s="60">
        <v>0.67803107060268997</v>
      </c>
      <c r="AG37" s="60">
        <v>0.89656751071997598</v>
      </c>
      <c r="AH37" s="60">
        <v>0.81040885140585495</v>
      </c>
      <c r="AI37" s="55" t="s">
        <v>70</v>
      </c>
      <c r="AJ37" s="55" t="s">
        <v>70</v>
      </c>
      <c r="AK37" s="55" t="s">
        <v>68</v>
      </c>
      <c r="AL37" s="55" t="s">
        <v>68</v>
      </c>
      <c r="AM37" s="55" t="s">
        <v>70</v>
      </c>
      <c r="AN37" s="55" t="s">
        <v>70</v>
      </c>
      <c r="AO37" s="55" t="s">
        <v>71</v>
      </c>
      <c r="AP37" s="55" t="s">
        <v>69</v>
      </c>
      <c r="AR37" s="61" t="s">
        <v>147</v>
      </c>
      <c r="AS37" s="60">
        <v>0.58536063766689905</v>
      </c>
      <c r="AT37" s="60">
        <v>0.59272982781481798</v>
      </c>
      <c r="AU37" s="60">
        <v>33.469692203266703</v>
      </c>
      <c r="AV37" s="60">
        <v>33.364055411436802</v>
      </c>
      <c r="AW37" s="60">
        <v>0.64392496638436203</v>
      </c>
      <c r="AX37" s="60">
        <v>0.63817722631349205</v>
      </c>
      <c r="AY37" s="60">
        <v>0.86206359381770803</v>
      </c>
      <c r="AZ37" s="60">
        <v>0.87097721664626104</v>
      </c>
      <c r="BA37" s="55" t="s">
        <v>70</v>
      </c>
      <c r="BB37" s="55" t="s">
        <v>70</v>
      </c>
      <c r="BC37" s="55" t="s">
        <v>68</v>
      </c>
      <c r="BD37" s="55" t="s">
        <v>68</v>
      </c>
      <c r="BE37" s="55" t="s">
        <v>70</v>
      </c>
      <c r="BF37" s="55" t="s">
        <v>70</v>
      </c>
      <c r="BG37" s="55" t="s">
        <v>71</v>
      </c>
      <c r="BH37" s="55" t="s">
        <v>71</v>
      </c>
      <c r="BI37" s="56">
        <f t="shared" ref="BI37" si="195">IF(BJ37=AR37,1,0)</f>
        <v>1</v>
      </c>
      <c r="BJ37" s="56" t="s">
        <v>147</v>
      </c>
      <c r="BK37" s="60">
        <v>0.54378322653536504</v>
      </c>
      <c r="BL37" s="60">
        <v>0.55855572720182001</v>
      </c>
      <c r="BM37" s="60">
        <v>38.038808598584602</v>
      </c>
      <c r="BN37" s="60">
        <v>37.220206783194897</v>
      </c>
      <c r="BO37" s="60">
        <v>0.67543820847257097</v>
      </c>
      <c r="BP37" s="60">
        <v>0.66441272775149296</v>
      </c>
      <c r="BQ37" s="60">
        <v>0.89330690129327395</v>
      </c>
      <c r="BR37" s="60">
        <v>0.89525479032905397</v>
      </c>
      <c r="BS37" s="56" t="s">
        <v>70</v>
      </c>
      <c r="BT37" s="56" t="s">
        <v>70</v>
      </c>
      <c r="BU37" s="56" t="s">
        <v>68</v>
      </c>
      <c r="BV37" s="56" t="s">
        <v>68</v>
      </c>
      <c r="BW37" s="56" t="s">
        <v>70</v>
      </c>
      <c r="BX37" s="56" t="s">
        <v>70</v>
      </c>
      <c r="BY37" s="56" t="s">
        <v>71</v>
      </c>
      <c r="BZ37" s="56" t="s">
        <v>71</v>
      </c>
    </row>
    <row r="38" spans="1:78" x14ac:dyDescent="0.3">
      <c r="A38" s="3"/>
      <c r="B38" s="3"/>
      <c r="M38" s="26"/>
      <c r="Q38" s="18"/>
      <c r="AA38" s="33"/>
      <c r="AB38" s="33"/>
      <c r="AC38" s="42"/>
      <c r="AD38" s="42"/>
      <c r="AE38" s="43"/>
      <c r="AF38" s="43"/>
      <c r="AG38" s="35"/>
      <c r="AH38" s="35"/>
      <c r="AI38" s="36"/>
      <c r="AJ38" s="36"/>
      <c r="AK38" s="40"/>
      <c r="AL38" s="40"/>
      <c r="AM38" s="41"/>
      <c r="AN38" s="41"/>
      <c r="AO38" s="3"/>
      <c r="AP38" s="3"/>
      <c r="AR38" s="44"/>
      <c r="AS38" s="33"/>
      <c r="AT38" s="33"/>
      <c r="AU38" s="42"/>
      <c r="AV38" s="42"/>
      <c r="AW38" s="43"/>
      <c r="AX38" s="43"/>
      <c r="AY38" s="35"/>
      <c r="AZ38" s="35"/>
      <c r="BA38" s="36"/>
      <c r="BB38" s="36"/>
      <c r="BC38" s="40"/>
      <c r="BD38" s="40"/>
      <c r="BE38" s="41"/>
      <c r="BF38" s="41"/>
      <c r="BG38" s="3"/>
      <c r="BH38" s="3"/>
      <c r="BK38" s="35"/>
      <c r="BL38" s="35"/>
      <c r="BM38" s="35"/>
      <c r="BN38" s="35"/>
      <c r="BO38" s="35"/>
      <c r="BP38" s="35"/>
      <c r="BQ38" s="35"/>
      <c r="BR38" s="35"/>
    </row>
    <row r="39" spans="1:78" x14ac:dyDescent="0.3">
      <c r="A39" s="3">
        <v>14183000</v>
      </c>
      <c r="B39" s="3">
        <v>23780481</v>
      </c>
      <c r="C39" t="s">
        <v>142</v>
      </c>
      <c r="D39" t="s">
        <v>137</v>
      </c>
      <c r="G39" s="16">
        <v>0.78</v>
      </c>
      <c r="H39" s="16" t="str">
        <f t="shared" ref="H39:H42" si="196">IF(G39&gt;0.8,"VG",IF(G39&gt;0.7,"G",IF(G39&gt;0.45,"S","NS")))</f>
        <v>G</v>
      </c>
      <c r="I39" s="16" t="str">
        <f t="shared" ref="I39:I42" si="197">AI39</f>
        <v>G</v>
      </c>
      <c r="J39" s="16" t="str">
        <f t="shared" ref="J39:J42" si="198">BB39</f>
        <v>G</v>
      </c>
      <c r="K39" s="16" t="str">
        <f t="shared" ref="K39:K42" si="199">BT39</f>
        <v>G</v>
      </c>
      <c r="L39" s="19">
        <v>0.16500000000000001</v>
      </c>
      <c r="M39" s="26" t="str">
        <f t="shared" ref="M39:M42" si="200">IF(ABS(L39)&lt;5%,"VG",IF(ABS(L39)&lt;10%,"G",IF(ABS(L39)&lt;15%,"S","NS")))</f>
        <v>NS</v>
      </c>
      <c r="N39" s="26" t="str">
        <f t="shared" ref="N39:N42" si="201">AO39</f>
        <v>G</v>
      </c>
      <c r="O39" s="26" t="str">
        <f t="shared" ref="O39:O42" si="202">BD39</f>
        <v>S</v>
      </c>
      <c r="P39" s="26" t="str">
        <f t="shared" ref="P39:P42" si="203">BY39</f>
        <v>G</v>
      </c>
      <c r="Q39" s="18">
        <v>0.45</v>
      </c>
      <c r="R39" s="17" t="str">
        <f t="shared" ref="R39:R42" si="204">IF(Q39&lt;=0.5,"VG",IF(Q39&lt;=0.6,"G",IF(Q39&lt;=0.7,"S","NS")))</f>
        <v>VG</v>
      </c>
      <c r="S39" s="17" t="str">
        <f t="shared" ref="S39:S42" si="205">AN39</f>
        <v>G</v>
      </c>
      <c r="T39" s="17" t="str">
        <f t="shared" ref="T39:T42" si="206">BF39</f>
        <v>VG</v>
      </c>
      <c r="U39" s="17" t="str">
        <f t="shared" ref="U39:U42" si="207">BX39</f>
        <v>G</v>
      </c>
      <c r="V39" s="18">
        <v>0.84</v>
      </c>
      <c r="W39" s="18" t="str">
        <f t="shared" ref="W39:W42" si="208">IF(V39&gt;0.85,"VG",IF(V39&gt;0.75,"G",IF(V39&gt;0.6,"S","NS")))</f>
        <v>G</v>
      </c>
      <c r="X39" s="18" t="str">
        <f t="shared" ref="X39:X42" si="209">AP39</f>
        <v>S</v>
      </c>
      <c r="Y39" s="18" t="str">
        <f t="shared" ref="Y39:Y42" si="210">BH39</f>
        <v>G</v>
      </c>
      <c r="Z39" s="18" t="str">
        <f t="shared" ref="Z39:Z42" si="211">BZ39</f>
        <v>VG</v>
      </c>
      <c r="AA39" s="33">
        <v>0.70282479882715998</v>
      </c>
      <c r="AB39" s="33">
        <v>0.64417107550446695</v>
      </c>
      <c r="AC39" s="42">
        <v>19.359259877907299</v>
      </c>
      <c r="AD39" s="42">
        <v>16.635148005357099</v>
      </c>
      <c r="AE39" s="43">
        <v>0.54513778182477901</v>
      </c>
      <c r="AF39" s="43">
        <v>0.59651397678137696</v>
      </c>
      <c r="AG39" s="35">
        <v>0.84394804880386798</v>
      </c>
      <c r="AH39" s="35">
        <v>0.737360127489193</v>
      </c>
      <c r="AI39" s="36" t="s">
        <v>69</v>
      </c>
      <c r="AJ39" s="36" t="s">
        <v>70</v>
      </c>
      <c r="AK39" s="40" t="s">
        <v>68</v>
      </c>
      <c r="AL39" s="40" t="s">
        <v>68</v>
      </c>
      <c r="AM39" s="41" t="s">
        <v>69</v>
      </c>
      <c r="AN39" s="41" t="s">
        <v>69</v>
      </c>
      <c r="AO39" s="3" t="s">
        <v>69</v>
      </c>
      <c r="AP39" s="3" t="s">
        <v>70</v>
      </c>
      <c r="AR39" s="44" t="s">
        <v>148</v>
      </c>
      <c r="AS39" s="33">
        <v>0.76928837982983</v>
      </c>
      <c r="AT39" s="33">
        <v>0.76210211929609495</v>
      </c>
      <c r="AU39" s="42">
        <v>13.359614076382901</v>
      </c>
      <c r="AV39" s="42">
        <v>14.134358933216401</v>
      </c>
      <c r="AW39" s="43">
        <v>0.480324494659777</v>
      </c>
      <c r="AX39" s="43">
        <v>0.48774776340225801</v>
      </c>
      <c r="AY39" s="35">
        <v>0.84007191381065005</v>
      </c>
      <c r="AZ39" s="35">
        <v>0.84754044212579605</v>
      </c>
      <c r="BA39" s="36" t="s">
        <v>69</v>
      </c>
      <c r="BB39" s="36" t="s">
        <v>69</v>
      </c>
      <c r="BC39" s="40" t="s">
        <v>70</v>
      </c>
      <c r="BD39" s="40" t="s">
        <v>70</v>
      </c>
      <c r="BE39" s="41" t="s">
        <v>71</v>
      </c>
      <c r="BF39" s="41" t="s">
        <v>71</v>
      </c>
      <c r="BG39" s="3" t="s">
        <v>69</v>
      </c>
      <c r="BH39" s="3" t="s">
        <v>69</v>
      </c>
      <c r="BI39">
        <f t="shared" si="166"/>
        <v>1</v>
      </c>
      <c r="BJ39" t="s">
        <v>148</v>
      </c>
      <c r="BK39" s="35">
        <v>0.71112207149379403</v>
      </c>
      <c r="BL39" s="35">
        <v>0.71533235825707098</v>
      </c>
      <c r="BM39" s="35">
        <v>19.023758263725899</v>
      </c>
      <c r="BN39" s="35">
        <v>18.862054385397599</v>
      </c>
      <c r="BO39" s="35">
        <v>0.53747365377868195</v>
      </c>
      <c r="BP39" s="35">
        <v>0.53354253976878796</v>
      </c>
      <c r="BQ39" s="35">
        <v>0.84446838566792704</v>
      </c>
      <c r="BR39" s="35">
        <v>0.85395105944368899</v>
      </c>
      <c r="BS39" t="s">
        <v>69</v>
      </c>
      <c r="BT39" t="s">
        <v>69</v>
      </c>
      <c r="BU39" t="s">
        <v>68</v>
      </c>
      <c r="BV39" t="s">
        <v>68</v>
      </c>
      <c r="BW39" t="s">
        <v>69</v>
      </c>
      <c r="BX39" t="s">
        <v>69</v>
      </c>
      <c r="BY39" t="s">
        <v>69</v>
      </c>
      <c r="BZ39" t="s">
        <v>71</v>
      </c>
    </row>
    <row r="40" spans="1:78" s="56" customFormat="1" x14ac:dyDescent="0.3">
      <c r="A40" s="55">
        <v>14183000</v>
      </c>
      <c r="B40" s="55">
        <v>23780481</v>
      </c>
      <c r="C40" s="56" t="s">
        <v>142</v>
      </c>
      <c r="D40" s="56" t="s">
        <v>151</v>
      </c>
      <c r="F40" s="57"/>
      <c r="G40" s="58">
        <v>0.79</v>
      </c>
      <c r="H40" s="58" t="str">
        <f t="shared" ref="H40" si="212">IF(G40&gt;0.8,"VG",IF(G40&gt;0.7,"G",IF(G40&gt;0.45,"S","NS")))</f>
        <v>G</v>
      </c>
      <c r="I40" s="58" t="str">
        <f t="shared" ref="I40" si="213">AI40</f>
        <v>G</v>
      </c>
      <c r="J40" s="58" t="str">
        <f t="shared" ref="J40" si="214">BB40</f>
        <v>G</v>
      </c>
      <c r="K40" s="58" t="str">
        <f t="shared" ref="K40" si="215">BT40</f>
        <v>G</v>
      </c>
      <c r="L40" s="62">
        <v>0.15049999999999999</v>
      </c>
      <c r="M40" s="58" t="str">
        <f t="shared" ref="M40" si="216">IF(ABS(L40)&lt;5%,"VG",IF(ABS(L40)&lt;10%,"G",IF(ABS(L40)&lt;15%,"S","NS")))</f>
        <v>NS</v>
      </c>
      <c r="N40" s="58" t="str">
        <f t="shared" ref="N40" si="217">AO40</f>
        <v>G</v>
      </c>
      <c r="O40" s="58" t="str">
        <f t="shared" ref="O40" si="218">BD40</f>
        <v>S</v>
      </c>
      <c r="P40" s="58" t="str">
        <f t="shared" ref="P40" si="219">BY40</f>
        <v>G</v>
      </c>
      <c r="Q40" s="58">
        <v>0.45</v>
      </c>
      <c r="R40" s="58" t="str">
        <f t="shared" ref="R40" si="220">IF(Q40&lt;=0.5,"VG",IF(Q40&lt;=0.6,"G",IF(Q40&lt;=0.7,"S","NS")))</f>
        <v>VG</v>
      </c>
      <c r="S40" s="58" t="str">
        <f t="shared" ref="S40" si="221">AN40</f>
        <v>G</v>
      </c>
      <c r="T40" s="58" t="str">
        <f t="shared" ref="T40" si="222">BF40</f>
        <v>VG</v>
      </c>
      <c r="U40" s="58" t="str">
        <f t="shared" ref="U40" si="223">BX40</f>
        <v>G</v>
      </c>
      <c r="V40" s="58">
        <v>0.84499999999999997</v>
      </c>
      <c r="W40" s="58" t="str">
        <f t="shared" ref="W40" si="224">IF(V40&gt;0.85,"VG",IF(V40&gt;0.75,"G",IF(V40&gt;0.6,"S","NS")))</f>
        <v>G</v>
      </c>
      <c r="X40" s="58" t="str">
        <f t="shared" ref="X40" si="225">AP40</f>
        <v>S</v>
      </c>
      <c r="Y40" s="58" t="str">
        <f t="shared" ref="Y40" si="226">BH40</f>
        <v>G</v>
      </c>
      <c r="Z40" s="58" t="str">
        <f t="shared" ref="Z40" si="227">BZ40</f>
        <v>VG</v>
      </c>
      <c r="AA40" s="60">
        <v>0.70282479882715998</v>
      </c>
      <c r="AB40" s="60">
        <v>0.64417107550446695</v>
      </c>
      <c r="AC40" s="60">
        <v>19.359259877907299</v>
      </c>
      <c r="AD40" s="60">
        <v>16.635148005357099</v>
      </c>
      <c r="AE40" s="60">
        <v>0.54513778182477901</v>
      </c>
      <c r="AF40" s="60">
        <v>0.59651397678137696</v>
      </c>
      <c r="AG40" s="60">
        <v>0.84394804880386798</v>
      </c>
      <c r="AH40" s="60">
        <v>0.737360127489193</v>
      </c>
      <c r="AI40" s="55" t="s">
        <v>69</v>
      </c>
      <c r="AJ40" s="55" t="s">
        <v>70</v>
      </c>
      <c r="AK40" s="55" t="s">
        <v>68</v>
      </c>
      <c r="AL40" s="55" t="s">
        <v>68</v>
      </c>
      <c r="AM40" s="55" t="s">
        <v>69</v>
      </c>
      <c r="AN40" s="55" t="s">
        <v>69</v>
      </c>
      <c r="AO40" s="55" t="s">
        <v>69</v>
      </c>
      <c r="AP40" s="55" t="s">
        <v>70</v>
      </c>
      <c r="AR40" s="61" t="s">
        <v>148</v>
      </c>
      <c r="AS40" s="60">
        <v>0.76928837982983</v>
      </c>
      <c r="AT40" s="60">
        <v>0.76210211929609495</v>
      </c>
      <c r="AU40" s="60">
        <v>13.359614076382901</v>
      </c>
      <c r="AV40" s="60">
        <v>14.134358933216401</v>
      </c>
      <c r="AW40" s="60">
        <v>0.480324494659777</v>
      </c>
      <c r="AX40" s="60">
        <v>0.48774776340225801</v>
      </c>
      <c r="AY40" s="60">
        <v>0.84007191381065005</v>
      </c>
      <c r="AZ40" s="60">
        <v>0.84754044212579605</v>
      </c>
      <c r="BA40" s="55" t="s">
        <v>69</v>
      </c>
      <c r="BB40" s="55" t="s">
        <v>69</v>
      </c>
      <c r="BC40" s="55" t="s">
        <v>70</v>
      </c>
      <c r="BD40" s="55" t="s">
        <v>70</v>
      </c>
      <c r="BE40" s="55" t="s">
        <v>71</v>
      </c>
      <c r="BF40" s="55" t="s">
        <v>71</v>
      </c>
      <c r="BG40" s="55" t="s">
        <v>69</v>
      </c>
      <c r="BH40" s="55" t="s">
        <v>69</v>
      </c>
      <c r="BI40" s="56">
        <f t="shared" ref="BI40" si="228">IF(BJ40=AR40,1,0)</f>
        <v>1</v>
      </c>
      <c r="BJ40" s="56" t="s">
        <v>148</v>
      </c>
      <c r="BK40" s="60">
        <v>0.71112207149379403</v>
      </c>
      <c r="BL40" s="60">
        <v>0.71533235825707098</v>
      </c>
      <c r="BM40" s="60">
        <v>19.023758263725899</v>
      </c>
      <c r="BN40" s="60">
        <v>18.862054385397599</v>
      </c>
      <c r="BO40" s="60">
        <v>0.53747365377868195</v>
      </c>
      <c r="BP40" s="60">
        <v>0.53354253976878796</v>
      </c>
      <c r="BQ40" s="60">
        <v>0.84446838566792704</v>
      </c>
      <c r="BR40" s="60">
        <v>0.85395105944368899</v>
      </c>
      <c r="BS40" s="56" t="s">
        <v>69</v>
      </c>
      <c r="BT40" s="56" t="s">
        <v>69</v>
      </c>
      <c r="BU40" s="56" t="s">
        <v>68</v>
      </c>
      <c r="BV40" s="56" t="s">
        <v>68</v>
      </c>
      <c r="BW40" s="56" t="s">
        <v>69</v>
      </c>
      <c r="BX40" s="56" t="s">
        <v>69</v>
      </c>
      <c r="BY40" s="56" t="s">
        <v>69</v>
      </c>
      <c r="BZ40" s="56" t="s">
        <v>71</v>
      </c>
    </row>
    <row r="41" spans="1:78" x14ac:dyDescent="0.3">
      <c r="A41" s="3"/>
      <c r="B41" s="3"/>
      <c r="M41" s="26"/>
      <c r="Q41" s="18"/>
      <c r="AA41" s="33"/>
      <c r="AB41" s="33"/>
      <c r="AC41" s="42"/>
      <c r="AD41" s="42"/>
      <c r="AE41" s="43"/>
      <c r="AF41" s="43"/>
      <c r="AG41" s="35"/>
      <c r="AH41" s="35"/>
      <c r="AI41" s="36"/>
      <c r="AJ41" s="36"/>
      <c r="AK41" s="40"/>
      <c r="AL41" s="40"/>
      <c r="AM41" s="41"/>
      <c r="AN41" s="41"/>
      <c r="AO41" s="3"/>
      <c r="AP41" s="3"/>
      <c r="AR41" s="44"/>
      <c r="AS41" s="33"/>
      <c r="AT41" s="33"/>
      <c r="AU41" s="42"/>
      <c r="AV41" s="42"/>
      <c r="AW41" s="43"/>
      <c r="AX41" s="43"/>
      <c r="AY41" s="35"/>
      <c r="AZ41" s="35"/>
      <c r="BA41" s="36"/>
      <c r="BB41" s="36"/>
      <c r="BC41" s="40"/>
      <c r="BD41" s="40"/>
      <c r="BE41" s="41"/>
      <c r="BF41" s="41"/>
      <c r="BG41" s="3"/>
      <c r="BH41" s="3"/>
      <c r="BK41" s="35"/>
      <c r="BL41" s="35"/>
      <c r="BM41" s="35"/>
      <c r="BN41" s="35"/>
      <c r="BO41" s="35"/>
      <c r="BP41" s="35"/>
      <c r="BQ41" s="35"/>
      <c r="BR41" s="35"/>
    </row>
    <row r="42" spans="1:78" x14ac:dyDescent="0.3">
      <c r="A42" s="3">
        <v>14184100</v>
      </c>
      <c r="B42" s="3">
        <v>23780883</v>
      </c>
      <c r="C42" t="s">
        <v>143</v>
      </c>
      <c r="D42" t="s">
        <v>137</v>
      </c>
      <c r="G42" s="16">
        <v>0.82</v>
      </c>
      <c r="H42" s="16" t="str">
        <f t="shared" si="196"/>
        <v>VG</v>
      </c>
      <c r="I42" s="16" t="str">
        <f t="shared" si="197"/>
        <v>G</v>
      </c>
      <c r="J42" s="16" t="str">
        <f t="shared" si="198"/>
        <v>G</v>
      </c>
      <c r="K42" s="16" t="str">
        <f t="shared" si="199"/>
        <v>G</v>
      </c>
      <c r="L42" s="19">
        <v>6.4000000000000001E-2</v>
      </c>
      <c r="M42" s="26" t="str">
        <f t="shared" si="200"/>
        <v>G</v>
      </c>
      <c r="N42" s="26" t="str">
        <f t="shared" si="201"/>
        <v>G</v>
      </c>
      <c r="O42" s="26" t="str">
        <f t="shared" si="202"/>
        <v>G</v>
      </c>
      <c r="P42" s="26" t="str">
        <f t="shared" si="203"/>
        <v>G</v>
      </c>
      <c r="Q42" s="18">
        <v>0.42</v>
      </c>
      <c r="R42" s="17" t="str">
        <f t="shared" si="204"/>
        <v>VG</v>
      </c>
      <c r="S42" s="17" t="str">
        <f t="shared" si="205"/>
        <v>G</v>
      </c>
      <c r="T42" s="17" t="str">
        <f t="shared" si="206"/>
        <v>VG</v>
      </c>
      <c r="U42" s="17" t="str">
        <f t="shared" si="207"/>
        <v>VG</v>
      </c>
      <c r="V42" s="18">
        <v>0.84</v>
      </c>
      <c r="W42" s="18" t="str">
        <f t="shared" si="208"/>
        <v>G</v>
      </c>
      <c r="X42" s="18" t="str">
        <f t="shared" si="209"/>
        <v>S</v>
      </c>
      <c r="Y42" s="18" t="str">
        <f t="shared" si="210"/>
        <v>VG</v>
      </c>
      <c r="Z42" s="18" t="str">
        <f t="shared" si="211"/>
        <v>G</v>
      </c>
      <c r="AA42" s="33">
        <v>0.74616055699305495</v>
      </c>
      <c r="AB42" s="33">
        <v>0.67909814418889003</v>
      </c>
      <c r="AC42" s="42">
        <v>14.057892180073001</v>
      </c>
      <c r="AD42" s="42">
        <v>10.3877828640448</v>
      </c>
      <c r="AE42" s="43">
        <v>0.50382481380629296</v>
      </c>
      <c r="AF42" s="43">
        <v>0.56648199954730305</v>
      </c>
      <c r="AG42" s="35">
        <v>0.84268686003554205</v>
      </c>
      <c r="AH42" s="35">
        <v>0.72946601556531199</v>
      </c>
      <c r="AI42" s="36" t="s">
        <v>69</v>
      </c>
      <c r="AJ42" s="36" t="s">
        <v>70</v>
      </c>
      <c r="AK42" s="40" t="s">
        <v>70</v>
      </c>
      <c r="AL42" s="40" t="s">
        <v>70</v>
      </c>
      <c r="AM42" s="41" t="s">
        <v>69</v>
      </c>
      <c r="AN42" s="41" t="s">
        <v>69</v>
      </c>
      <c r="AO42" s="3" t="s">
        <v>69</v>
      </c>
      <c r="AP42" s="3" t="s">
        <v>70</v>
      </c>
      <c r="AR42" s="44" t="s">
        <v>149</v>
      </c>
      <c r="AS42" s="33">
        <v>0.79445395584336498</v>
      </c>
      <c r="AT42" s="33">
        <v>0.793548832874162</v>
      </c>
      <c r="AU42" s="42">
        <v>8.4103450557926198</v>
      </c>
      <c r="AV42" s="42">
        <v>8.4276026771923807</v>
      </c>
      <c r="AW42" s="43">
        <v>0.45337186079049402</v>
      </c>
      <c r="AX42" s="43">
        <v>0.45436897685233502</v>
      </c>
      <c r="AY42" s="35">
        <v>0.85077270589057197</v>
      </c>
      <c r="AZ42" s="35">
        <v>0.85532850180283004</v>
      </c>
      <c r="BA42" s="36" t="s">
        <v>69</v>
      </c>
      <c r="BB42" s="36" t="s">
        <v>69</v>
      </c>
      <c r="BC42" s="40" t="s">
        <v>69</v>
      </c>
      <c r="BD42" s="40" t="s">
        <v>69</v>
      </c>
      <c r="BE42" s="41" t="s">
        <v>71</v>
      </c>
      <c r="BF42" s="41" t="s">
        <v>71</v>
      </c>
      <c r="BG42" s="3" t="s">
        <v>71</v>
      </c>
      <c r="BH42" s="3" t="s">
        <v>71</v>
      </c>
      <c r="BI42">
        <f t="shared" si="166"/>
        <v>1</v>
      </c>
      <c r="BJ42" t="s">
        <v>149</v>
      </c>
      <c r="BK42" s="35">
        <v>0.75847979630699902</v>
      </c>
      <c r="BL42" s="35">
        <v>0.76392120553183895</v>
      </c>
      <c r="BM42" s="35">
        <v>12.772944691857001</v>
      </c>
      <c r="BN42" s="35">
        <v>11.9197259371805</v>
      </c>
      <c r="BO42" s="35">
        <v>0.49144705075216599</v>
      </c>
      <c r="BP42" s="35">
        <v>0.485879403214584</v>
      </c>
      <c r="BQ42" s="35">
        <v>0.84162527161224499</v>
      </c>
      <c r="BR42" s="35">
        <v>0.84458503604716195</v>
      </c>
      <c r="BS42" t="s">
        <v>69</v>
      </c>
      <c r="BT42" t="s">
        <v>69</v>
      </c>
      <c r="BU42" t="s">
        <v>70</v>
      </c>
      <c r="BV42" t="s">
        <v>70</v>
      </c>
      <c r="BW42" t="s">
        <v>71</v>
      </c>
      <c r="BX42" t="s">
        <v>71</v>
      </c>
      <c r="BY42" t="s">
        <v>69</v>
      </c>
      <c r="BZ42" t="s">
        <v>69</v>
      </c>
    </row>
    <row r="43" spans="1:78" s="49" customFormat="1" x14ac:dyDescent="0.3">
      <c r="A43" s="48">
        <v>14184100</v>
      </c>
      <c r="B43" s="48">
        <v>23780883</v>
      </c>
      <c r="C43" s="49" t="s">
        <v>143</v>
      </c>
      <c r="D43" s="49" t="s">
        <v>151</v>
      </c>
      <c r="F43" s="50"/>
      <c r="G43" s="51">
        <v>0.82</v>
      </c>
      <c r="H43" s="51" t="str">
        <f t="shared" ref="H43" si="229">IF(G43&gt;0.8,"VG",IF(G43&gt;0.7,"G",IF(G43&gt;0.45,"S","NS")))</f>
        <v>VG</v>
      </c>
      <c r="I43" s="51" t="str">
        <f t="shared" ref="I43" si="230">AI43</f>
        <v>G</v>
      </c>
      <c r="J43" s="51" t="str">
        <f t="shared" ref="J43" si="231">BB43</f>
        <v>G</v>
      </c>
      <c r="K43" s="51" t="str">
        <f t="shared" ref="K43" si="232">BT43</f>
        <v>G</v>
      </c>
      <c r="L43" s="52">
        <v>0.05</v>
      </c>
      <c r="M43" s="51" t="str">
        <f t="shared" ref="M43" si="233">IF(ABS(L43)&lt;5%,"VG",IF(ABS(L43)&lt;10%,"G",IF(ABS(L43)&lt;15%,"S","NS")))</f>
        <v>G</v>
      </c>
      <c r="N43" s="51" t="str">
        <f t="shared" ref="N43" si="234">AO43</f>
        <v>G</v>
      </c>
      <c r="O43" s="51" t="str">
        <f t="shared" ref="O43" si="235">BD43</f>
        <v>G</v>
      </c>
      <c r="P43" s="51" t="str">
        <f t="shared" ref="P43" si="236">BY43</f>
        <v>G</v>
      </c>
      <c r="Q43" s="51">
        <v>0.43</v>
      </c>
      <c r="R43" s="51" t="str">
        <f t="shared" ref="R43" si="237">IF(Q43&lt;=0.5,"VG",IF(Q43&lt;=0.6,"G",IF(Q43&lt;=0.7,"S","NS")))</f>
        <v>VG</v>
      </c>
      <c r="S43" s="51" t="str">
        <f t="shared" ref="S43" si="238">AN43</f>
        <v>G</v>
      </c>
      <c r="T43" s="51" t="str">
        <f t="shared" ref="T43" si="239">BF43</f>
        <v>VG</v>
      </c>
      <c r="U43" s="51" t="str">
        <f t="shared" ref="U43" si="240">BX43</f>
        <v>VG</v>
      </c>
      <c r="V43" s="51">
        <v>0.84</v>
      </c>
      <c r="W43" s="51" t="str">
        <f t="shared" ref="W43" si="241">IF(V43&gt;0.85,"VG",IF(V43&gt;0.75,"G",IF(V43&gt;0.6,"S","NS")))</f>
        <v>G</v>
      </c>
      <c r="X43" s="51" t="str">
        <f t="shared" ref="X43" si="242">AP43</f>
        <v>S</v>
      </c>
      <c r="Y43" s="51" t="str">
        <f t="shared" ref="Y43" si="243">BH43</f>
        <v>VG</v>
      </c>
      <c r="Z43" s="51" t="str">
        <f t="shared" ref="Z43" si="244">BZ43</f>
        <v>G</v>
      </c>
      <c r="AA43" s="53">
        <v>0.74616055699305495</v>
      </c>
      <c r="AB43" s="53">
        <v>0.67909814418889003</v>
      </c>
      <c r="AC43" s="53">
        <v>14.057892180073001</v>
      </c>
      <c r="AD43" s="53">
        <v>10.3877828640448</v>
      </c>
      <c r="AE43" s="53">
        <v>0.50382481380629296</v>
      </c>
      <c r="AF43" s="53">
        <v>0.56648199954730305</v>
      </c>
      <c r="AG43" s="53">
        <v>0.84268686003554205</v>
      </c>
      <c r="AH43" s="53">
        <v>0.72946601556531199</v>
      </c>
      <c r="AI43" s="48" t="s">
        <v>69</v>
      </c>
      <c r="AJ43" s="48" t="s">
        <v>70</v>
      </c>
      <c r="AK43" s="48" t="s">
        <v>70</v>
      </c>
      <c r="AL43" s="48" t="s">
        <v>70</v>
      </c>
      <c r="AM43" s="48" t="s">
        <v>69</v>
      </c>
      <c r="AN43" s="48" t="s">
        <v>69</v>
      </c>
      <c r="AO43" s="48" t="s">
        <v>69</v>
      </c>
      <c r="AP43" s="48" t="s">
        <v>70</v>
      </c>
      <c r="AR43" s="54" t="s">
        <v>149</v>
      </c>
      <c r="AS43" s="53">
        <v>0.79445395584336498</v>
      </c>
      <c r="AT43" s="53">
        <v>0.793548832874162</v>
      </c>
      <c r="AU43" s="53">
        <v>8.4103450557926198</v>
      </c>
      <c r="AV43" s="53">
        <v>8.4276026771923807</v>
      </c>
      <c r="AW43" s="53">
        <v>0.45337186079049402</v>
      </c>
      <c r="AX43" s="53">
        <v>0.45436897685233502</v>
      </c>
      <c r="AY43" s="53">
        <v>0.85077270589057197</v>
      </c>
      <c r="AZ43" s="53">
        <v>0.85532850180283004</v>
      </c>
      <c r="BA43" s="48" t="s">
        <v>69</v>
      </c>
      <c r="BB43" s="48" t="s">
        <v>69</v>
      </c>
      <c r="BC43" s="48" t="s">
        <v>69</v>
      </c>
      <c r="BD43" s="48" t="s">
        <v>69</v>
      </c>
      <c r="BE43" s="48" t="s">
        <v>71</v>
      </c>
      <c r="BF43" s="48" t="s">
        <v>71</v>
      </c>
      <c r="BG43" s="48" t="s">
        <v>71</v>
      </c>
      <c r="BH43" s="48" t="s">
        <v>71</v>
      </c>
      <c r="BI43" s="49">
        <f t="shared" ref="BI43" si="245">IF(BJ43=AR43,1,0)</f>
        <v>1</v>
      </c>
      <c r="BJ43" s="49" t="s">
        <v>149</v>
      </c>
      <c r="BK43" s="53">
        <v>0.75847979630699902</v>
      </c>
      <c r="BL43" s="53">
        <v>0.76392120553183895</v>
      </c>
      <c r="BM43" s="53">
        <v>12.772944691857001</v>
      </c>
      <c r="BN43" s="53">
        <v>11.9197259371805</v>
      </c>
      <c r="BO43" s="53">
        <v>0.49144705075216599</v>
      </c>
      <c r="BP43" s="53">
        <v>0.485879403214584</v>
      </c>
      <c r="BQ43" s="53">
        <v>0.84162527161224499</v>
      </c>
      <c r="BR43" s="53">
        <v>0.84458503604716195</v>
      </c>
      <c r="BS43" s="49" t="s">
        <v>69</v>
      </c>
      <c r="BT43" s="49" t="s">
        <v>69</v>
      </c>
      <c r="BU43" s="49" t="s">
        <v>70</v>
      </c>
      <c r="BV43" s="49" t="s">
        <v>70</v>
      </c>
      <c r="BW43" s="49" t="s">
        <v>71</v>
      </c>
      <c r="BX43" s="49" t="s">
        <v>71</v>
      </c>
      <c r="BY43" s="49" t="s">
        <v>69</v>
      </c>
      <c r="BZ43" s="49" t="s">
        <v>69</v>
      </c>
    </row>
    <row r="44" spans="1:78" s="56" customFormat="1" ht="28.8" x14ac:dyDescent="0.3">
      <c r="A44" s="55">
        <v>14184100</v>
      </c>
      <c r="B44" s="55">
        <v>23780883</v>
      </c>
      <c r="C44" s="56" t="s">
        <v>143</v>
      </c>
      <c r="D44" s="66" t="s">
        <v>157</v>
      </c>
      <c r="E44" s="56" t="s">
        <v>158</v>
      </c>
      <c r="F44" s="57"/>
      <c r="G44" s="58">
        <v>0.75</v>
      </c>
      <c r="H44" s="58" t="str">
        <f t="shared" ref="H44" si="246">IF(G44&gt;0.8,"VG",IF(G44&gt;0.7,"G",IF(G44&gt;0.45,"S","NS")))</f>
        <v>G</v>
      </c>
      <c r="I44" s="58" t="str">
        <f t="shared" ref="I44" si="247">AI44</f>
        <v>G</v>
      </c>
      <c r="J44" s="58" t="str">
        <f t="shared" ref="J44" si="248">BB44</f>
        <v>G</v>
      </c>
      <c r="K44" s="58" t="str">
        <f t="shared" ref="K44" si="249">BT44</f>
        <v>G</v>
      </c>
      <c r="L44" s="59">
        <v>0.193</v>
      </c>
      <c r="M44" s="58" t="str">
        <f t="shared" ref="M44" si="250">IF(ABS(L44)&lt;5%,"VG",IF(ABS(L44)&lt;10%,"G",IF(ABS(L44)&lt;15%,"S","NS")))</f>
        <v>NS</v>
      </c>
      <c r="N44" s="58" t="str">
        <f t="shared" ref="N44" si="251">AO44</f>
        <v>G</v>
      </c>
      <c r="O44" s="58" t="str">
        <f t="shared" ref="O44" si="252">BD44</f>
        <v>G</v>
      </c>
      <c r="P44" s="58" t="str">
        <f t="shared" ref="P44" si="253">BY44</f>
        <v>G</v>
      </c>
      <c r="Q44" s="58">
        <v>0.49</v>
      </c>
      <c r="R44" s="58" t="str">
        <f t="shared" ref="R44" si="254">IF(Q44&lt;=0.5,"VG",IF(Q44&lt;=0.6,"G",IF(Q44&lt;=0.7,"S","NS")))</f>
        <v>VG</v>
      </c>
      <c r="S44" s="58" t="str">
        <f t="shared" ref="S44" si="255">AN44</f>
        <v>G</v>
      </c>
      <c r="T44" s="58" t="str">
        <f t="shared" ref="T44" si="256">BF44</f>
        <v>VG</v>
      </c>
      <c r="U44" s="58" t="str">
        <f t="shared" ref="U44" si="257">BX44</f>
        <v>VG</v>
      </c>
      <c r="V44" s="58">
        <v>0.83</v>
      </c>
      <c r="W44" s="58" t="str">
        <f t="shared" ref="W44" si="258">IF(V44&gt;0.85,"VG",IF(V44&gt;0.75,"G",IF(V44&gt;0.6,"S","NS")))</f>
        <v>G</v>
      </c>
      <c r="X44" s="58" t="str">
        <f t="shared" ref="X44" si="259">AP44</f>
        <v>S</v>
      </c>
      <c r="Y44" s="58" t="str">
        <f t="shared" ref="Y44" si="260">BH44</f>
        <v>VG</v>
      </c>
      <c r="Z44" s="58" t="str">
        <f t="shared" ref="Z44" si="261">BZ44</f>
        <v>G</v>
      </c>
      <c r="AA44" s="60">
        <v>0.74616055699305495</v>
      </c>
      <c r="AB44" s="60">
        <v>0.67909814418889003</v>
      </c>
      <c r="AC44" s="60">
        <v>14.057892180073001</v>
      </c>
      <c r="AD44" s="60">
        <v>10.3877828640448</v>
      </c>
      <c r="AE44" s="60">
        <v>0.50382481380629296</v>
      </c>
      <c r="AF44" s="60">
        <v>0.56648199954730305</v>
      </c>
      <c r="AG44" s="60">
        <v>0.84268686003554205</v>
      </c>
      <c r="AH44" s="60">
        <v>0.72946601556531199</v>
      </c>
      <c r="AI44" s="55" t="s">
        <v>69</v>
      </c>
      <c r="AJ44" s="55" t="s">
        <v>70</v>
      </c>
      <c r="AK44" s="55" t="s">
        <v>70</v>
      </c>
      <c r="AL44" s="55" t="s">
        <v>70</v>
      </c>
      <c r="AM44" s="55" t="s">
        <v>69</v>
      </c>
      <c r="AN44" s="55" t="s">
        <v>69</v>
      </c>
      <c r="AO44" s="55" t="s">
        <v>69</v>
      </c>
      <c r="AP44" s="55" t="s">
        <v>70</v>
      </c>
      <c r="AR44" s="61" t="s">
        <v>149</v>
      </c>
      <c r="AS44" s="60">
        <v>0.79445395584336498</v>
      </c>
      <c r="AT44" s="60">
        <v>0.793548832874162</v>
      </c>
      <c r="AU44" s="60">
        <v>8.4103450557926198</v>
      </c>
      <c r="AV44" s="60">
        <v>8.4276026771923807</v>
      </c>
      <c r="AW44" s="60">
        <v>0.45337186079049402</v>
      </c>
      <c r="AX44" s="60">
        <v>0.45436897685233502</v>
      </c>
      <c r="AY44" s="60">
        <v>0.85077270589057197</v>
      </c>
      <c r="AZ44" s="60">
        <v>0.85532850180283004</v>
      </c>
      <c r="BA44" s="55" t="s">
        <v>69</v>
      </c>
      <c r="BB44" s="55" t="s">
        <v>69</v>
      </c>
      <c r="BC44" s="55" t="s">
        <v>69</v>
      </c>
      <c r="BD44" s="55" t="s">
        <v>69</v>
      </c>
      <c r="BE44" s="55" t="s">
        <v>71</v>
      </c>
      <c r="BF44" s="55" t="s">
        <v>71</v>
      </c>
      <c r="BG44" s="55" t="s">
        <v>71</v>
      </c>
      <c r="BH44" s="55" t="s">
        <v>71</v>
      </c>
      <c r="BI44" s="56">
        <f t="shared" ref="BI44" si="262">IF(BJ44=AR44,1,0)</f>
        <v>1</v>
      </c>
      <c r="BJ44" s="56" t="s">
        <v>149</v>
      </c>
      <c r="BK44" s="60">
        <v>0.75847979630699902</v>
      </c>
      <c r="BL44" s="60">
        <v>0.76392120553183895</v>
      </c>
      <c r="BM44" s="60">
        <v>12.772944691857001</v>
      </c>
      <c r="BN44" s="60">
        <v>11.9197259371805</v>
      </c>
      <c r="BO44" s="60">
        <v>0.49144705075216599</v>
      </c>
      <c r="BP44" s="60">
        <v>0.485879403214584</v>
      </c>
      <c r="BQ44" s="60">
        <v>0.84162527161224499</v>
      </c>
      <c r="BR44" s="60">
        <v>0.84458503604716195</v>
      </c>
      <c r="BS44" s="56" t="s">
        <v>69</v>
      </c>
      <c r="BT44" s="56" t="s">
        <v>69</v>
      </c>
      <c r="BU44" s="56" t="s">
        <v>70</v>
      </c>
      <c r="BV44" s="56" t="s">
        <v>70</v>
      </c>
      <c r="BW44" s="56" t="s">
        <v>71</v>
      </c>
      <c r="BX44" s="56" t="s">
        <v>71</v>
      </c>
      <c r="BY44" s="56" t="s">
        <v>69</v>
      </c>
      <c r="BZ44" s="56" t="s">
        <v>69</v>
      </c>
    </row>
    <row r="46" spans="1:78" x14ac:dyDescent="0.3">
      <c r="A46" s="32" t="s">
        <v>56</v>
      </c>
    </row>
    <row r="47" spans="1:78" x14ac:dyDescent="0.3">
      <c r="A47" s="3" t="s">
        <v>16</v>
      </c>
      <c r="B47" s="3" t="s">
        <v>55</v>
      </c>
      <c r="G47" s="16" t="s">
        <v>48</v>
      </c>
      <c r="L47" s="19" t="s">
        <v>49</v>
      </c>
      <c r="Q47" s="17" t="s">
        <v>50</v>
      </c>
      <c r="V47" s="18" t="s">
        <v>51</v>
      </c>
      <c r="AA47" s="36" t="s">
        <v>64</v>
      </c>
      <c r="AB47" s="36" t="s">
        <v>65</v>
      </c>
      <c r="AC47" s="37" t="s">
        <v>64</v>
      </c>
      <c r="AD47" s="37" t="s">
        <v>65</v>
      </c>
      <c r="AE47" s="38" t="s">
        <v>64</v>
      </c>
      <c r="AF47" s="38" t="s">
        <v>65</v>
      </c>
      <c r="AG47" s="3" t="s">
        <v>64</v>
      </c>
      <c r="AH47" s="3" t="s">
        <v>65</v>
      </c>
      <c r="AI47" s="39" t="s">
        <v>64</v>
      </c>
      <c r="AJ47" s="39" t="s">
        <v>65</v>
      </c>
      <c r="AK47" s="37" t="s">
        <v>64</v>
      </c>
      <c r="AL47" s="37" t="s">
        <v>65</v>
      </c>
      <c r="AM47" s="38" t="s">
        <v>64</v>
      </c>
      <c r="AN47" s="38" t="s">
        <v>65</v>
      </c>
      <c r="AO47" s="3" t="s">
        <v>64</v>
      </c>
      <c r="AP47" s="3" t="s">
        <v>65</v>
      </c>
      <c r="AS47" s="36" t="s">
        <v>66</v>
      </c>
      <c r="AT47" s="36" t="s">
        <v>67</v>
      </c>
      <c r="AU47" s="40" t="s">
        <v>66</v>
      </c>
      <c r="AV47" s="40" t="s">
        <v>67</v>
      </c>
      <c r="AW47" s="41" t="s">
        <v>66</v>
      </c>
      <c r="AX47" s="41" t="s">
        <v>67</v>
      </c>
      <c r="AY47" s="3" t="s">
        <v>66</v>
      </c>
      <c r="AZ47" s="3" t="s">
        <v>67</v>
      </c>
      <c r="BA47" s="36" t="s">
        <v>66</v>
      </c>
      <c r="BB47" s="36" t="s">
        <v>67</v>
      </c>
      <c r="BC47" s="40" t="s">
        <v>66</v>
      </c>
      <c r="BD47" s="40" t="s">
        <v>67</v>
      </c>
      <c r="BE47" s="41" t="s">
        <v>66</v>
      </c>
      <c r="BF47" s="41" t="s">
        <v>67</v>
      </c>
      <c r="BG47" s="3" t="s">
        <v>66</v>
      </c>
      <c r="BH47" s="3" t="s">
        <v>67</v>
      </c>
      <c r="BK47" s="35" t="s">
        <v>66</v>
      </c>
      <c r="BL47" s="35" t="s">
        <v>67</v>
      </c>
      <c r="BM47" s="35" t="s">
        <v>66</v>
      </c>
      <c r="BN47" s="35" t="s">
        <v>67</v>
      </c>
      <c r="BO47" s="35" t="s">
        <v>66</v>
      </c>
      <c r="BP47" s="35" t="s">
        <v>67</v>
      </c>
      <c r="BQ47" s="35" t="s">
        <v>66</v>
      </c>
      <c r="BR47" s="35" t="s">
        <v>67</v>
      </c>
      <c r="BS47" t="s">
        <v>66</v>
      </c>
      <c r="BT47" t="s">
        <v>67</v>
      </c>
      <c r="BU47" t="s">
        <v>66</v>
      </c>
      <c r="BV47" t="s">
        <v>67</v>
      </c>
      <c r="BW47" t="s">
        <v>66</v>
      </c>
      <c r="BX47" t="s">
        <v>67</v>
      </c>
      <c r="BY47" t="s">
        <v>66</v>
      </c>
      <c r="BZ47" t="s">
        <v>67</v>
      </c>
    </row>
    <row r="48" spans="1:78" s="56" customFormat="1" x14ac:dyDescent="0.3">
      <c r="A48" s="55">
        <v>14178000</v>
      </c>
      <c r="B48" s="55">
        <v>23780591</v>
      </c>
      <c r="C48" s="56" t="s">
        <v>136</v>
      </c>
      <c r="D48" s="56" t="s">
        <v>151</v>
      </c>
      <c r="E48" s="56" t="s">
        <v>152</v>
      </c>
      <c r="F48" s="57">
        <v>1.9</v>
      </c>
      <c r="G48" s="58">
        <v>0.503</v>
      </c>
      <c r="H48" s="58" t="str">
        <f t="shared" ref="H48" si="263">IF(G48&gt;0.8,"VG",IF(G48&gt;0.7,"G",IF(G48&gt;0.45,"S","NS")))</f>
        <v>S</v>
      </c>
      <c r="I48" s="58" t="str">
        <f t="shared" ref="I48" si="264">IF(H48&gt;0.8,"VG",IF(H48&gt;0.7,"G",IF(H48&gt;0.45,"S","NS")))</f>
        <v>VG</v>
      </c>
      <c r="J48" s="58" t="str">
        <f t="shared" ref="J48" si="265">IF(I48&gt;0.8,"VG",IF(I48&gt;0.7,"G",IF(I48&gt;0.45,"S","NS")))</f>
        <v>VG</v>
      </c>
      <c r="K48" s="58" t="str">
        <f t="shared" ref="K48" si="266">IF(J48&gt;0.8,"VG",IF(J48&gt;0.7,"G",IF(J48&gt;0.45,"S","NS")))</f>
        <v>VG</v>
      </c>
      <c r="L48" s="59">
        <v>0.26400000000000001</v>
      </c>
      <c r="M48" s="58" t="str">
        <f t="shared" ref="M48" si="267">IF(ABS(L48)&lt;5%,"VG",IF(ABS(L48)&lt;10%,"G",IF(ABS(L48)&lt;15%,"S","NS")))</f>
        <v>NS</v>
      </c>
      <c r="N48" s="58" t="str">
        <f t="shared" ref="N48" si="268">AO48</f>
        <v>G</v>
      </c>
      <c r="O48" s="58" t="str">
        <f t="shared" ref="O48" si="269">BD48</f>
        <v>VG</v>
      </c>
      <c r="P48" s="58" t="str">
        <f t="shared" ref="P48" si="270">BY48</f>
        <v>G</v>
      </c>
      <c r="Q48" s="58">
        <v>0.64</v>
      </c>
      <c r="R48" s="58" t="str">
        <f t="shared" ref="R48" si="271">IF(Q48&lt;=0.5,"VG",IF(Q48&lt;=0.6,"G",IF(Q48&lt;=0.7,"S","NS")))</f>
        <v>S</v>
      </c>
      <c r="S48" s="58" t="str">
        <f t="shared" ref="S48" si="272">AN48</f>
        <v>G</v>
      </c>
      <c r="T48" s="58" t="str">
        <f t="shared" ref="T48" si="273">BF48</f>
        <v>VG</v>
      </c>
      <c r="U48" s="58" t="str">
        <f t="shared" ref="U48" si="274">BX48</f>
        <v>VG</v>
      </c>
      <c r="V48" s="58">
        <v>0.93100000000000005</v>
      </c>
      <c r="W48" s="58" t="str">
        <f t="shared" ref="W48" si="275">IF(V48&gt;0.85,"VG",IF(V48&gt;0.75,"G",IF(V48&gt;0.6,"S","NS")))</f>
        <v>VG</v>
      </c>
      <c r="X48" s="58" t="str">
        <f t="shared" ref="X48" si="276">AP48</f>
        <v>G</v>
      </c>
      <c r="Y48" s="58" t="str">
        <f t="shared" ref="Y48" si="277">BH48</f>
        <v>G</v>
      </c>
      <c r="Z48" s="58" t="str">
        <f t="shared" ref="Z48" si="278">BZ48</f>
        <v>G</v>
      </c>
      <c r="AA48" s="60">
        <v>0.78799953754496599</v>
      </c>
      <c r="AB48" s="60">
        <v>0.74231516764619199</v>
      </c>
      <c r="AC48" s="60">
        <v>6.3730276493055698</v>
      </c>
      <c r="AD48" s="60">
        <v>3.5550552816532499</v>
      </c>
      <c r="AE48" s="60">
        <v>0.460435079522656</v>
      </c>
      <c r="AF48" s="60">
        <v>0.50762666631473197</v>
      </c>
      <c r="AG48" s="60">
        <v>0.81960087726055897</v>
      </c>
      <c r="AH48" s="60">
        <v>0.76903304690682195</v>
      </c>
      <c r="AI48" s="55" t="s">
        <v>69</v>
      </c>
      <c r="AJ48" s="55" t="s">
        <v>69</v>
      </c>
      <c r="AK48" s="55" t="s">
        <v>69</v>
      </c>
      <c r="AL48" s="55" t="s">
        <v>71</v>
      </c>
      <c r="AM48" s="55" t="s">
        <v>71</v>
      </c>
      <c r="AN48" s="55" t="s">
        <v>69</v>
      </c>
      <c r="AO48" s="55" t="s">
        <v>69</v>
      </c>
      <c r="AP48" s="55" t="s">
        <v>69</v>
      </c>
      <c r="AR48" s="61" t="s">
        <v>150</v>
      </c>
      <c r="AS48" s="60">
        <v>0.78214161428741102</v>
      </c>
      <c r="AT48" s="60">
        <v>0.80702418723414904</v>
      </c>
      <c r="AU48" s="60">
        <v>-2.50314578231451</v>
      </c>
      <c r="AV48" s="60">
        <v>-2.47166366777188</v>
      </c>
      <c r="AW48" s="60">
        <v>0.46675302432077398</v>
      </c>
      <c r="AX48" s="60">
        <v>0.43929012368348502</v>
      </c>
      <c r="AY48" s="60">
        <v>0.82212711382631498</v>
      </c>
      <c r="AZ48" s="60">
        <v>0.84071170320223898</v>
      </c>
      <c r="BA48" s="55" t="s">
        <v>69</v>
      </c>
      <c r="BB48" s="55" t="s">
        <v>71</v>
      </c>
      <c r="BC48" s="55" t="s">
        <v>71</v>
      </c>
      <c r="BD48" s="55" t="s">
        <v>71</v>
      </c>
      <c r="BE48" s="55" t="s">
        <v>71</v>
      </c>
      <c r="BF48" s="55" t="s">
        <v>71</v>
      </c>
      <c r="BG48" s="55" t="s">
        <v>69</v>
      </c>
      <c r="BH48" s="55" t="s">
        <v>69</v>
      </c>
      <c r="BI48" s="56">
        <f t="shared" ref="BI48" si="279">IF(BJ48=AR48,1,0)</f>
        <v>1</v>
      </c>
      <c r="BJ48" s="56" t="s">
        <v>150</v>
      </c>
      <c r="BK48" s="60">
        <v>0.78483542594902</v>
      </c>
      <c r="BL48" s="60">
        <v>0.809274585790839</v>
      </c>
      <c r="BM48" s="60">
        <v>5.5400894370249301</v>
      </c>
      <c r="BN48" s="60">
        <v>4.3717467939577901</v>
      </c>
      <c r="BO48" s="60">
        <v>0.46385835559034599</v>
      </c>
      <c r="BP48" s="60">
        <v>0.436721208792476</v>
      </c>
      <c r="BQ48" s="60">
        <v>0.82459162523038998</v>
      </c>
      <c r="BR48" s="60">
        <v>0.84301761051813595</v>
      </c>
      <c r="BS48" s="56" t="s">
        <v>69</v>
      </c>
      <c r="BT48" s="56" t="s">
        <v>71</v>
      </c>
      <c r="BU48" s="56" t="s">
        <v>69</v>
      </c>
      <c r="BV48" s="56" t="s">
        <v>71</v>
      </c>
      <c r="BW48" s="56" t="s">
        <v>71</v>
      </c>
      <c r="BX48" s="56" t="s">
        <v>71</v>
      </c>
      <c r="BY48" s="56" t="s">
        <v>69</v>
      </c>
      <c r="BZ48" s="56" t="s">
        <v>69</v>
      </c>
    </row>
    <row r="50" spans="1:78" s="56" customFormat="1" x14ac:dyDescent="0.3">
      <c r="A50" s="55">
        <v>14179000</v>
      </c>
      <c r="B50" s="55">
        <v>23780701</v>
      </c>
      <c r="C50" s="56" t="s">
        <v>138</v>
      </c>
      <c r="D50" s="56" t="s">
        <v>151</v>
      </c>
      <c r="E50" s="56" t="s">
        <v>153</v>
      </c>
      <c r="F50" s="57">
        <v>1.6</v>
      </c>
      <c r="G50" s="58">
        <v>0.59</v>
      </c>
      <c r="H50" s="58" t="str">
        <f>IF(G50&gt;0.8,"VG",IF(G50&gt;0.7,"G",IF(G50&gt;0.45,"S","NS")))</f>
        <v>S</v>
      </c>
      <c r="I50" s="58" t="str">
        <f>AI50</f>
        <v>G</v>
      </c>
      <c r="J50" s="58" t="str">
        <f>BB50</f>
        <v>VG</v>
      </c>
      <c r="K50" s="58" t="str">
        <f>BT50</f>
        <v>VG</v>
      </c>
      <c r="L50" s="59">
        <v>0.219</v>
      </c>
      <c r="M50" s="58" t="str">
        <f>IF(ABS(L50)&lt;5%,"VG",IF(ABS(L50)&lt;10%,"G",IF(ABS(L50)&lt;15%,"S","NS")))</f>
        <v>NS</v>
      </c>
      <c r="N50" s="58" t="str">
        <f t="shared" ref="N50" si="280">AO50</f>
        <v>G</v>
      </c>
      <c r="O50" s="58" t="str">
        <f>BD50</f>
        <v>VG</v>
      </c>
      <c r="P50" s="58" t="str">
        <f t="shared" ref="P50" si="281">BY50</f>
        <v>G</v>
      </c>
      <c r="Q50" s="58">
        <v>0.90700000000000003</v>
      </c>
      <c r="R50" s="58" t="str">
        <f>IF(Q50&lt;=0.5,"VG",IF(Q50&lt;=0.6,"G",IF(Q50&lt;=0.7,"S","NS")))</f>
        <v>NS</v>
      </c>
      <c r="S50" s="58" t="str">
        <f>AN50</f>
        <v>G</v>
      </c>
      <c r="T50" s="58" t="str">
        <f>BF50</f>
        <v>VG</v>
      </c>
      <c r="U50" s="58" t="str">
        <f>BX50</f>
        <v>VG</v>
      </c>
      <c r="V50" s="58">
        <v>0.77500000000000002</v>
      </c>
      <c r="W50" s="58" t="str">
        <f>IF(V50&gt;0.85,"VG",IF(V50&gt;0.75,"G",IF(V50&gt;0.6,"S","NS")))</f>
        <v>G</v>
      </c>
      <c r="X50" s="58" t="str">
        <f>AP50</f>
        <v>G</v>
      </c>
      <c r="Y50" s="58" t="str">
        <f>BH50</f>
        <v>G</v>
      </c>
      <c r="Z50" s="58" t="str">
        <f>BZ50</f>
        <v>G</v>
      </c>
      <c r="AA50" s="60">
        <v>0.78559090771131102</v>
      </c>
      <c r="AB50" s="60">
        <v>0.743003391024046</v>
      </c>
      <c r="AC50" s="60">
        <v>0.156726259303444</v>
      </c>
      <c r="AD50" s="60">
        <v>-2.8715013968540202</v>
      </c>
      <c r="AE50" s="60">
        <v>0.46304329418391199</v>
      </c>
      <c r="AF50" s="60">
        <v>0.50694832969046599</v>
      </c>
      <c r="AG50" s="60">
        <v>0.80859592164628602</v>
      </c>
      <c r="AH50" s="60">
        <v>0.76093468281902699</v>
      </c>
      <c r="AI50" s="55" t="s">
        <v>69</v>
      </c>
      <c r="AJ50" s="55" t="s">
        <v>69</v>
      </c>
      <c r="AK50" s="55" t="s">
        <v>71</v>
      </c>
      <c r="AL50" s="55" t="s">
        <v>71</v>
      </c>
      <c r="AM50" s="55" t="s">
        <v>71</v>
      </c>
      <c r="AN50" s="55" t="s">
        <v>69</v>
      </c>
      <c r="AO50" s="55" t="s">
        <v>69</v>
      </c>
      <c r="AP50" s="55" t="s">
        <v>69</v>
      </c>
      <c r="AR50" s="61" t="s">
        <v>144</v>
      </c>
      <c r="AS50" s="60">
        <v>0.79217245212859</v>
      </c>
      <c r="AT50" s="60">
        <v>0.81291601289947302</v>
      </c>
      <c r="AU50" s="60">
        <v>-2.5766189767210399</v>
      </c>
      <c r="AV50" s="60">
        <v>-1.88345517232321</v>
      </c>
      <c r="AW50" s="60">
        <v>0.45588106768258102</v>
      </c>
      <c r="AX50" s="60">
        <v>0.432532064823554</v>
      </c>
      <c r="AY50" s="60">
        <v>0.81724997374330399</v>
      </c>
      <c r="AZ50" s="60">
        <v>0.84176100323151803</v>
      </c>
      <c r="BA50" s="55" t="s">
        <v>69</v>
      </c>
      <c r="BB50" s="55" t="s">
        <v>71</v>
      </c>
      <c r="BC50" s="55" t="s">
        <v>71</v>
      </c>
      <c r="BD50" s="55" t="s">
        <v>71</v>
      </c>
      <c r="BE50" s="55" t="s">
        <v>71</v>
      </c>
      <c r="BF50" s="55" t="s">
        <v>71</v>
      </c>
      <c r="BG50" s="55" t="s">
        <v>69</v>
      </c>
      <c r="BH50" s="55" t="s">
        <v>69</v>
      </c>
      <c r="BI50" s="56">
        <f>IF(BJ50=AR50,1,0)</f>
        <v>1</v>
      </c>
      <c r="BJ50" s="56" t="s">
        <v>144</v>
      </c>
      <c r="BK50" s="60">
        <v>0.787020500587154</v>
      </c>
      <c r="BL50" s="60">
        <v>0.80960352765802701</v>
      </c>
      <c r="BM50" s="60">
        <v>-0.55493717754498595</v>
      </c>
      <c r="BN50" s="60">
        <v>-0.43438129984824803</v>
      </c>
      <c r="BO50" s="60">
        <v>0.46149701993929099</v>
      </c>
      <c r="BP50" s="60">
        <v>0.43634444231819097</v>
      </c>
      <c r="BQ50" s="60">
        <v>0.80708203170917503</v>
      </c>
      <c r="BR50" s="60">
        <v>0.83278994643985804</v>
      </c>
      <c r="BS50" s="56" t="s">
        <v>69</v>
      </c>
      <c r="BT50" s="56" t="s">
        <v>71</v>
      </c>
      <c r="BU50" s="56" t="s">
        <v>71</v>
      </c>
      <c r="BV50" s="56" t="s">
        <v>71</v>
      </c>
      <c r="BW50" s="56" t="s">
        <v>71</v>
      </c>
      <c r="BX50" s="56" t="s">
        <v>71</v>
      </c>
      <c r="BY50" s="56" t="s">
        <v>69</v>
      </c>
      <c r="BZ50" s="56" t="s">
        <v>69</v>
      </c>
    </row>
    <row r="52" spans="1:78" s="30" customFormat="1" x14ac:dyDescent="0.3">
      <c r="A52" s="36">
        <v>14180300</v>
      </c>
      <c r="B52" s="36">
        <v>23780557</v>
      </c>
      <c r="C52" s="30" t="s">
        <v>139</v>
      </c>
      <c r="D52" s="30" t="s">
        <v>151</v>
      </c>
      <c r="E52" s="30" t="s">
        <v>163</v>
      </c>
      <c r="F52" s="63">
        <v>3.2</v>
      </c>
      <c r="G52" s="24">
        <v>-0.1</v>
      </c>
      <c r="H52" s="24" t="str">
        <f>IF(G52&gt;0.8,"VG",IF(G52&gt;0.7,"G",IF(G52&gt;0.45,"S","NS")))</f>
        <v>NS</v>
      </c>
      <c r="I52" s="24" t="str">
        <f>AI52</f>
        <v>G</v>
      </c>
      <c r="J52" s="24" t="str">
        <f>BB52</f>
        <v>VG</v>
      </c>
      <c r="K52" s="24" t="str">
        <f>BT52</f>
        <v>VG</v>
      </c>
      <c r="L52" s="25">
        <v>0.48699999999999999</v>
      </c>
      <c r="M52" s="24" t="str">
        <f>IF(ABS(L52)&lt;5%,"VG",IF(ABS(L52)&lt;10%,"G",IF(ABS(L52)&lt;15%,"S","NS")))</f>
        <v>NS</v>
      </c>
      <c r="N52" s="24" t="str">
        <f t="shared" ref="N52" si="282">AO52</f>
        <v>G</v>
      </c>
      <c r="O52" s="24" t="str">
        <f>BD52</f>
        <v>VG</v>
      </c>
      <c r="P52" s="24" t="str">
        <f t="shared" ref="P52" si="283">BY52</f>
        <v>G</v>
      </c>
      <c r="Q52" s="24">
        <v>0.88</v>
      </c>
      <c r="R52" s="24" t="str">
        <f>IF(Q52&lt;=0.5,"VG",IF(Q52&lt;=0.6,"G",IF(Q52&lt;=0.7,"S","NS")))</f>
        <v>NS</v>
      </c>
      <c r="S52" s="24" t="str">
        <f>AN52</f>
        <v>G</v>
      </c>
      <c r="T52" s="24" t="str">
        <f>BF52</f>
        <v>VG</v>
      </c>
      <c r="U52" s="24" t="str">
        <f>BX52</f>
        <v>VG</v>
      </c>
      <c r="V52" s="24">
        <v>0.89600000000000002</v>
      </c>
      <c r="W52" s="24" t="str">
        <f>IF(V52&gt;0.85,"VG",IF(V52&gt;0.75,"G",IF(V52&gt;0.6,"S","NS")))</f>
        <v>VG</v>
      </c>
      <c r="X52" s="24" t="str">
        <f>AP52</f>
        <v>G</v>
      </c>
      <c r="Y52" s="24" t="str">
        <f>BH52</f>
        <v>G</v>
      </c>
      <c r="Z52" s="24" t="str">
        <f>BZ52</f>
        <v>G</v>
      </c>
      <c r="AA52" s="33">
        <v>0.78559090771131102</v>
      </c>
      <c r="AB52" s="33">
        <v>0.743003391024046</v>
      </c>
      <c r="AC52" s="33">
        <v>0.156726259303444</v>
      </c>
      <c r="AD52" s="33">
        <v>-2.8715013968540202</v>
      </c>
      <c r="AE52" s="33">
        <v>0.46304329418391199</v>
      </c>
      <c r="AF52" s="33">
        <v>0.50694832969046599</v>
      </c>
      <c r="AG52" s="33">
        <v>0.80859592164628602</v>
      </c>
      <c r="AH52" s="33">
        <v>0.76093468281902699</v>
      </c>
      <c r="AI52" s="36" t="s">
        <v>69</v>
      </c>
      <c r="AJ52" s="36" t="s">
        <v>69</v>
      </c>
      <c r="AK52" s="36" t="s">
        <v>71</v>
      </c>
      <c r="AL52" s="36" t="s">
        <v>71</v>
      </c>
      <c r="AM52" s="36" t="s">
        <v>71</v>
      </c>
      <c r="AN52" s="36" t="s">
        <v>69</v>
      </c>
      <c r="AO52" s="36" t="s">
        <v>69</v>
      </c>
      <c r="AP52" s="36" t="s">
        <v>69</v>
      </c>
      <c r="AR52" s="64" t="s">
        <v>144</v>
      </c>
      <c r="AS52" s="33">
        <v>0.79217245212859</v>
      </c>
      <c r="AT52" s="33">
        <v>0.81291601289947302</v>
      </c>
      <c r="AU52" s="33">
        <v>-2.5766189767210399</v>
      </c>
      <c r="AV52" s="33">
        <v>-1.88345517232321</v>
      </c>
      <c r="AW52" s="33">
        <v>0.45588106768258102</v>
      </c>
      <c r="AX52" s="33">
        <v>0.432532064823554</v>
      </c>
      <c r="AY52" s="33">
        <v>0.81724997374330399</v>
      </c>
      <c r="AZ52" s="33">
        <v>0.84176100323151803</v>
      </c>
      <c r="BA52" s="36" t="s">
        <v>69</v>
      </c>
      <c r="BB52" s="36" t="s">
        <v>71</v>
      </c>
      <c r="BC52" s="36" t="s">
        <v>71</v>
      </c>
      <c r="BD52" s="36" t="s">
        <v>71</v>
      </c>
      <c r="BE52" s="36" t="s">
        <v>71</v>
      </c>
      <c r="BF52" s="36" t="s">
        <v>71</v>
      </c>
      <c r="BG52" s="36" t="s">
        <v>69</v>
      </c>
      <c r="BH52" s="36" t="s">
        <v>69</v>
      </c>
      <c r="BI52" s="30">
        <f>IF(BJ52=AR52,1,0)</f>
        <v>1</v>
      </c>
      <c r="BJ52" s="30" t="s">
        <v>144</v>
      </c>
      <c r="BK52" s="33">
        <v>0.787020500587154</v>
      </c>
      <c r="BL52" s="33">
        <v>0.80960352765802701</v>
      </c>
      <c r="BM52" s="33">
        <v>-0.55493717754498595</v>
      </c>
      <c r="BN52" s="33">
        <v>-0.43438129984824803</v>
      </c>
      <c r="BO52" s="33">
        <v>0.46149701993929099</v>
      </c>
      <c r="BP52" s="33">
        <v>0.43634444231819097</v>
      </c>
      <c r="BQ52" s="33">
        <v>0.80708203170917503</v>
      </c>
      <c r="BR52" s="33">
        <v>0.83278994643985804</v>
      </c>
      <c r="BS52" s="30" t="s">
        <v>69</v>
      </c>
      <c r="BT52" s="30" t="s">
        <v>71</v>
      </c>
      <c r="BU52" s="30" t="s">
        <v>71</v>
      </c>
      <c r="BV52" s="30" t="s">
        <v>71</v>
      </c>
      <c r="BW52" s="30" t="s">
        <v>71</v>
      </c>
      <c r="BX52" s="30" t="s">
        <v>71</v>
      </c>
      <c r="BY52" s="30" t="s">
        <v>69</v>
      </c>
      <c r="BZ52" s="30" t="s">
        <v>69</v>
      </c>
    </row>
    <row r="54" spans="1:78" s="30" customFormat="1" x14ac:dyDescent="0.3">
      <c r="A54" s="36">
        <v>14181500</v>
      </c>
      <c r="B54" s="36">
        <v>23780511</v>
      </c>
      <c r="C54" s="30" t="s">
        <v>140</v>
      </c>
      <c r="D54" s="30" t="s">
        <v>151</v>
      </c>
      <c r="E54" s="30" t="s">
        <v>154</v>
      </c>
      <c r="F54" s="63">
        <v>3.1</v>
      </c>
      <c r="G54" s="24">
        <v>-0.95</v>
      </c>
      <c r="H54" s="24" t="str">
        <f>IF(G54&gt;0.8,"VG",IF(G54&gt;0.7,"G",IF(G54&gt;0.45,"S","NS")))</f>
        <v>NS</v>
      </c>
      <c r="I54" s="24" t="str">
        <f>AI54</f>
        <v>S</v>
      </c>
      <c r="J54" s="24" t="str">
        <f>BB54</f>
        <v>G</v>
      </c>
      <c r="K54" s="24" t="str">
        <f>BT54</f>
        <v>G</v>
      </c>
      <c r="L54" s="25">
        <v>-0.26</v>
      </c>
      <c r="M54" s="24" t="str">
        <f>IF(ABS(L54)&lt;5%,"VG",IF(ABS(L54)&lt;10%,"G",IF(ABS(L54)&lt;15%,"S","NS")))</f>
        <v>NS</v>
      </c>
      <c r="N54" s="24" t="str">
        <f t="shared" ref="N54" si="284">AO54</f>
        <v>S</v>
      </c>
      <c r="O54" s="24" t="str">
        <f>BD54</f>
        <v>VG</v>
      </c>
      <c r="P54" s="24" t="str">
        <f t="shared" ref="P54" si="285">BY54</f>
        <v>S</v>
      </c>
      <c r="Q54" s="24">
        <v>1</v>
      </c>
      <c r="R54" s="24" t="str">
        <f>IF(Q54&lt;=0.5,"VG",IF(Q54&lt;=0.6,"G",IF(Q54&lt;=0.7,"S","NS")))</f>
        <v>NS</v>
      </c>
      <c r="S54" s="24" t="str">
        <f>AN54</f>
        <v>S</v>
      </c>
      <c r="T54" s="24" t="str">
        <f>BF54</f>
        <v>VG</v>
      </c>
      <c r="U54" s="24" t="str">
        <f>BX54</f>
        <v>G</v>
      </c>
      <c r="V54" s="24">
        <v>0.82</v>
      </c>
      <c r="W54" s="24" t="str">
        <f>IF(V54&gt;0.85,"VG",IF(V54&gt;0.75,"G",IF(V54&gt;0.6,"S","NS")))</f>
        <v>G</v>
      </c>
      <c r="X54" s="24" t="str">
        <f>AP54</f>
        <v>S</v>
      </c>
      <c r="Y54" s="24" t="str">
        <f>BH54</f>
        <v>G</v>
      </c>
      <c r="Z54" s="24" t="str">
        <f>BZ54</f>
        <v>G</v>
      </c>
      <c r="AA54" s="33">
        <v>0.69109243519114505</v>
      </c>
      <c r="AB54" s="33">
        <v>0.62165023500303696</v>
      </c>
      <c r="AC54" s="33">
        <v>10.4787403099045</v>
      </c>
      <c r="AD54" s="33">
        <v>7.7219855943986397</v>
      </c>
      <c r="AE54" s="33">
        <v>0.55579453470581697</v>
      </c>
      <c r="AF54" s="33">
        <v>0.61510142659317801</v>
      </c>
      <c r="AG54" s="33">
        <v>0.72886052202951401</v>
      </c>
      <c r="AH54" s="33">
        <v>0.64513479012133601</v>
      </c>
      <c r="AI54" s="36" t="s">
        <v>70</v>
      </c>
      <c r="AJ54" s="36" t="s">
        <v>70</v>
      </c>
      <c r="AK54" s="36" t="s">
        <v>70</v>
      </c>
      <c r="AL54" s="36" t="s">
        <v>69</v>
      </c>
      <c r="AM54" s="36" t="s">
        <v>69</v>
      </c>
      <c r="AN54" s="36" t="s">
        <v>70</v>
      </c>
      <c r="AO54" s="36" t="s">
        <v>70</v>
      </c>
      <c r="AP54" s="36" t="s">
        <v>70</v>
      </c>
      <c r="AR54" s="64" t="s">
        <v>146</v>
      </c>
      <c r="AS54" s="33">
        <v>0.75229751907846798</v>
      </c>
      <c r="AT54" s="33">
        <v>0.76269557040214098</v>
      </c>
      <c r="AU54" s="33">
        <v>3.1623402801754099</v>
      </c>
      <c r="AV54" s="33">
        <v>3.8566207023999799</v>
      </c>
      <c r="AW54" s="33">
        <v>0.49769717793205498</v>
      </c>
      <c r="AX54" s="33">
        <v>0.48713902491779398</v>
      </c>
      <c r="AY54" s="33">
        <v>0.75643889114145302</v>
      </c>
      <c r="AZ54" s="33">
        <v>0.76791357762864898</v>
      </c>
      <c r="BA54" s="36" t="s">
        <v>69</v>
      </c>
      <c r="BB54" s="36" t="s">
        <v>69</v>
      </c>
      <c r="BC54" s="36" t="s">
        <v>71</v>
      </c>
      <c r="BD54" s="36" t="s">
        <v>71</v>
      </c>
      <c r="BE54" s="36" t="s">
        <v>71</v>
      </c>
      <c r="BF54" s="36" t="s">
        <v>71</v>
      </c>
      <c r="BG54" s="36" t="s">
        <v>69</v>
      </c>
      <c r="BH54" s="36" t="s">
        <v>69</v>
      </c>
      <c r="BI54" s="30">
        <f t="shared" ref="BI54" si="286">IF(BJ54=AR54,1,0)</f>
        <v>1</v>
      </c>
      <c r="BJ54" s="30" t="s">
        <v>146</v>
      </c>
      <c r="BK54" s="33">
        <v>0.69800656713076403</v>
      </c>
      <c r="BL54" s="33">
        <v>0.71745708736268099</v>
      </c>
      <c r="BM54" s="33">
        <v>10.1204637227085</v>
      </c>
      <c r="BN54" s="33">
        <v>9.7055296365984791</v>
      </c>
      <c r="BO54" s="33">
        <v>0.549539291469896</v>
      </c>
      <c r="BP54" s="33">
        <v>0.531547657917255</v>
      </c>
      <c r="BQ54" s="33">
        <v>0.73301234562413198</v>
      </c>
      <c r="BR54" s="33">
        <v>0.75112955584275898</v>
      </c>
      <c r="BS54" s="30" t="s">
        <v>70</v>
      </c>
      <c r="BT54" s="30" t="s">
        <v>69</v>
      </c>
      <c r="BU54" s="30" t="s">
        <v>70</v>
      </c>
      <c r="BV54" s="30" t="s">
        <v>69</v>
      </c>
      <c r="BW54" s="30" t="s">
        <v>69</v>
      </c>
      <c r="BX54" s="30" t="s">
        <v>69</v>
      </c>
      <c r="BY54" s="30" t="s">
        <v>70</v>
      </c>
      <c r="BZ54" s="30" t="s">
        <v>69</v>
      </c>
    </row>
    <row r="56" spans="1:78" s="30" customFormat="1" x14ac:dyDescent="0.3">
      <c r="A56" s="36">
        <v>14182500</v>
      </c>
      <c r="B56" s="36">
        <v>23780805</v>
      </c>
      <c r="C56" s="30" t="s">
        <v>141</v>
      </c>
      <c r="D56" s="30" t="s">
        <v>151</v>
      </c>
      <c r="E56" s="30" t="s">
        <v>155</v>
      </c>
      <c r="F56" s="63">
        <v>3.6</v>
      </c>
      <c r="G56" s="24">
        <v>-0.04</v>
      </c>
      <c r="H56" s="24" t="str">
        <f>IF(G56&gt;0.8,"VG",IF(G56&gt;0.7,"G",IF(G56&gt;0.45,"S","NS")))</f>
        <v>NS</v>
      </c>
      <c r="I56" s="24" t="str">
        <f>AI56</f>
        <v>S</v>
      </c>
      <c r="J56" s="24" t="str">
        <f>BB56</f>
        <v>S</v>
      </c>
      <c r="K56" s="24" t="str">
        <f>BT56</f>
        <v>S</v>
      </c>
      <c r="L56" s="25">
        <v>0.50900000000000001</v>
      </c>
      <c r="M56" s="24" t="str">
        <f>IF(ABS(L56)&lt;5%,"VG",IF(ABS(L56)&lt;10%,"G",IF(ABS(L56)&lt;15%,"S","NS")))</f>
        <v>NS</v>
      </c>
      <c r="N56" s="24" t="str">
        <f t="shared" ref="N56" si="287">AO56</f>
        <v>VG</v>
      </c>
      <c r="O56" s="24" t="str">
        <f>BD56</f>
        <v>NS</v>
      </c>
      <c r="P56" s="24" t="str">
        <f t="shared" ref="P56" si="288">BY56</f>
        <v>VG</v>
      </c>
      <c r="Q56" s="24">
        <v>0.83</v>
      </c>
      <c r="R56" s="24" t="str">
        <f>IF(Q56&lt;=0.5,"VG",IF(Q56&lt;=0.6,"G",IF(Q56&lt;=0.7,"S","NS")))</f>
        <v>NS</v>
      </c>
      <c r="S56" s="24" t="str">
        <f>AN56</f>
        <v>S</v>
      </c>
      <c r="T56" s="24" t="str">
        <f>BF56</f>
        <v>S</v>
      </c>
      <c r="U56" s="24" t="str">
        <f>BX56</f>
        <v>S</v>
      </c>
      <c r="V56" s="24">
        <v>0.57999999999999996</v>
      </c>
      <c r="W56" s="24" t="str">
        <f>IF(V56&gt;0.85,"VG",IF(V56&gt;0.75,"G",IF(V56&gt;0.6,"S","NS")))</f>
        <v>NS</v>
      </c>
      <c r="X56" s="24" t="str">
        <f>AP56</f>
        <v>G</v>
      </c>
      <c r="Y56" s="24" t="str">
        <f>BH56</f>
        <v>VG</v>
      </c>
      <c r="Z56" s="24" t="str">
        <f>BZ56</f>
        <v>VG</v>
      </c>
      <c r="AA56" s="33">
        <v>0.535923319643546</v>
      </c>
      <c r="AB56" s="33">
        <v>0.54027386729737004</v>
      </c>
      <c r="AC56" s="33">
        <v>38.385922260563298</v>
      </c>
      <c r="AD56" s="33">
        <v>34.925235199023199</v>
      </c>
      <c r="AE56" s="33">
        <v>0.68123173763151501</v>
      </c>
      <c r="AF56" s="33">
        <v>0.67803107060268997</v>
      </c>
      <c r="AG56" s="33">
        <v>0.89656751071997598</v>
      </c>
      <c r="AH56" s="33">
        <v>0.81040885140585495</v>
      </c>
      <c r="AI56" s="36" t="s">
        <v>70</v>
      </c>
      <c r="AJ56" s="36" t="s">
        <v>70</v>
      </c>
      <c r="AK56" s="36" t="s">
        <v>68</v>
      </c>
      <c r="AL56" s="36" t="s">
        <v>68</v>
      </c>
      <c r="AM56" s="36" t="s">
        <v>70</v>
      </c>
      <c r="AN56" s="36" t="s">
        <v>70</v>
      </c>
      <c r="AO56" s="36" t="s">
        <v>71</v>
      </c>
      <c r="AP56" s="36" t="s">
        <v>69</v>
      </c>
      <c r="AR56" s="64" t="s">
        <v>147</v>
      </c>
      <c r="AS56" s="33">
        <v>0.58536063766689905</v>
      </c>
      <c r="AT56" s="33">
        <v>0.59272982781481798</v>
      </c>
      <c r="AU56" s="33">
        <v>33.469692203266703</v>
      </c>
      <c r="AV56" s="33">
        <v>33.364055411436802</v>
      </c>
      <c r="AW56" s="33">
        <v>0.64392496638436203</v>
      </c>
      <c r="AX56" s="33">
        <v>0.63817722631349205</v>
      </c>
      <c r="AY56" s="33">
        <v>0.86206359381770803</v>
      </c>
      <c r="AZ56" s="33">
        <v>0.87097721664626104</v>
      </c>
      <c r="BA56" s="36" t="s">
        <v>70</v>
      </c>
      <c r="BB56" s="36" t="s">
        <v>70</v>
      </c>
      <c r="BC56" s="36" t="s">
        <v>68</v>
      </c>
      <c r="BD56" s="36" t="s">
        <v>68</v>
      </c>
      <c r="BE56" s="36" t="s">
        <v>70</v>
      </c>
      <c r="BF56" s="36" t="s">
        <v>70</v>
      </c>
      <c r="BG56" s="36" t="s">
        <v>71</v>
      </c>
      <c r="BH56" s="36" t="s">
        <v>71</v>
      </c>
      <c r="BI56" s="30">
        <f t="shared" ref="BI56" si="289">IF(BJ56=AR56,1,0)</f>
        <v>1</v>
      </c>
      <c r="BJ56" s="30" t="s">
        <v>147</v>
      </c>
      <c r="BK56" s="33">
        <v>0.54378322653536504</v>
      </c>
      <c r="BL56" s="33">
        <v>0.55855572720182001</v>
      </c>
      <c r="BM56" s="33">
        <v>38.038808598584602</v>
      </c>
      <c r="BN56" s="33">
        <v>37.220206783194897</v>
      </c>
      <c r="BO56" s="33">
        <v>0.67543820847257097</v>
      </c>
      <c r="BP56" s="33">
        <v>0.66441272775149296</v>
      </c>
      <c r="BQ56" s="33">
        <v>0.89330690129327395</v>
      </c>
      <c r="BR56" s="33">
        <v>0.89525479032905397</v>
      </c>
      <c r="BS56" s="30" t="s">
        <v>70</v>
      </c>
      <c r="BT56" s="30" t="s">
        <v>70</v>
      </c>
      <c r="BU56" s="30" t="s">
        <v>68</v>
      </c>
      <c r="BV56" s="30" t="s">
        <v>68</v>
      </c>
      <c r="BW56" s="30" t="s">
        <v>70</v>
      </c>
      <c r="BX56" s="30" t="s">
        <v>70</v>
      </c>
      <c r="BY56" s="30" t="s">
        <v>71</v>
      </c>
      <c r="BZ56" s="30" t="s">
        <v>71</v>
      </c>
    </row>
    <row r="58" spans="1:78" s="49" customFormat="1" x14ac:dyDescent="0.3">
      <c r="A58" s="48">
        <v>14184100</v>
      </c>
      <c r="B58" s="48">
        <v>23780883</v>
      </c>
      <c r="C58" s="49" t="s">
        <v>143</v>
      </c>
      <c r="D58" s="49" t="s">
        <v>151</v>
      </c>
      <c r="E58" s="49" t="s">
        <v>156</v>
      </c>
      <c r="F58" s="50">
        <v>1.7</v>
      </c>
      <c r="G58" s="51">
        <v>0.79</v>
      </c>
      <c r="H58" s="51" t="str">
        <f t="shared" ref="H58" si="290">IF(G58&gt;0.8,"VG",IF(G58&gt;0.7,"G",IF(G58&gt;0.45,"S","NS")))</f>
        <v>G</v>
      </c>
      <c r="I58" s="51" t="str">
        <f t="shared" ref="I58" si="291">AI58</f>
        <v>G</v>
      </c>
      <c r="J58" s="51" t="str">
        <f t="shared" ref="J58" si="292">BB58</f>
        <v>G</v>
      </c>
      <c r="K58" s="51" t="str">
        <f t="shared" ref="K58" si="293">BT58</f>
        <v>G</v>
      </c>
      <c r="L58" s="52">
        <v>1.9E-2</v>
      </c>
      <c r="M58" s="51" t="str">
        <f t="shared" ref="M58" si="294">IF(ABS(L58)&lt;5%,"VG",IF(ABS(L58)&lt;10%,"G",IF(ABS(L58)&lt;15%,"S","NS")))</f>
        <v>VG</v>
      </c>
      <c r="N58" s="51" t="str">
        <f t="shared" ref="N58" si="295">AO58</f>
        <v>G</v>
      </c>
      <c r="O58" s="51" t="str">
        <f t="shared" ref="O58" si="296">BD58</f>
        <v>G</v>
      </c>
      <c r="P58" s="51" t="str">
        <f t="shared" ref="P58" si="297">BY58</f>
        <v>G</v>
      </c>
      <c r="Q58" s="51">
        <v>0.46</v>
      </c>
      <c r="R58" s="51" t="str">
        <f t="shared" ref="R58" si="298">IF(Q58&lt;=0.5,"VG",IF(Q58&lt;=0.6,"G",IF(Q58&lt;=0.7,"S","NS")))</f>
        <v>VG</v>
      </c>
      <c r="S58" s="51" t="str">
        <f t="shared" ref="S58" si="299">AN58</f>
        <v>G</v>
      </c>
      <c r="T58" s="51" t="str">
        <f t="shared" ref="T58" si="300">BF58</f>
        <v>VG</v>
      </c>
      <c r="U58" s="51" t="str">
        <f t="shared" ref="U58" si="301">BX58</f>
        <v>VG</v>
      </c>
      <c r="V58" s="51">
        <v>0.87</v>
      </c>
      <c r="W58" s="51" t="str">
        <f t="shared" ref="W58" si="302">IF(V58&gt;0.85,"VG",IF(V58&gt;0.75,"G",IF(V58&gt;0.6,"S","NS")))</f>
        <v>VG</v>
      </c>
      <c r="X58" s="51" t="str">
        <f t="shared" ref="X58" si="303">AP58</f>
        <v>S</v>
      </c>
      <c r="Y58" s="51" t="str">
        <f t="shared" ref="Y58" si="304">BH58</f>
        <v>VG</v>
      </c>
      <c r="Z58" s="51" t="str">
        <f t="shared" ref="Z58" si="305">BZ58</f>
        <v>G</v>
      </c>
      <c r="AA58" s="53">
        <v>0.74616055699305495</v>
      </c>
      <c r="AB58" s="53">
        <v>0.67909814418889003</v>
      </c>
      <c r="AC58" s="53">
        <v>14.057892180073001</v>
      </c>
      <c r="AD58" s="53">
        <v>10.3877828640448</v>
      </c>
      <c r="AE58" s="53">
        <v>0.50382481380629296</v>
      </c>
      <c r="AF58" s="53">
        <v>0.56648199954730305</v>
      </c>
      <c r="AG58" s="53">
        <v>0.84268686003554205</v>
      </c>
      <c r="AH58" s="53">
        <v>0.72946601556531199</v>
      </c>
      <c r="AI58" s="48" t="s">
        <v>69</v>
      </c>
      <c r="AJ58" s="48" t="s">
        <v>70</v>
      </c>
      <c r="AK58" s="48" t="s">
        <v>70</v>
      </c>
      <c r="AL58" s="48" t="s">
        <v>70</v>
      </c>
      <c r="AM58" s="48" t="s">
        <v>69</v>
      </c>
      <c r="AN58" s="48" t="s">
        <v>69</v>
      </c>
      <c r="AO58" s="48" t="s">
        <v>69</v>
      </c>
      <c r="AP58" s="48" t="s">
        <v>70</v>
      </c>
      <c r="AR58" s="54" t="s">
        <v>149</v>
      </c>
      <c r="AS58" s="53">
        <v>0.79445395584336498</v>
      </c>
      <c r="AT58" s="53">
        <v>0.793548832874162</v>
      </c>
      <c r="AU58" s="53">
        <v>8.4103450557926198</v>
      </c>
      <c r="AV58" s="53">
        <v>8.4276026771923807</v>
      </c>
      <c r="AW58" s="53">
        <v>0.45337186079049402</v>
      </c>
      <c r="AX58" s="53">
        <v>0.45436897685233502</v>
      </c>
      <c r="AY58" s="53">
        <v>0.85077270589057197</v>
      </c>
      <c r="AZ58" s="53">
        <v>0.85532850180283004</v>
      </c>
      <c r="BA58" s="48" t="s">
        <v>69</v>
      </c>
      <c r="BB58" s="48" t="s">
        <v>69</v>
      </c>
      <c r="BC58" s="48" t="s">
        <v>69</v>
      </c>
      <c r="BD58" s="48" t="s">
        <v>69</v>
      </c>
      <c r="BE58" s="48" t="s">
        <v>71</v>
      </c>
      <c r="BF58" s="48" t="s">
        <v>71</v>
      </c>
      <c r="BG58" s="48" t="s">
        <v>71</v>
      </c>
      <c r="BH58" s="48" t="s">
        <v>71</v>
      </c>
      <c r="BI58" s="49">
        <f t="shared" ref="BI58" si="306">IF(BJ58=AR58,1,0)</f>
        <v>1</v>
      </c>
      <c r="BJ58" s="49" t="s">
        <v>149</v>
      </c>
      <c r="BK58" s="53">
        <v>0.75847979630699902</v>
      </c>
      <c r="BL58" s="53">
        <v>0.76392120553183895</v>
      </c>
      <c r="BM58" s="53">
        <v>12.772944691857001</v>
      </c>
      <c r="BN58" s="53">
        <v>11.9197259371805</v>
      </c>
      <c r="BO58" s="53">
        <v>0.49144705075216599</v>
      </c>
      <c r="BP58" s="53">
        <v>0.485879403214584</v>
      </c>
      <c r="BQ58" s="53">
        <v>0.84162527161224499</v>
      </c>
      <c r="BR58" s="53">
        <v>0.84458503604716195</v>
      </c>
      <c r="BS58" s="49" t="s">
        <v>69</v>
      </c>
      <c r="BT58" s="49" t="s">
        <v>69</v>
      </c>
      <c r="BU58" s="49" t="s">
        <v>70</v>
      </c>
      <c r="BV58" s="49" t="s">
        <v>70</v>
      </c>
      <c r="BW58" s="49" t="s">
        <v>71</v>
      </c>
      <c r="BX58" s="49" t="s">
        <v>71</v>
      </c>
      <c r="BY58" s="49" t="s">
        <v>69</v>
      </c>
      <c r="BZ58" s="49" t="s">
        <v>69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73</v>
      </c>
      <c r="B2" s="14" t="s">
        <v>74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130</v>
      </c>
      <c r="M2" t="s">
        <v>131</v>
      </c>
      <c r="N2" s="14" t="s">
        <v>125</v>
      </c>
      <c r="O2" s="45" t="s">
        <v>107</v>
      </c>
      <c r="P2" t="s">
        <v>132</v>
      </c>
      <c r="Q2" s="14" t="s">
        <v>77</v>
      </c>
      <c r="R2" s="14" t="s">
        <v>73</v>
      </c>
      <c r="S2" s="14" t="s">
        <v>74</v>
      </c>
      <c r="T2" s="46" t="s">
        <v>78</v>
      </c>
      <c r="W2" s="3" t="s">
        <v>72</v>
      </c>
      <c r="X2" t="s">
        <v>108</v>
      </c>
      <c r="Y2" t="s">
        <v>106</v>
      </c>
      <c r="Z2" s="14" t="s">
        <v>126</v>
      </c>
      <c r="AA2" s="45" t="s">
        <v>47</v>
      </c>
      <c r="AB2" t="s">
        <v>127</v>
      </c>
      <c r="AC2" s="45" t="s">
        <v>47</v>
      </c>
      <c r="AD2" t="s">
        <v>128</v>
      </c>
      <c r="AE2" t="s">
        <v>129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75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73</v>
      </c>
      <c r="B17" s="14" t="s">
        <v>74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2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3">AA6+365</f>
        <v>439</v>
      </c>
      <c r="AB19" s="18">
        <f t="shared" ref="AB19" si="14">AB6</f>
        <v>-247.88883455555538</v>
      </c>
      <c r="AC19" s="45">
        <f t="shared" si="13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2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3"/>
        <v>470</v>
      </c>
      <c r="AB20" s="18">
        <f t="shared" ref="AB20" si="16">AB7</f>
        <v>116.34182400000032</v>
      </c>
      <c r="AC20" s="45">
        <f t="shared" si="13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2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3"/>
        <v>500</v>
      </c>
      <c r="AB21" s="18">
        <f t="shared" ref="AB21" si="17">AB8</f>
        <v>359.35302733333367</v>
      </c>
      <c r="AC21" s="45">
        <f t="shared" si="13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2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3"/>
        <v>531</v>
      </c>
      <c r="AB22" s="18">
        <f t="shared" ref="AB22" si="18">AB9</f>
        <v>232.66221766666649</v>
      </c>
      <c r="AC22" s="45">
        <f t="shared" si="13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2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3"/>
        <v>561</v>
      </c>
      <c r="AB23" s="18">
        <f t="shared" ref="AB23" si="19">AB10</f>
        <v>82.457526222222327</v>
      </c>
      <c r="AC23" s="45">
        <f t="shared" si="13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2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3"/>
        <v>592</v>
      </c>
      <c r="AB24" s="18">
        <f t="shared" ref="AB24" si="20">AB11</f>
        <v>3.7059191111111431</v>
      </c>
      <c r="AC24" s="45">
        <f t="shared" si="13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2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3"/>
        <v>623</v>
      </c>
      <c r="AB25" s="18">
        <f t="shared" ref="AB25" si="21">AB12</f>
        <v>-52.835625666666601</v>
      </c>
      <c r="AC25" s="45">
        <f t="shared" si="13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2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3"/>
        <v>653</v>
      </c>
      <c r="AB26" s="18">
        <f t="shared" ref="AB26" si="22">AB13</f>
        <v>-135.24145500000009</v>
      </c>
      <c r="AC26" s="45">
        <f t="shared" si="13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2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3"/>
        <v>684</v>
      </c>
      <c r="AB27" s="18">
        <f t="shared" ref="AB27" si="23">AB14</f>
        <v>-251.03156199999989</v>
      </c>
      <c r="AC27" s="45">
        <f t="shared" si="13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2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3"/>
        <v>714</v>
      </c>
      <c r="AB28" s="18">
        <f t="shared" ref="AB28" si="24">AB15</f>
        <v>-83.413425222222031</v>
      </c>
      <c r="AC28" s="45">
        <f t="shared" si="13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2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3"/>
        <v>729</v>
      </c>
      <c r="AB29" s="18">
        <f t="shared" ref="AB29" si="25">AB16</f>
        <v>113.72210311111121</v>
      </c>
      <c r="AC29" s="45">
        <f t="shared" si="13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2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2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2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2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2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2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2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2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2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2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2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2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2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2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2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2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2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2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2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2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2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2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2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2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2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2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2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2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2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2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2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2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2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2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2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2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2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2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2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2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2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2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2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109</v>
      </c>
      <c r="B1" s="14" t="s">
        <v>77</v>
      </c>
      <c r="C1" s="14" t="s">
        <v>73</v>
      </c>
      <c r="D1" s="14" t="s">
        <v>110</v>
      </c>
      <c r="E1" s="14" t="s">
        <v>78</v>
      </c>
      <c r="F1" s="14" t="s">
        <v>79</v>
      </c>
      <c r="H1" s="14" t="s">
        <v>111</v>
      </c>
      <c r="I1" s="14" t="s">
        <v>112</v>
      </c>
      <c r="J1" s="14" t="s">
        <v>113</v>
      </c>
      <c r="K1" s="14" t="s">
        <v>114</v>
      </c>
      <c r="L1" s="14" t="s">
        <v>115</v>
      </c>
      <c r="M1" s="14" t="s">
        <v>116</v>
      </c>
      <c r="N1" s="14" t="s">
        <v>117</v>
      </c>
      <c r="O1" s="14" t="s">
        <v>118</v>
      </c>
      <c r="P1" s="14" t="s">
        <v>119</v>
      </c>
      <c r="Q1" s="14" t="s">
        <v>120</v>
      </c>
      <c r="R1" s="14" t="s">
        <v>123</v>
      </c>
      <c r="S1" s="14" t="s">
        <v>121</v>
      </c>
      <c r="T1" s="14" t="s">
        <v>122</v>
      </c>
      <c r="V1" s="14" t="s">
        <v>124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76</v>
      </c>
      <c r="B1" s="14" t="s">
        <v>77</v>
      </c>
      <c r="C1" s="14" t="s">
        <v>73</v>
      </c>
      <c r="D1" s="14" t="s">
        <v>74</v>
      </c>
      <c r="E1" s="14" t="s">
        <v>83</v>
      </c>
      <c r="F1" s="14" t="s">
        <v>84</v>
      </c>
      <c r="G1" s="14" t="s">
        <v>78</v>
      </c>
      <c r="H1" s="14" t="s">
        <v>79</v>
      </c>
      <c r="I1" s="14" t="s">
        <v>80</v>
      </c>
      <c r="J1" s="14" t="s">
        <v>79</v>
      </c>
      <c r="K1" s="14" t="s">
        <v>81</v>
      </c>
      <c r="L1" s="14" t="s">
        <v>82</v>
      </c>
      <c r="M1" s="14" t="s">
        <v>83</v>
      </c>
      <c r="N1" s="14" t="s">
        <v>84</v>
      </c>
      <c r="O1" s="14" t="s">
        <v>85</v>
      </c>
      <c r="P1" s="14" t="s">
        <v>86</v>
      </c>
      <c r="Q1" s="14" t="s">
        <v>87</v>
      </c>
      <c r="R1" s="14" t="s">
        <v>88</v>
      </c>
      <c r="S1" s="14" t="s">
        <v>89</v>
      </c>
      <c r="T1" s="14" t="s">
        <v>90</v>
      </c>
      <c r="U1" s="14" t="s">
        <v>91</v>
      </c>
      <c r="V1" s="14" t="s">
        <v>92</v>
      </c>
      <c r="W1" s="14" t="s">
        <v>93</v>
      </c>
      <c r="X1" s="14" t="s">
        <v>94</v>
      </c>
      <c r="Y1" s="14" t="s">
        <v>95</v>
      </c>
      <c r="Z1" s="14" t="s">
        <v>96</v>
      </c>
      <c r="AA1" s="14" t="s">
        <v>97</v>
      </c>
      <c r="AB1" s="14" t="s">
        <v>98</v>
      </c>
      <c r="AC1" s="14" t="s">
        <v>99</v>
      </c>
      <c r="AD1" s="14" t="s">
        <v>100</v>
      </c>
      <c r="AE1" s="14" t="s">
        <v>101</v>
      </c>
      <c r="AF1" s="14" t="s">
        <v>102</v>
      </c>
      <c r="AG1" s="14" t="s">
        <v>103</v>
      </c>
      <c r="AH1" s="14" t="s">
        <v>104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105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2021-04-16T18:51:07Z</dcterms:modified>
</cp:coreProperties>
</file>