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CW3MdigitalHandbook\"/>
    </mc:Choice>
  </mc:AlternateContent>
  <xr:revisionPtr revIDLastSave="0" documentId="13_ncr:1_{51269D1D-0057-46C1-B50E-683918D34DB7}" xr6:coauthVersionLast="45" xr6:coauthVersionMax="45" xr10:uidLastSave="{00000000-0000-0000-0000-000000000000}"/>
  <bookViews>
    <workbookView xWindow="-25080" yWindow="-105" windowWidth="24030" windowHeight="13050" activeTab="2" xr2:uid="{6F1FA268-D9FD-4F4F-A15F-38D57FB8B652}"/>
  </bookViews>
  <sheets>
    <sheet name="Study Areas" sheetId="3" r:id="rId1"/>
    <sheet name="HBVCALIB" sheetId="2" r:id="rId2"/>
    <sheet name="HBVCALIB index" sheetId="4" r:id="rId3"/>
    <sheet name="HBV.csv" sheetId="6" r:id="rId4"/>
    <sheet name="Sub_Area_C" sheetId="1" r:id="rId5"/>
    <sheet name="Water Right Code Values" sheetId="7" r:id="rId6"/>
  </sheets>
  <definedNames>
    <definedName name="ExternalData_1" localSheetId="3" hidden="1">HBV.csv!$A$1:$N$47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2" l="1"/>
  <c r="P32" i="2"/>
  <c r="W30" i="2"/>
  <c r="V30" i="2"/>
  <c r="Q29" i="2"/>
  <c r="P29" i="2"/>
  <c r="K28" i="2"/>
  <c r="Q27" i="2"/>
  <c r="P27" i="2"/>
  <c r="Q25" i="2"/>
  <c r="P25" i="2"/>
  <c r="J23" i="2"/>
  <c r="Q22" i="2"/>
  <c r="P22" i="2"/>
  <c r="J20" i="2"/>
  <c r="Q19" i="2"/>
  <c r="P19" i="2"/>
  <c r="J17" i="2"/>
  <c r="S16" i="2"/>
  <c r="J16" i="2"/>
  <c r="Q15" i="2"/>
  <c r="P15" i="2"/>
  <c r="J13" i="2"/>
  <c r="K12" i="2"/>
  <c r="J12" i="2"/>
  <c r="Q11" i="2"/>
  <c r="P11" i="2"/>
  <c r="K9" i="2"/>
  <c r="J9" i="2"/>
  <c r="Q8" i="2"/>
  <c r="P8" i="2"/>
  <c r="K6" i="2"/>
  <c r="J6" i="2"/>
  <c r="K5" i="2"/>
  <c r="J5" i="2"/>
  <c r="Q4" i="2"/>
  <c r="P4" i="2"/>
  <c r="J3" i="2"/>
  <c r="U30" i="2" l="1"/>
  <c r="U33" i="2" s="1"/>
  <c r="T30" i="2"/>
  <c r="T3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6A055E-9F14-43AF-AA9E-6B0AD83BA5DD}" keepAlive="1" name="Query - HBV" description="Connection to the 'HBV' query in the workbook." type="5" refreshedVersion="6" background="1" saveData="1">
    <dbPr connection="Provider=Microsoft.Mashup.OleDb.1;Data Source=$Workbook$;Location=HBV;Extended Properties=&quot;&quot;" command="SELECT * FROM [HBV]"/>
  </connection>
</connections>
</file>

<file path=xl/sharedStrings.xml><?xml version="1.0" encoding="utf-8"?>
<sst xmlns="http://schemas.openxmlformats.org/spreadsheetml/2006/main" count="297" uniqueCount="206">
  <si>
    <t>Marys</t>
  </si>
  <si>
    <t>Lookout</t>
  </si>
  <si>
    <t>Lower Longtom</t>
  </si>
  <si>
    <t>Coyote Crow</t>
  </si>
  <si>
    <t>Longtom Noti</t>
  </si>
  <si>
    <t>Johnson Sycamore</t>
  </si>
  <si>
    <t>Gales</t>
  </si>
  <si>
    <t>Fanno Durham</t>
  </si>
  <si>
    <t>Coast Fork London</t>
  </si>
  <si>
    <t>Blowout Detoit</t>
  </si>
  <si>
    <t>Yamhill McMinville</t>
  </si>
  <si>
    <t>Thomas Scio</t>
  </si>
  <si>
    <t>Wiley Foster</t>
  </si>
  <si>
    <t>Quartzville</t>
  </si>
  <si>
    <t>N Santiam Boulder</t>
  </si>
  <si>
    <t>Molalla Wilhoit</t>
  </si>
  <si>
    <t>Mohawk</t>
  </si>
  <si>
    <t>Mckenzie Belknap</t>
  </si>
  <si>
    <t>Mckenzie Cougar</t>
  </si>
  <si>
    <t>Sub_Area_C</t>
  </si>
  <si>
    <t>watershed</t>
  </si>
  <si>
    <t>Tributary</t>
  </si>
  <si>
    <t>Gauge or Reservoir</t>
  </si>
  <si>
    <t>HBVCALIB</t>
  </si>
  <si>
    <t># IDUs</t>
  </si>
  <si>
    <t># reaches</t>
  </si>
  <si>
    <t>area (ac)</t>
  </si>
  <si>
    <t>area (km2)</t>
  </si>
  <si>
    <t>area (mi2)</t>
  </si>
  <si>
    <t>area per Stream Stats (mi2)</t>
  </si>
  <si>
    <t>% of WRB</t>
  </si>
  <si>
    <t>dominant ecoregion</t>
  </si>
  <si>
    <t>Sarah Lewis low fall flow (cms)</t>
  </si>
  <si>
    <t>adj for area diff</t>
  </si>
  <si>
    <t>Clackamas</t>
  </si>
  <si>
    <t>River Mill</t>
  </si>
  <si>
    <t>W Cascades</t>
  </si>
  <si>
    <t>Coast Fork</t>
  </si>
  <si>
    <t>Cottage Grove Reservoir</t>
  </si>
  <si>
    <t>Dorena Reservoir</t>
  </si>
  <si>
    <t>Goshen gauge</t>
  </si>
  <si>
    <t>Valley floor</t>
  </si>
  <si>
    <t>Long Tom</t>
  </si>
  <si>
    <t>Fern Ridge Reservoir</t>
  </si>
  <si>
    <t>s/b 1013 km2 per Sarah Lewis</t>
  </si>
  <si>
    <t>Monroe gauge</t>
  </si>
  <si>
    <t>McKenzie</t>
  </si>
  <si>
    <t>Blue River Reservoir</t>
  </si>
  <si>
    <t>s/b 194 km2 per Sarah Lewis</t>
  </si>
  <si>
    <t>Cougar Reservoir</t>
  </si>
  <si>
    <t>s/b 414 km2 per Sarah Lewis</t>
  </si>
  <si>
    <t>Walterville gauge</t>
  </si>
  <si>
    <t>Middle Fork</t>
  </si>
  <si>
    <t>Fall Creek Reservoir</t>
  </si>
  <si>
    <t>s/b 482 km2 per Sarah Lewis</t>
  </si>
  <si>
    <t>Hills Creek Reservoir</t>
  </si>
  <si>
    <t>s/b 1015 km2 per Sarah Lewis</t>
  </si>
  <si>
    <t>Jasper gauge</t>
  </si>
  <si>
    <t>NSantiam</t>
  </si>
  <si>
    <t>Detroit Reservoir</t>
  </si>
  <si>
    <t>s/b 1173 km2 per Sarah Lewis</t>
  </si>
  <si>
    <t>Mehama gauge</t>
  </si>
  <si>
    <t>SSantiam</t>
  </si>
  <si>
    <t>Green Peter Reservoir</t>
  </si>
  <si>
    <t>s/b 702 km2 per Sarah Lewis</t>
  </si>
  <si>
    <t>Waterloo gauge</t>
  </si>
  <si>
    <t>Tualatin</t>
  </si>
  <si>
    <t>West Linn gauge</t>
  </si>
  <si>
    <t>Yamhill</t>
  </si>
  <si>
    <t>McMinnville gauge</t>
  </si>
  <si>
    <t>528 per  USGS</t>
  </si>
  <si>
    <t>Willamette</t>
  </si>
  <si>
    <t>Salem gauge</t>
  </si>
  <si>
    <t>WRB</t>
  </si>
  <si>
    <t>North Santiam</t>
  </si>
  <si>
    <t>Chicken Creek</t>
  </si>
  <si>
    <t>Santiam</t>
  </si>
  <si>
    <t>Upper Willamette (McKenzie + Middle Fork + Coast Fork)</t>
  </si>
  <si>
    <t>SUB_AREA</t>
  </si>
  <si>
    <t>12,37,44</t>
  </si>
  <si>
    <t>South Santiam</t>
  </si>
  <si>
    <t>10,36,43</t>
  </si>
  <si>
    <t>5,6,39</t>
  </si>
  <si>
    <t>1,4,18,38</t>
  </si>
  <si>
    <t>8,16,34</t>
  </si>
  <si>
    <t>x</t>
  </si>
  <si>
    <t>NA</t>
  </si>
  <si>
    <t>solo .jpg</t>
  </si>
  <si>
    <t>embedded .jpg</t>
  </si>
  <si>
    <t>fig. 1</t>
  </si>
  <si>
    <t>fig. 3</t>
  </si>
  <si>
    <t>fig. 4</t>
  </si>
  <si>
    <t>fig. 2</t>
  </si>
  <si>
    <t>fig. 5</t>
  </si>
  <si>
    <t>Calapooia</t>
  </si>
  <si>
    <t>Luckiamute</t>
  </si>
  <si>
    <t>most downstream reach</t>
  </si>
  <si>
    <t>Molalla</t>
  </si>
  <si>
    <t>Blue River</t>
  </si>
  <si>
    <t>Cougar</t>
  </si>
  <si>
    <t>McKenzie outlet</t>
  </si>
  <si>
    <t>Fern Ridge</t>
  </si>
  <si>
    <t>Green Peter</t>
  </si>
  <si>
    <t>Walterville</t>
  </si>
  <si>
    <t>Monroe</t>
  </si>
  <si>
    <t>Waterloo</t>
  </si>
  <si>
    <t>S Santiam</t>
  </si>
  <si>
    <t>WTLO</t>
  </si>
  <si>
    <t>S Santiam outlet</t>
  </si>
  <si>
    <t>Detroit</t>
  </si>
  <si>
    <t>N Santiam</t>
  </si>
  <si>
    <t>Mehama</t>
  </si>
  <si>
    <t>MEHO</t>
  </si>
  <si>
    <t>N Santiam outlet</t>
  </si>
  <si>
    <t>Santiam outlet</t>
  </si>
  <si>
    <t>Hills Creek</t>
  </si>
  <si>
    <t>Fall Creek</t>
  </si>
  <si>
    <t>Jasper</t>
  </si>
  <si>
    <t>Middle Fork outlet</t>
  </si>
  <si>
    <t>Cottage Grove</t>
  </si>
  <si>
    <t>Dorena</t>
  </si>
  <si>
    <t>Goshen</t>
  </si>
  <si>
    <t>GOSO</t>
  </si>
  <si>
    <t>Coast Fork outlet</t>
  </si>
  <si>
    <t>spare40</t>
  </si>
  <si>
    <t>West Linn</t>
  </si>
  <si>
    <t>McMinnville</t>
  </si>
  <si>
    <t>Johnson Creek</t>
  </si>
  <si>
    <t>Johnson Creek outlet</t>
  </si>
  <si>
    <t>Upper Willamette outlet</t>
  </si>
  <si>
    <t>Salem</t>
  </si>
  <si>
    <t>(Lookout Point)</t>
  </si>
  <si>
    <t>(Dexter)</t>
  </si>
  <si>
    <t>(Foster)</t>
  </si>
  <si>
    <t>location</t>
  </si>
  <si>
    <t>COMID</t>
  </si>
  <si>
    <t>Molalla outlet</t>
  </si>
  <si>
    <t>Calapooia outlet</t>
  </si>
  <si>
    <t>Pudding</t>
  </si>
  <si>
    <t>Pudding outlet</t>
  </si>
  <si>
    <t>Luckiamute outlet</t>
  </si>
  <si>
    <t>Marys outlet</t>
  </si>
  <si>
    <t>Long Tom outlet</t>
  </si>
  <si>
    <t>Mohawk outlet</t>
  </si>
  <si>
    <t>(Big Cliff - s/b 13)</t>
  </si>
  <si>
    <t>Willamette mainstem</t>
  </si>
  <si>
    <t>Clackamas outlet</t>
  </si>
  <si>
    <t>Tualatin outlet</t>
  </si>
  <si>
    <t>Willamette outlet</t>
  </si>
  <si>
    <t>Columbia</t>
  </si>
  <si>
    <t>Yamhill outlet</t>
  </si>
  <si>
    <t>prev HBVCALIB value</t>
  </si>
  <si>
    <t>TT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</si>
  <si>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</si>
  <si>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</si>
  <si>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</si>
  <si>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</si>
  <si>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</si>
  <si>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</si>
  <si>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</si>
  <si>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</si>
  <si>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</si>
  <si>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WP</t>
  </si>
  <si>
    <t>ET_MULTIPLIER</t>
  </si>
  <si>
    <t>end</t>
  </si>
  <si>
    <t>area, ac</t>
  </si>
  <si>
    <t># of IDUs</t>
  </si>
  <si>
    <t>// Water Right use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</si>
  <si>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WR_USE</t>
    </r>
    <r>
      <rPr>
        <sz val="9.5"/>
        <color rgb="FF000000"/>
        <rFont val="Consolas"/>
        <family val="3"/>
      </rPr>
      <t xml:space="preserve"> </t>
    </r>
  </si>
  <si>
    <t xml:space="preserve">   { </t>
  </si>
  <si>
    <r>
      <t xml:space="preserve">   </t>
    </r>
    <r>
      <rPr>
        <sz val="9.5"/>
        <color rgb="FF2F4F4F"/>
        <rFont val="Consolas"/>
        <family val="3"/>
      </rPr>
      <t>WRU_NULL</t>
    </r>
    <r>
      <rPr>
        <sz val="9.5"/>
        <color rgb="FF000000"/>
        <rFont val="Consolas"/>
        <family val="3"/>
      </rPr>
      <t xml:space="preserve"> = 0,</t>
    </r>
  </si>
  <si>
    <r>
      <t xml:space="preserve">   </t>
    </r>
    <r>
      <rPr>
        <sz val="9.5"/>
        <color rgb="FF2F4F4F"/>
        <rFont val="Consolas"/>
        <family val="3"/>
      </rPr>
      <t>WRU_UNKNOWN</t>
    </r>
    <r>
      <rPr>
        <sz val="9.5"/>
        <color rgb="FF000000"/>
        <rFont val="Consolas"/>
        <family val="3"/>
      </rPr>
      <t xml:space="preserve">=1, </t>
    </r>
  </si>
  <si>
    <r>
      <t xml:space="preserve">   </t>
    </r>
    <r>
      <rPr>
        <sz val="9.5"/>
        <color rgb="FF2F4F4F"/>
        <rFont val="Consolas"/>
        <family val="3"/>
      </rPr>
      <t>WRU_MINING</t>
    </r>
    <r>
      <rPr>
        <sz val="9.5"/>
        <color rgb="FF000000"/>
        <rFont val="Consolas"/>
        <family val="3"/>
      </rPr>
      <t xml:space="preserve">=2, </t>
    </r>
  </si>
  <si>
    <r>
      <t xml:space="preserve">   </t>
    </r>
    <r>
      <rPr>
        <sz val="9.5"/>
        <color rgb="FF2F4F4F"/>
        <rFont val="Consolas"/>
        <family val="3"/>
      </rPr>
      <t>WRU_AG</t>
    </r>
    <r>
      <rPr>
        <sz val="9.5"/>
        <color rgb="FF000000"/>
        <rFont val="Consolas"/>
        <family val="3"/>
      </rPr>
      <t>=4,</t>
    </r>
  </si>
  <si>
    <r>
      <t xml:space="preserve">   </t>
    </r>
    <r>
      <rPr>
        <sz val="9.5"/>
        <color rgb="FF2F4F4F"/>
        <rFont val="Consolas"/>
        <family val="3"/>
      </rPr>
      <t>WRU_DOMESTIC</t>
    </r>
    <r>
      <rPr>
        <sz val="9.5"/>
        <color rgb="FF000000"/>
        <rFont val="Consolas"/>
        <family val="3"/>
      </rPr>
      <t xml:space="preserve">=8, </t>
    </r>
  </si>
  <si>
    <r>
      <t xml:space="preserve">   </t>
    </r>
    <r>
      <rPr>
        <sz val="9.5"/>
        <color rgb="FF2F4F4F"/>
        <rFont val="Consolas"/>
        <family val="3"/>
      </rPr>
      <t>WRU_IRRIGATION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</si>
  <si>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WRU_COMMERCIAL</t>
    </r>
    <r>
      <rPr>
        <sz val="9.5"/>
        <color rgb="FF000000"/>
        <rFont val="Consolas"/>
        <family val="3"/>
      </rPr>
      <t>=32,</t>
    </r>
  </si>
  <si>
    <r>
      <t xml:space="preserve">   </t>
    </r>
    <r>
      <rPr>
        <sz val="9.5"/>
        <color rgb="FF2F4F4F"/>
        <rFont val="Consolas"/>
        <family val="3"/>
      </rPr>
      <t>WRU_RECREATION</t>
    </r>
    <r>
      <rPr>
        <sz val="9.5"/>
        <color rgb="FF000000"/>
        <rFont val="Consolas"/>
        <family val="3"/>
      </rPr>
      <t>=64,</t>
    </r>
  </si>
  <si>
    <r>
      <t xml:space="preserve">   </t>
    </r>
    <r>
      <rPr>
        <sz val="9.5"/>
        <color rgb="FF2F4F4F"/>
        <rFont val="Consolas"/>
        <family val="3"/>
      </rPr>
      <t>WRU_POWER</t>
    </r>
    <r>
      <rPr>
        <sz val="9.5"/>
        <color rgb="FF000000"/>
        <rFont val="Consolas"/>
        <family val="3"/>
      </rPr>
      <t xml:space="preserve">=128, </t>
    </r>
  </si>
  <si>
    <r>
      <t xml:space="preserve">   </t>
    </r>
    <r>
      <rPr>
        <sz val="9.5"/>
        <color rgb="FF2F4F4F"/>
        <rFont val="Consolas"/>
        <family val="3"/>
      </rPr>
      <t>WRU_FISH</t>
    </r>
    <r>
      <rPr>
        <sz val="9.5"/>
        <color rgb="FF000000"/>
        <rFont val="Consolas"/>
        <family val="3"/>
      </rPr>
      <t>=256,</t>
    </r>
  </si>
  <si>
    <r>
      <t xml:space="preserve">   </t>
    </r>
    <r>
      <rPr>
        <sz val="9.5"/>
        <color rgb="FF2F4F4F"/>
        <rFont val="Consolas"/>
        <family val="3"/>
      </rPr>
      <t>WRU_LIVESTOCK</t>
    </r>
    <r>
      <rPr>
        <sz val="9.5"/>
        <color rgb="FF000000"/>
        <rFont val="Consolas"/>
        <family val="3"/>
      </rPr>
      <t>=512,</t>
    </r>
  </si>
  <si>
    <r>
      <t xml:space="preserve">   </t>
    </r>
    <r>
      <rPr>
        <sz val="9.5"/>
        <color rgb="FF2F4F4F"/>
        <rFont val="Consolas"/>
        <family val="3"/>
      </rPr>
      <t>WRU_MUNICIPAL</t>
    </r>
    <r>
      <rPr>
        <sz val="9.5"/>
        <color rgb="FF000000"/>
        <rFont val="Consolas"/>
        <family val="3"/>
      </rPr>
      <t>=1024,</t>
    </r>
  </si>
  <si>
    <r>
      <t xml:space="preserve">   </t>
    </r>
    <r>
      <rPr>
        <sz val="9.5"/>
        <color rgb="FF2F4F4F"/>
        <rFont val="Consolas"/>
        <family val="3"/>
      </rPr>
      <t>WRU_INSTREAM</t>
    </r>
    <r>
      <rPr>
        <sz val="9.5"/>
        <color rgb="FF000000"/>
        <rFont val="Consolas"/>
        <family val="3"/>
      </rPr>
      <t>=2048,</t>
    </r>
  </si>
  <si>
    <r>
      <t xml:space="preserve">   </t>
    </r>
    <r>
      <rPr>
        <sz val="9.5"/>
        <color rgb="FF2F4F4F"/>
        <rFont val="Consolas"/>
        <family val="3"/>
      </rPr>
      <t>WRU_MISC</t>
    </r>
    <r>
      <rPr>
        <sz val="9.5"/>
        <color rgb="FF000000"/>
        <rFont val="Consolas"/>
        <family val="3"/>
      </rPr>
      <t>=4096,</t>
    </r>
  </si>
  <si>
    <r>
      <t xml:space="preserve">   </t>
    </r>
    <r>
      <rPr>
        <sz val="9.5"/>
        <color rgb="FF2F4F4F"/>
        <rFont val="Consolas"/>
        <family val="3"/>
      </rPr>
      <t>WRU_WILDLIFE</t>
    </r>
    <r>
      <rPr>
        <sz val="9.5"/>
        <color rgb="FF000000"/>
        <rFont val="Consolas"/>
        <family val="3"/>
      </rPr>
      <t>=8192</t>
    </r>
  </si>
  <si>
    <t xml:space="preserve">   }; </t>
  </si>
  <si>
    <t>// Water Right permit bitwise codes http://www.oregon.gov/owrd/pages/wr/wrisuse.aspx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</si>
  <si>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WR_PERMIT</t>
    </r>
    <r>
      <rPr>
        <sz val="9.5"/>
        <color rgb="FF000000"/>
        <rFont val="Consolas"/>
        <family val="3"/>
      </rPr>
      <t xml:space="preserve"> </t>
    </r>
  </si>
  <si>
    <t>// WRT_NULL = 0,</t>
  </si>
  <si>
    <r>
      <t xml:space="preserve">   </t>
    </r>
    <r>
      <rPr>
        <sz val="9.5"/>
        <color rgb="FF2F4F4F"/>
        <rFont val="Consolas"/>
        <family val="3"/>
      </rPr>
      <t>WRP_UNKNOWN</t>
    </r>
    <r>
      <rPr>
        <sz val="9.5"/>
        <color rgb="FF000000"/>
        <rFont val="Consolas"/>
        <family val="3"/>
      </rPr>
      <t>=1,</t>
    </r>
  </si>
  <si>
    <r>
      <t xml:space="preserve">   </t>
    </r>
    <r>
      <rPr>
        <sz val="9.5"/>
        <color rgb="FF2F4F4F"/>
        <rFont val="Consolas"/>
        <family val="3"/>
      </rPr>
      <t>WRP_SURFACE</t>
    </r>
    <r>
      <rPr>
        <sz val="9.5"/>
        <color rgb="FF000000"/>
        <rFont val="Consolas"/>
        <family val="3"/>
      </rPr>
      <t>=2,</t>
    </r>
  </si>
  <si>
    <r>
      <t xml:space="preserve">   </t>
    </r>
    <r>
      <rPr>
        <sz val="9.5"/>
        <color rgb="FF2F4F4F"/>
        <rFont val="Consolas"/>
        <family val="3"/>
      </rPr>
      <t>WRP_GROUNDWATER</t>
    </r>
    <r>
      <rPr>
        <sz val="9.5"/>
        <color rgb="FF000000"/>
        <rFont val="Consolas"/>
        <family val="3"/>
      </rPr>
      <t xml:space="preserve">=4, </t>
    </r>
  </si>
  <si>
    <r>
      <t xml:space="preserve">   </t>
    </r>
    <r>
      <rPr>
        <sz val="9.5"/>
        <color rgb="FF2F4F4F"/>
        <rFont val="Consolas"/>
        <family val="3"/>
      </rPr>
      <t>WRP_RESERVOIR</t>
    </r>
    <r>
      <rPr>
        <sz val="9.5"/>
        <color rgb="FF000000"/>
        <rFont val="Consolas"/>
        <family val="3"/>
      </rPr>
      <t>=8,</t>
    </r>
  </si>
  <si>
    <r>
      <t xml:space="preserve">   </t>
    </r>
    <r>
      <rPr>
        <sz val="9.5"/>
        <color rgb="FF2F4F4F"/>
        <rFont val="Consolas"/>
        <family val="3"/>
      </rPr>
      <t>WRP_ENLARGEMENT</t>
    </r>
    <r>
      <rPr>
        <sz val="9.5"/>
        <color rgb="FF000000"/>
        <rFont val="Consolas"/>
        <family val="3"/>
      </rPr>
      <t>=16,</t>
    </r>
  </si>
  <si>
    <r>
      <t xml:space="preserve">   </t>
    </r>
    <r>
      <rPr>
        <sz val="9.5"/>
        <color rgb="FF2F4F4F"/>
        <rFont val="Consolas"/>
        <family val="3"/>
      </rPr>
      <t>WRP_UNDERGROUND</t>
    </r>
    <r>
      <rPr>
        <sz val="9.5"/>
        <color rgb="FF000000"/>
        <rFont val="Consolas"/>
        <family val="3"/>
      </rPr>
      <t xml:space="preserve">=32 </t>
    </r>
  </si>
  <si>
    <t xml:space="preserve">   };</t>
  </si>
  <si>
    <r>
      <t>enum</t>
    </r>
    <r>
      <rPr>
        <sz val="9.5"/>
        <color rgb="FF000000"/>
        <rFont val="Consolas"/>
        <family val="3"/>
      </rPr>
      <t xml:space="preserve"> </t>
    </r>
    <r>
      <rPr>
        <sz val="9.5"/>
        <color rgb="FF2B91AF"/>
        <rFont val="Consolas"/>
        <family val="3"/>
      </rPr>
      <t>WR_SPECIALCODE</t>
    </r>
    <r>
      <rPr>
        <sz val="9.5"/>
        <color rgb="FF000000"/>
        <rFont val="Consolas"/>
        <family val="3"/>
      </rPr>
      <t xml:space="preserve"> {</t>
    </r>
  </si>
  <si>
    <t>WRSC_NEWINSTREAM = 1,</t>
  </si>
  <si>
    <t>WRSC_MUNIBACKUP = 2,</t>
  </si>
  <si>
    <t xml:space="preserve">WRSC_NOT_NEWINSTREAM_ONLY = 4 </t>
  </si>
  <si>
    <t>}; // next one should be 16, then 32, and so on</t>
  </si>
  <si>
    <r>
      <t xml:space="preserve">   </t>
    </r>
    <r>
      <rPr>
        <sz val="9.5"/>
        <color rgb="FF2F4F4F"/>
        <rFont val="Consolas"/>
        <family val="3"/>
      </rPr>
      <t>WRSC_NONE</t>
    </r>
    <r>
      <rPr>
        <sz val="9.5"/>
        <color rgb="FF000000"/>
        <rFont val="Consolas"/>
        <family val="3"/>
      </rPr>
      <t xml:space="preserve"> = 0,  </t>
    </r>
  </si>
  <si>
    <t>WRSC_OBSOLETE = 8 // no longer used in simulations</t>
  </si>
  <si>
    <t>Oak Creek outlet into the Marys</t>
  </si>
  <si>
    <t>Oak Creek</t>
  </si>
  <si>
    <t>Upper Willamette mainstem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</si>
</sst>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.5"/>
      <color rgb="FF008000"/>
      <name val="Consolas"/>
      <family val="3"/>
    </font>
    <font>
      <sz val="9.5"/>
      <color rgb="FF0000FF"/>
      <name val="Consolas"/>
      <family val="3"/>
    </font>
    <font>
      <sz val="9.5"/>
      <color rgb="FF000000"/>
      <name val="Consolas"/>
      <family val="3"/>
    </font>
    <font>
      <sz val="9.5"/>
      <color rgb="FF2B91AF"/>
      <name val="Consolas"/>
      <family val="3"/>
    </font>
    <font>
      <sz val="9.5"/>
      <color rgb="FF2F4F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/>
    <xf numFmtId="0" fontId="0" fillId="2" borderId="0" xfId="0" applyFill="1"/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B515A7-CF76-465D-871B-D94C80A10C57}" autoFormatId="16" applyNumberFormats="0" applyBorderFormats="0" applyFontFormats="0" applyPatternFormats="0" applyAlignmentFormats="0" applyWidthHeightFormats="0">
  <queryTableRefresh nextId="15">
    <queryTableFields count="14">
      <queryTableField id="1" name="HBVCALIB" tableColumnId="1"/>
      <queryTableField id="2" name="TT" tableColumnId="2"/>
      <queryTableField id="3" name="CFMAX" tableColumnId="3"/>
      <queryTableField id="4" name="CFR" tableColumnId="4"/>
      <queryTableField id="5" name="FC" tableColumnId="5"/>
      <queryTableField id="6" name="BETA" tableColumnId="6"/>
      <queryTableField id="7" name="PERC" tableColumnId="7"/>
      <queryTableField id="8" name="UZL" tableColumnId="8"/>
      <queryTableField id="9" name="K0" tableColumnId="9"/>
      <queryTableField id="10" name="K1" tableColumnId="10"/>
      <queryTableField id="11" name="K2" tableColumnId="11"/>
      <queryTableField id="12" name="WP" tableColumnId="12"/>
      <queryTableField id="13" name="ET_MULTIPLIER" tableColumnId="13"/>
      <queryTableField id="14" name="en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9D245-EFFE-4B38-B66C-A2ACA9A2E05B}" name="HBV" displayName="HBV" ref="A1:N47" tableType="queryTable" totalsRowShown="0">
  <autoFilter ref="A1:N47" xr:uid="{3DACED7A-F130-49DF-9704-3BBEBA3CE458}"/>
  <tableColumns count="14">
    <tableColumn id="1" xr3:uid="{D44D2C10-1D1E-4017-80C5-94B022A6A700}" uniqueName="1" name="HBVCALIB" queryTableFieldId="1"/>
    <tableColumn id="2" xr3:uid="{22684D0D-45DF-40E7-84BB-A784A088A2F4}" uniqueName="2" name="TT" queryTableFieldId="2"/>
    <tableColumn id="3" xr3:uid="{AB07EE36-55C5-45D9-B231-CE6319A74E76}" uniqueName="3" name="CFMAX" queryTableFieldId="3"/>
    <tableColumn id="4" xr3:uid="{67A112B5-9CDC-4D42-A4B3-AC3D940F9E46}" uniqueName="4" name="CFR" queryTableFieldId="4"/>
    <tableColumn id="5" xr3:uid="{1C02B5F8-FE6E-4D64-A6B3-83A73197C240}" uniqueName="5" name="FC" queryTableFieldId="5"/>
    <tableColumn id="6" xr3:uid="{0BF2BFDF-F2A1-4932-95DF-0838B21C28C6}" uniqueName="6" name="BETA" queryTableFieldId="6"/>
    <tableColumn id="7" xr3:uid="{B2F8E102-A656-4684-A7EF-855F608113AC}" uniqueName="7" name="PERC" queryTableFieldId="7"/>
    <tableColumn id="8" xr3:uid="{0BE9DA9A-E998-4996-AC79-DA0D7C602B14}" uniqueName="8" name="UZL" queryTableFieldId="8"/>
    <tableColumn id="9" xr3:uid="{B1CE2CD6-444B-453F-B137-EEDC68639B61}" uniqueName="9" name="K0" queryTableFieldId="9"/>
    <tableColumn id="10" xr3:uid="{42B4F753-8298-4B4D-BCDA-B040E9F5737D}" uniqueName="10" name="K1" queryTableFieldId="10"/>
    <tableColumn id="11" xr3:uid="{597F5E70-B675-450D-8C8A-14891ED309E5}" uniqueName="11" name="K2" queryTableFieldId="11"/>
    <tableColumn id="12" xr3:uid="{23AEA5B3-CCF2-437B-B681-8F6089CD8B17}" uniqueName="12" name="WP" queryTableFieldId="12"/>
    <tableColumn id="13" xr3:uid="{D2EB4B81-E86C-40E4-A386-A52CA81A5B8B}" uniqueName="13" name="ET_MULTIPLIER" queryTableFieldId="13"/>
    <tableColumn id="14" xr3:uid="{D01CE736-6911-4ACD-8EA1-9AA198584219}" uniqueName="14" name="end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D84E-FBF1-46B1-AE4B-D0238217C366}">
  <dimension ref="A1:J18"/>
  <sheetViews>
    <sheetView workbookViewId="0">
      <selection activeCell="A8" sqref="A8:XFD8"/>
    </sheetView>
  </sheetViews>
  <sheetFormatPr defaultRowHeight="15" x14ac:dyDescent="0.25"/>
  <cols>
    <col min="4" max="4" width="10.42578125" customWidth="1"/>
    <col min="5" max="5" width="10" customWidth="1"/>
    <col min="8" max="8" width="14.28515625" customWidth="1"/>
  </cols>
  <sheetData>
    <row r="1" spans="1:10" ht="60" x14ac:dyDescent="0.25">
      <c r="A1" t="s">
        <v>87</v>
      </c>
      <c r="B1" s="8" t="s">
        <v>88</v>
      </c>
      <c r="C1" s="8" t="s">
        <v>96</v>
      </c>
      <c r="D1" t="s">
        <v>78</v>
      </c>
      <c r="E1" t="s">
        <v>23</v>
      </c>
      <c r="I1" t="s">
        <v>165</v>
      </c>
      <c r="J1" t="s">
        <v>166</v>
      </c>
    </row>
    <row r="2" spans="1:10" x14ac:dyDescent="0.25">
      <c r="A2" t="s">
        <v>89</v>
      </c>
      <c r="B2" t="s">
        <v>86</v>
      </c>
      <c r="C2">
        <v>23735691</v>
      </c>
      <c r="D2">
        <v>0</v>
      </c>
      <c r="F2" t="s">
        <v>73</v>
      </c>
    </row>
    <row r="3" spans="1:10" x14ac:dyDescent="0.25">
      <c r="A3" t="s">
        <v>92</v>
      </c>
      <c r="B3" t="s">
        <v>89</v>
      </c>
      <c r="C3">
        <v>23804830</v>
      </c>
      <c r="D3">
        <v>8</v>
      </c>
      <c r="E3">
        <v>41</v>
      </c>
      <c r="G3" t="s">
        <v>66</v>
      </c>
    </row>
    <row r="4" spans="1:10" x14ac:dyDescent="0.25">
      <c r="A4" t="s">
        <v>93</v>
      </c>
      <c r="B4" t="s">
        <v>92</v>
      </c>
      <c r="C4">
        <v>23806034</v>
      </c>
      <c r="E4">
        <v>13</v>
      </c>
      <c r="H4" t="s">
        <v>75</v>
      </c>
    </row>
    <row r="5" spans="1:10" s="15" customFormat="1" x14ac:dyDescent="0.25">
      <c r="C5" s="15">
        <v>23791741</v>
      </c>
      <c r="E5" s="15">
        <v>19</v>
      </c>
      <c r="G5" s="15" t="s">
        <v>97</v>
      </c>
    </row>
    <row r="6" spans="1:10" s="15" customFormat="1" x14ac:dyDescent="0.25">
      <c r="C6" s="15">
        <v>23800564</v>
      </c>
      <c r="E6" s="15">
        <v>20</v>
      </c>
      <c r="H6" s="15" t="s">
        <v>138</v>
      </c>
    </row>
    <row r="7" spans="1:10" s="15" customFormat="1" x14ac:dyDescent="0.25">
      <c r="B7" s="15" t="s">
        <v>85</v>
      </c>
      <c r="C7" s="15">
        <v>23780405</v>
      </c>
      <c r="E7" s="15">
        <v>45</v>
      </c>
      <c r="G7" s="15" t="s">
        <v>76</v>
      </c>
    </row>
    <row r="8" spans="1:10" x14ac:dyDescent="0.25">
      <c r="A8" t="s">
        <v>90</v>
      </c>
      <c r="B8" t="s">
        <v>89</v>
      </c>
      <c r="C8">
        <v>23780879</v>
      </c>
      <c r="D8" s="15">
        <v>6</v>
      </c>
      <c r="E8" t="s">
        <v>79</v>
      </c>
      <c r="H8" t="s">
        <v>74</v>
      </c>
      <c r="I8">
        <v>469061</v>
      </c>
      <c r="J8">
        <v>11001</v>
      </c>
    </row>
    <row r="9" spans="1:10" s="15" customFormat="1" x14ac:dyDescent="0.25">
      <c r="C9" s="15">
        <v>23785615</v>
      </c>
      <c r="D9" s="15">
        <v>7</v>
      </c>
      <c r="E9" s="15" t="s">
        <v>81</v>
      </c>
      <c r="H9" s="15" t="s">
        <v>80</v>
      </c>
    </row>
    <row r="10" spans="1:10" s="15" customFormat="1" x14ac:dyDescent="0.25">
      <c r="C10" s="15">
        <v>23762647</v>
      </c>
      <c r="E10" s="15">
        <v>21</v>
      </c>
      <c r="G10" s="15" t="s">
        <v>95</v>
      </c>
    </row>
    <row r="11" spans="1:10" s="15" customFormat="1" x14ac:dyDescent="0.25">
      <c r="C11" s="15">
        <v>23763517</v>
      </c>
      <c r="E11" s="15">
        <v>22</v>
      </c>
      <c r="G11" s="15" t="s">
        <v>94</v>
      </c>
    </row>
    <row r="12" spans="1:10" s="15" customFormat="1" x14ac:dyDescent="0.25">
      <c r="C12" s="15">
        <v>23762881</v>
      </c>
      <c r="D12" s="15">
        <v>5</v>
      </c>
      <c r="E12" s="15">
        <v>23</v>
      </c>
      <c r="G12" s="15" t="s">
        <v>0</v>
      </c>
    </row>
    <row r="13" spans="1:10" s="15" customFormat="1" x14ac:dyDescent="0.25">
      <c r="C13" s="15">
        <v>23763069</v>
      </c>
      <c r="D13" s="15">
        <v>4</v>
      </c>
      <c r="E13" s="15">
        <v>24</v>
      </c>
      <c r="G13" s="15" t="s">
        <v>42</v>
      </c>
    </row>
    <row r="14" spans="1:10" x14ac:dyDescent="0.25">
      <c r="A14" t="s">
        <v>91</v>
      </c>
      <c r="B14" t="s">
        <v>89</v>
      </c>
      <c r="C14" s="12">
        <v>23763395</v>
      </c>
      <c r="E14">
        <v>15</v>
      </c>
      <c r="G14" t="s">
        <v>77</v>
      </c>
    </row>
    <row r="15" spans="1:10" s="15" customFormat="1" x14ac:dyDescent="0.25">
      <c r="C15" s="15">
        <v>23765583</v>
      </c>
      <c r="D15" s="15">
        <v>1</v>
      </c>
      <c r="E15" s="15" t="s">
        <v>84</v>
      </c>
      <c r="H15" s="15" t="s">
        <v>46</v>
      </c>
    </row>
    <row r="16" spans="1:10" s="15" customFormat="1" x14ac:dyDescent="0.25">
      <c r="C16" s="15">
        <v>23773507</v>
      </c>
      <c r="I16" s="15" t="s">
        <v>16</v>
      </c>
    </row>
    <row r="17" spans="3:8" s="15" customFormat="1" x14ac:dyDescent="0.25">
      <c r="C17" s="15">
        <v>23751752</v>
      </c>
      <c r="D17" s="15">
        <v>10</v>
      </c>
      <c r="E17" s="15" t="s">
        <v>83</v>
      </c>
      <c r="H17" s="15" t="s">
        <v>52</v>
      </c>
    </row>
    <row r="18" spans="3:8" s="15" customFormat="1" x14ac:dyDescent="0.25">
      <c r="C18" s="15">
        <v>23759222</v>
      </c>
      <c r="D18" s="15">
        <v>9</v>
      </c>
      <c r="E18" s="15" t="s">
        <v>82</v>
      </c>
      <c r="H18" s="15" t="s">
        <v>37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4E0-57A5-4FA5-8E79-68F48B97710B}">
  <dimension ref="A2:W33"/>
  <sheetViews>
    <sheetView workbookViewId="0">
      <selection activeCell="O31" sqref="O31"/>
    </sheetView>
  </sheetViews>
  <sheetFormatPr defaultRowHeight="15" x14ac:dyDescent="0.25"/>
  <cols>
    <col min="1" max="1" width="14.85546875" customWidth="1"/>
    <col min="2" max="2" width="23.7109375" style="8" customWidth="1"/>
    <col min="3" max="4" width="9.85546875" style="1" customWidth="1"/>
    <col min="11" max="11" width="10.5703125" bestFit="1" customWidth="1"/>
    <col min="14" max="14" width="9.140625" style="4"/>
    <col min="15" max="15" width="11.28515625" style="4" customWidth="1"/>
    <col min="17" max="17" width="9.140625" style="4"/>
    <col min="18" max="19" width="9.140625" style="7"/>
    <col min="20" max="20" width="10.140625" customWidth="1"/>
  </cols>
  <sheetData>
    <row r="2" spans="1:22" ht="75" x14ac:dyDescent="0.25">
      <c r="A2" t="s">
        <v>21</v>
      </c>
      <c r="B2" s="2" t="s">
        <v>22</v>
      </c>
      <c r="C2" s="1" t="s">
        <v>23</v>
      </c>
      <c r="D2" s="1" t="s">
        <v>24</v>
      </c>
      <c r="E2" s="3" t="s">
        <v>24</v>
      </c>
      <c r="F2" s="3" t="s">
        <v>25</v>
      </c>
      <c r="G2" t="s">
        <v>25</v>
      </c>
      <c r="H2" t="s">
        <v>26</v>
      </c>
      <c r="I2" t="s">
        <v>26</v>
      </c>
      <c r="J2" s="2" t="s">
        <v>27</v>
      </c>
      <c r="K2" s="2" t="s">
        <v>28</v>
      </c>
      <c r="L2" s="2" t="s">
        <v>29</v>
      </c>
      <c r="M2" t="s">
        <v>30</v>
      </c>
      <c r="N2" s="4" t="s">
        <v>30</v>
      </c>
      <c r="O2" s="5" t="s">
        <v>31</v>
      </c>
      <c r="R2" s="6" t="s">
        <v>32</v>
      </c>
      <c r="S2" s="7" t="s">
        <v>33</v>
      </c>
    </row>
    <row r="3" spans="1:22" x14ac:dyDescent="0.25">
      <c r="A3" t="s">
        <v>34</v>
      </c>
      <c r="B3" s="8" t="s">
        <v>35</v>
      </c>
      <c r="C3" s="1">
        <v>28</v>
      </c>
      <c r="E3">
        <v>10518</v>
      </c>
      <c r="G3">
        <v>670</v>
      </c>
      <c r="I3">
        <v>436160</v>
      </c>
      <c r="J3">
        <f>I3*0.00404685642</f>
        <v>1765.0768961471999</v>
      </c>
      <c r="N3" s="4">
        <v>6.0999999999999999E-2</v>
      </c>
      <c r="O3" s="4" t="s">
        <v>36</v>
      </c>
    </row>
    <row r="4" spans="1:22" x14ac:dyDescent="0.25">
      <c r="P4">
        <f>I3</f>
        <v>436160</v>
      </c>
      <c r="Q4" s="4">
        <f>N3</f>
        <v>6.0999999999999999E-2</v>
      </c>
    </row>
    <row r="5" spans="1:22" s="8" customFormat="1" x14ac:dyDescent="0.25">
      <c r="A5" s="8" t="s">
        <v>37</v>
      </c>
      <c r="B5" s="8" t="s">
        <v>38</v>
      </c>
      <c r="C5" s="2">
        <v>6</v>
      </c>
      <c r="D5" s="2">
        <v>1393</v>
      </c>
      <c r="E5" s="8">
        <v>1393</v>
      </c>
      <c r="F5" s="8">
        <v>92</v>
      </c>
      <c r="G5" s="8">
        <v>92</v>
      </c>
      <c r="H5" s="8">
        <v>67234</v>
      </c>
      <c r="I5" s="8">
        <v>62832</v>
      </c>
      <c r="J5">
        <f>I5*0.00404685642</f>
        <v>254.27208258143997</v>
      </c>
      <c r="K5">
        <f>H5*0.0015625</f>
        <v>105.05312500000001</v>
      </c>
      <c r="L5" s="8">
        <v>106</v>
      </c>
      <c r="M5" s="9">
        <v>8.9999999999999993E-3</v>
      </c>
      <c r="N5" s="5">
        <v>8.9999999999999993E-3</v>
      </c>
      <c r="O5" s="5" t="s">
        <v>36</v>
      </c>
      <c r="Q5" s="5"/>
      <c r="R5" s="6">
        <v>0.53800000000000003</v>
      </c>
      <c r="S5" s="6"/>
      <c r="T5"/>
    </row>
    <row r="6" spans="1:22" x14ac:dyDescent="0.25">
      <c r="A6" t="s">
        <v>37</v>
      </c>
      <c r="B6" s="8" t="s">
        <v>39</v>
      </c>
      <c r="C6" s="1">
        <v>5</v>
      </c>
      <c r="E6">
        <v>3565</v>
      </c>
      <c r="G6">
        <v>209</v>
      </c>
      <c r="H6">
        <v>169344</v>
      </c>
      <c r="I6">
        <v>169344</v>
      </c>
      <c r="J6">
        <f>I6*0.00404685642</f>
        <v>685.31085358847997</v>
      </c>
      <c r="K6">
        <f>H6*0.0015625</f>
        <v>264.60000000000002</v>
      </c>
      <c r="L6">
        <v>265</v>
      </c>
      <c r="N6" s="4">
        <v>2.4E-2</v>
      </c>
      <c r="O6" s="4" t="s">
        <v>36</v>
      </c>
      <c r="R6" s="7">
        <v>0.29699999999999999</v>
      </c>
    </row>
    <row r="7" spans="1:22" x14ac:dyDescent="0.25">
      <c r="A7" t="s">
        <v>37</v>
      </c>
      <c r="B7" s="8" t="s">
        <v>40</v>
      </c>
      <c r="C7" s="1">
        <v>39</v>
      </c>
      <c r="D7" s="1">
        <v>3700</v>
      </c>
      <c r="E7">
        <v>3804</v>
      </c>
      <c r="F7">
        <v>200</v>
      </c>
      <c r="G7">
        <v>200</v>
      </c>
      <c r="H7">
        <v>181613</v>
      </c>
      <c r="I7">
        <v>186016</v>
      </c>
      <c r="M7" s="10">
        <v>2.5000000000000001E-2</v>
      </c>
      <c r="N7" s="4">
        <v>2.5999999999999999E-2</v>
      </c>
      <c r="O7" s="4" t="s">
        <v>41</v>
      </c>
    </row>
    <row r="8" spans="1:22" x14ac:dyDescent="0.25">
      <c r="N8"/>
      <c r="O8"/>
      <c r="P8">
        <f>SUM(I5:I7)</f>
        <v>418192</v>
      </c>
      <c r="Q8" s="4">
        <f>SUM(N5:N7)</f>
        <v>5.8999999999999997E-2</v>
      </c>
    </row>
    <row r="9" spans="1:22" x14ac:dyDescent="0.25">
      <c r="A9" t="s">
        <v>42</v>
      </c>
      <c r="B9" s="8" t="s">
        <v>43</v>
      </c>
      <c r="C9" s="1">
        <v>7</v>
      </c>
      <c r="E9">
        <v>2229</v>
      </c>
      <c r="G9">
        <v>153</v>
      </c>
      <c r="H9">
        <v>159533</v>
      </c>
      <c r="I9">
        <v>159533</v>
      </c>
      <c r="J9">
        <f>I9*0.00404685642</f>
        <v>645.60714525185995</v>
      </c>
      <c r="K9">
        <f>H9*0.0015625</f>
        <v>249.27031250000002</v>
      </c>
      <c r="L9">
        <v>252</v>
      </c>
      <c r="N9" s="4">
        <v>2.1999999999999999E-2</v>
      </c>
      <c r="O9" s="4" t="s">
        <v>41</v>
      </c>
      <c r="R9" s="7">
        <v>0.19800000000000001</v>
      </c>
      <c r="T9" t="s">
        <v>44</v>
      </c>
    </row>
    <row r="10" spans="1:22" x14ac:dyDescent="0.25">
      <c r="A10" t="s">
        <v>42</v>
      </c>
      <c r="B10" s="8" t="s">
        <v>45</v>
      </c>
      <c r="C10" s="1">
        <v>35</v>
      </c>
      <c r="E10">
        <v>1673</v>
      </c>
      <c r="G10">
        <v>70</v>
      </c>
      <c r="I10">
        <v>94271</v>
      </c>
      <c r="N10" s="4">
        <v>1.2999999999999999E-2</v>
      </c>
      <c r="O10" s="4" t="s">
        <v>41</v>
      </c>
    </row>
    <row r="11" spans="1:22" x14ac:dyDescent="0.25">
      <c r="P11">
        <f>SUM(I9:I10)</f>
        <v>253804</v>
      </c>
      <c r="Q11" s="4">
        <f>SUM(N9:N10)</f>
        <v>3.4999999999999996E-2</v>
      </c>
    </row>
    <row r="12" spans="1:22" x14ac:dyDescent="0.25">
      <c r="A12" t="s">
        <v>46</v>
      </c>
      <c r="B12" s="8" t="s">
        <v>47</v>
      </c>
      <c r="C12" s="1">
        <v>9</v>
      </c>
      <c r="E12">
        <v>991</v>
      </c>
      <c r="G12">
        <v>57</v>
      </c>
      <c r="H12">
        <v>55977</v>
      </c>
      <c r="I12">
        <v>55977</v>
      </c>
      <c r="J12">
        <f>I12*0.00404685642</f>
        <v>226.53088182233998</v>
      </c>
      <c r="K12">
        <f>H12*0.0015625</f>
        <v>87.464062500000011</v>
      </c>
      <c r="L12">
        <v>87.5</v>
      </c>
      <c r="N12" s="4">
        <v>8.0000000000000002E-3</v>
      </c>
      <c r="O12" s="4" t="s">
        <v>36</v>
      </c>
      <c r="R12" s="7">
        <v>0.38200000000000001</v>
      </c>
      <c r="T12" t="s">
        <v>48</v>
      </c>
    </row>
    <row r="13" spans="1:22" x14ac:dyDescent="0.25">
      <c r="A13" t="s">
        <v>46</v>
      </c>
      <c r="B13" s="8" t="s">
        <v>49</v>
      </c>
      <c r="C13" s="1">
        <v>8</v>
      </c>
      <c r="D13" s="1">
        <v>2948</v>
      </c>
      <c r="E13">
        <v>2901</v>
      </c>
      <c r="F13">
        <v>221</v>
      </c>
      <c r="G13">
        <v>221</v>
      </c>
      <c r="H13">
        <v>132250</v>
      </c>
      <c r="I13">
        <v>132250</v>
      </c>
      <c r="J13" s="11">
        <f>I13*0.00404685642</f>
        <v>535.19676154499996</v>
      </c>
      <c r="M13" s="10">
        <v>1.7999999999999999E-2</v>
      </c>
      <c r="N13" s="4">
        <v>1.7999999999999999E-2</v>
      </c>
      <c r="O13" s="4" t="s">
        <v>36</v>
      </c>
      <c r="R13" s="7">
        <v>4.88</v>
      </c>
      <c r="T13" s="11" t="s">
        <v>50</v>
      </c>
      <c r="U13" s="11"/>
      <c r="V13" s="11"/>
    </row>
    <row r="14" spans="1:22" x14ac:dyDescent="0.25">
      <c r="A14" t="s">
        <v>46</v>
      </c>
      <c r="B14" s="8" t="s">
        <v>51</v>
      </c>
      <c r="C14" s="1">
        <v>34</v>
      </c>
      <c r="D14" s="1">
        <v>9455</v>
      </c>
      <c r="E14">
        <v>9502</v>
      </c>
      <c r="F14">
        <v>515</v>
      </c>
      <c r="G14">
        <v>522</v>
      </c>
      <c r="H14">
        <v>465042</v>
      </c>
      <c r="I14">
        <v>466834</v>
      </c>
      <c r="M14" s="10">
        <v>6.5000000000000002E-2</v>
      </c>
      <c r="N14" s="4">
        <v>6.5000000000000002E-2</v>
      </c>
      <c r="O14" s="4" t="s">
        <v>36</v>
      </c>
    </row>
    <row r="15" spans="1:22" x14ac:dyDescent="0.25">
      <c r="P15">
        <f>SUM(I12:I14)</f>
        <v>655061</v>
      </c>
      <c r="Q15" s="4">
        <f>SUM(N12:N14)</f>
        <v>9.0999999999999998E-2</v>
      </c>
    </row>
    <row r="16" spans="1:22" x14ac:dyDescent="0.25">
      <c r="A16" t="s">
        <v>52</v>
      </c>
      <c r="B16" s="8" t="s">
        <v>53</v>
      </c>
      <c r="C16" s="1">
        <v>4</v>
      </c>
      <c r="D16" s="1">
        <v>2287</v>
      </c>
      <c r="E16">
        <v>1500</v>
      </c>
      <c r="F16">
        <v>123</v>
      </c>
      <c r="G16">
        <v>86</v>
      </c>
      <c r="H16">
        <v>120784</v>
      </c>
      <c r="I16">
        <v>120784</v>
      </c>
      <c r="J16" s="12">
        <f>I16*0.00404685642</f>
        <v>488.79550583327995</v>
      </c>
      <c r="M16" s="10">
        <v>1.7000000000000001E-2</v>
      </c>
      <c r="N16" s="4">
        <v>1.2E-2</v>
      </c>
      <c r="O16" s="4" t="s">
        <v>36</v>
      </c>
      <c r="R16" s="7">
        <v>0.221</v>
      </c>
      <c r="S16" s="7">
        <f>R16*336/482</f>
        <v>0.15405809128630704</v>
      </c>
      <c r="T16" t="s">
        <v>54</v>
      </c>
    </row>
    <row r="17" spans="1:23" x14ac:dyDescent="0.25">
      <c r="A17" t="s">
        <v>52</v>
      </c>
      <c r="B17" s="8" t="s">
        <v>55</v>
      </c>
      <c r="C17" s="1">
        <v>1</v>
      </c>
      <c r="E17">
        <v>5156</v>
      </c>
      <c r="G17">
        <v>327</v>
      </c>
      <c r="H17">
        <v>247923</v>
      </c>
      <c r="I17">
        <v>247923</v>
      </c>
      <c r="J17" s="11">
        <f>I17*0.00404685642</f>
        <v>1003.3087842156599</v>
      </c>
      <c r="N17" s="4">
        <v>3.5000000000000003E-2</v>
      </c>
      <c r="O17" s="4" t="s">
        <v>36</v>
      </c>
      <c r="R17" s="7">
        <v>5.85</v>
      </c>
      <c r="T17" s="11" t="s">
        <v>56</v>
      </c>
      <c r="U17" s="11"/>
      <c r="V17" s="11"/>
    </row>
    <row r="18" spans="1:23" x14ac:dyDescent="0.25">
      <c r="A18" t="s">
        <v>52</v>
      </c>
      <c r="B18" s="8" t="s">
        <v>57</v>
      </c>
      <c r="C18" s="1">
        <v>38</v>
      </c>
      <c r="D18" s="1">
        <v>9787</v>
      </c>
      <c r="E18">
        <v>10574</v>
      </c>
      <c r="F18">
        <v>653</v>
      </c>
      <c r="G18">
        <v>653</v>
      </c>
      <c r="H18">
        <v>491932</v>
      </c>
      <c r="I18">
        <v>529694</v>
      </c>
      <c r="M18" s="10">
        <v>6.9000000000000006E-2</v>
      </c>
      <c r="N18" s="4">
        <v>7.3999999999999996E-2</v>
      </c>
      <c r="O18" s="4" t="s">
        <v>36</v>
      </c>
    </row>
    <row r="19" spans="1:23" x14ac:dyDescent="0.25">
      <c r="P19">
        <f>SUM(I16:I18)</f>
        <v>898401</v>
      </c>
      <c r="Q19" s="4">
        <f>SUM(N16:N18)</f>
        <v>0.121</v>
      </c>
    </row>
    <row r="20" spans="1:23" x14ac:dyDescent="0.25">
      <c r="A20" t="s">
        <v>58</v>
      </c>
      <c r="B20" s="8" t="s">
        <v>59</v>
      </c>
      <c r="C20" s="1">
        <v>12</v>
      </c>
      <c r="E20">
        <v>6569</v>
      </c>
      <c r="G20">
        <v>478</v>
      </c>
      <c r="H20">
        <v>278017</v>
      </c>
      <c r="I20">
        <v>278017</v>
      </c>
      <c r="J20" s="11">
        <f>I20*0.00404685642</f>
        <v>1125.0948813191399</v>
      </c>
      <c r="N20" s="4">
        <v>3.9E-2</v>
      </c>
      <c r="O20" s="4" t="s">
        <v>36</v>
      </c>
      <c r="R20" s="7">
        <v>11.6</v>
      </c>
      <c r="T20" s="11" t="s">
        <v>60</v>
      </c>
      <c r="U20" s="11"/>
      <c r="V20" s="11"/>
    </row>
    <row r="21" spans="1:23" x14ac:dyDescent="0.25">
      <c r="A21" t="s">
        <v>58</v>
      </c>
      <c r="B21" s="8" t="s">
        <v>61</v>
      </c>
      <c r="C21" s="1">
        <v>37</v>
      </c>
      <c r="E21">
        <v>2992</v>
      </c>
      <c r="G21">
        <v>157</v>
      </c>
      <c r="I21">
        <v>142259</v>
      </c>
      <c r="N21" s="4">
        <v>0.02</v>
      </c>
      <c r="O21" s="4" t="s">
        <v>36</v>
      </c>
    </row>
    <row r="22" spans="1:23" x14ac:dyDescent="0.25">
      <c r="P22">
        <f>SUM(I20:I21)</f>
        <v>420276</v>
      </c>
      <c r="Q22" s="4">
        <f>SUM(N20:N21)</f>
        <v>5.8999999999999997E-2</v>
      </c>
    </row>
    <row r="23" spans="1:23" x14ac:dyDescent="0.25">
      <c r="A23" t="s">
        <v>62</v>
      </c>
      <c r="B23" s="8" t="s">
        <v>63</v>
      </c>
      <c r="C23" s="1">
        <v>10</v>
      </c>
      <c r="E23">
        <v>4595</v>
      </c>
      <c r="G23">
        <v>234</v>
      </c>
      <c r="H23">
        <v>211970</v>
      </c>
      <c r="I23">
        <v>211970</v>
      </c>
      <c r="J23" s="11">
        <f>I23*0.00404685642</f>
        <v>857.81215534739999</v>
      </c>
      <c r="N23" s="4">
        <v>0.03</v>
      </c>
      <c r="O23" s="4" t="s">
        <v>36</v>
      </c>
      <c r="R23" s="7">
        <v>1.67</v>
      </c>
      <c r="T23" s="11" t="s">
        <v>64</v>
      </c>
      <c r="U23" s="11"/>
      <c r="V23" s="11"/>
    </row>
    <row r="24" spans="1:23" x14ac:dyDescent="0.25">
      <c r="A24" t="s">
        <v>62</v>
      </c>
      <c r="B24" s="8" t="s">
        <v>65</v>
      </c>
      <c r="C24" s="1">
        <v>36</v>
      </c>
      <c r="E24">
        <v>5185</v>
      </c>
      <c r="G24">
        <v>289</v>
      </c>
      <c r="I24">
        <v>230778</v>
      </c>
      <c r="N24" s="4">
        <v>3.2000000000000001E-2</v>
      </c>
      <c r="O24" s="4" t="s">
        <v>36</v>
      </c>
    </row>
    <row r="25" spans="1:23" x14ac:dyDescent="0.25">
      <c r="P25">
        <f>SUM(I23:I24)</f>
        <v>442748</v>
      </c>
      <c r="Q25" s="4">
        <f>SUM(N23:N24)</f>
        <v>6.2E-2</v>
      </c>
    </row>
    <row r="26" spans="1:23" x14ac:dyDescent="0.25">
      <c r="A26" t="s">
        <v>66</v>
      </c>
      <c r="B26" s="8" t="s">
        <v>67</v>
      </c>
      <c r="C26" s="1">
        <v>41</v>
      </c>
      <c r="E26">
        <v>12471</v>
      </c>
      <c r="G26">
        <v>661</v>
      </c>
      <c r="I26">
        <v>451049</v>
      </c>
      <c r="N26" s="4">
        <v>6.3E-2</v>
      </c>
      <c r="O26" s="4" t="s">
        <v>41</v>
      </c>
    </row>
    <row r="27" spans="1:23" x14ac:dyDescent="0.25">
      <c r="P27">
        <f>I26</f>
        <v>451049</v>
      </c>
      <c r="Q27" s="4">
        <f>N26</f>
        <v>6.3E-2</v>
      </c>
    </row>
    <row r="28" spans="1:23" ht="30" x14ac:dyDescent="0.25">
      <c r="A28" t="s">
        <v>68</v>
      </c>
      <c r="B28" s="8" t="s">
        <v>69</v>
      </c>
      <c r="C28" s="1">
        <v>42</v>
      </c>
      <c r="E28">
        <v>8155</v>
      </c>
      <c r="G28">
        <v>421</v>
      </c>
      <c r="I28">
        <v>333350</v>
      </c>
      <c r="K28" s="8">
        <f>I28/640</f>
        <v>520.859375</v>
      </c>
      <c r="L28" s="9" t="s">
        <v>70</v>
      </c>
      <c r="M28" s="5">
        <v>8.9999999999999993E-3</v>
      </c>
      <c r="N28" s="4">
        <v>4.7E-2</v>
      </c>
      <c r="O28" s="4" t="s">
        <v>41</v>
      </c>
    </row>
    <row r="29" spans="1:23" x14ac:dyDescent="0.25">
      <c r="P29">
        <f>I28</f>
        <v>333350</v>
      </c>
      <c r="Q29" s="4">
        <f>N28</f>
        <v>4.7E-2</v>
      </c>
    </row>
    <row r="30" spans="1:23" x14ac:dyDescent="0.25">
      <c r="T30" s="13">
        <f>SUM(P3:P29)</f>
        <v>4309041</v>
      </c>
      <c r="U30" s="14">
        <f>SUM(Q3:Q29)</f>
        <v>0.59799999999999998</v>
      </c>
      <c r="V30">
        <f>I5+I6+I9+I12+I13+I16+I17+I20+I23</f>
        <v>1438630</v>
      </c>
      <c r="W30" s="14">
        <f>N5+N6+N9+N12+N13+N16+N17+N20+N23</f>
        <v>0.19700000000000001</v>
      </c>
    </row>
    <row r="31" spans="1:23" x14ac:dyDescent="0.25">
      <c r="A31" t="s">
        <v>71</v>
      </c>
      <c r="B31" s="8" t="s">
        <v>72</v>
      </c>
      <c r="C31" s="1">
        <v>29</v>
      </c>
      <c r="E31">
        <v>35881</v>
      </c>
      <c r="G31">
        <v>2182</v>
      </c>
      <c r="I31">
        <v>1593220</v>
      </c>
      <c r="N31" s="4">
        <v>0.223</v>
      </c>
    </row>
    <row r="32" spans="1:23" x14ac:dyDescent="0.25">
      <c r="P32">
        <f>I31</f>
        <v>1593220</v>
      </c>
      <c r="Q32" s="4">
        <f>N31</f>
        <v>0.223</v>
      </c>
    </row>
    <row r="33" spans="20:21" x14ac:dyDescent="0.25">
      <c r="T33" s="13">
        <f>T30+P32</f>
        <v>5902261</v>
      </c>
      <c r="U33" s="14">
        <f>U30+Q32</f>
        <v>0.82099999999999995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400F-E210-4250-95F2-221A12BB9102}">
  <dimension ref="A1:F46"/>
  <sheetViews>
    <sheetView tabSelected="1" topLeftCell="A13" workbookViewId="0">
      <selection activeCell="F26" sqref="F26"/>
    </sheetView>
  </sheetViews>
  <sheetFormatPr defaultRowHeight="15" x14ac:dyDescent="0.25"/>
  <cols>
    <col min="3" max="3" width="27.42578125" customWidth="1"/>
    <col min="4" max="4" width="14.140625" style="1" customWidth="1"/>
    <col min="5" max="5" width="14.7109375" style="1" customWidth="1"/>
  </cols>
  <sheetData>
    <row r="1" spans="1:5" s="2" customFormat="1" ht="45" x14ac:dyDescent="0.25">
      <c r="A1" s="2" t="s">
        <v>151</v>
      </c>
      <c r="B1" s="2" t="s">
        <v>23</v>
      </c>
      <c r="C1" s="2" t="s">
        <v>134</v>
      </c>
      <c r="D1" s="2" t="s">
        <v>135</v>
      </c>
      <c r="E1" s="2" t="s">
        <v>20</v>
      </c>
    </row>
    <row r="2" spans="1:5" x14ac:dyDescent="0.25">
      <c r="B2">
        <v>1</v>
      </c>
      <c r="C2" t="s">
        <v>115</v>
      </c>
      <c r="D2" s="1">
        <v>23751946</v>
      </c>
      <c r="E2" s="1" t="s">
        <v>52</v>
      </c>
    </row>
    <row r="3" spans="1:5" x14ac:dyDescent="0.25">
      <c r="B3">
        <v>2</v>
      </c>
      <c r="C3" t="s">
        <v>131</v>
      </c>
    </row>
    <row r="4" spans="1:5" x14ac:dyDescent="0.25">
      <c r="B4">
        <v>3</v>
      </c>
      <c r="C4" t="s">
        <v>132</v>
      </c>
    </row>
    <row r="5" spans="1:5" x14ac:dyDescent="0.25">
      <c r="B5">
        <v>4</v>
      </c>
      <c r="C5" t="s">
        <v>116</v>
      </c>
      <c r="D5" s="1">
        <v>23752598</v>
      </c>
      <c r="E5" s="1" t="s">
        <v>52</v>
      </c>
    </row>
    <row r="6" spans="1:5" x14ac:dyDescent="0.25">
      <c r="B6">
        <v>5</v>
      </c>
      <c r="C6" t="s">
        <v>120</v>
      </c>
      <c r="D6" s="1">
        <v>23759588</v>
      </c>
      <c r="E6" s="1" t="s">
        <v>37</v>
      </c>
    </row>
    <row r="7" spans="1:5" x14ac:dyDescent="0.25">
      <c r="B7">
        <v>6</v>
      </c>
      <c r="C7" t="s">
        <v>119</v>
      </c>
      <c r="D7" s="1">
        <v>23759312</v>
      </c>
      <c r="E7" s="1" t="s">
        <v>37</v>
      </c>
    </row>
    <row r="8" spans="1:5" x14ac:dyDescent="0.25">
      <c r="B8">
        <v>7</v>
      </c>
      <c r="C8" t="s">
        <v>101</v>
      </c>
      <c r="D8" s="1">
        <v>23763141</v>
      </c>
      <c r="E8" s="1" t="s">
        <v>42</v>
      </c>
    </row>
    <row r="9" spans="1:5" x14ac:dyDescent="0.25">
      <c r="B9">
        <v>8</v>
      </c>
      <c r="C9" t="s">
        <v>99</v>
      </c>
      <c r="D9" s="1">
        <v>23772801</v>
      </c>
      <c r="E9" s="1" t="s">
        <v>46</v>
      </c>
    </row>
    <row r="10" spans="1:5" x14ac:dyDescent="0.25">
      <c r="B10">
        <v>9</v>
      </c>
      <c r="C10" t="s">
        <v>98</v>
      </c>
      <c r="D10" s="1">
        <v>23773407</v>
      </c>
      <c r="E10" s="1" t="s">
        <v>46</v>
      </c>
    </row>
    <row r="11" spans="1:5" x14ac:dyDescent="0.25">
      <c r="B11">
        <v>10</v>
      </c>
      <c r="C11" t="s">
        <v>102</v>
      </c>
      <c r="D11" s="1">
        <v>23785925</v>
      </c>
      <c r="E11" s="1" t="s">
        <v>106</v>
      </c>
    </row>
    <row r="12" spans="1:5" x14ac:dyDescent="0.25">
      <c r="B12">
        <v>11</v>
      </c>
      <c r="C12" t="s">
        <v>133</v>
      </c>
    </row>
    <row r="13" spans="1:5" x14ac:dyDescent="0.25">
      <c r="B13">
        <v>12</v>
      </c>
      <c r="C13" t="s">
        <v>109</v>
      </c>
      <c r="D13" s="1">
        <v>23780525</v>
      </c>
      <c r="E13" s="1" t="s">
        <v>110</v>
      </c>
    </row>
    <row r="14" spans="1:5" x14ac:dyDescent="0.25">
      <c r="B14">
        <v>13</v>
      </c>
      <c r="C14" t="s">
        <v>75</v>
      </c>
      <c r="D14" s="1">
        <v>23806034</v>
      </c>
      <c r="E14" s="1" t="s">
        <v>66</v>
      </c>
    </row>
    <row r="15" spans="1:5" x14ac:dyDescent="0.25">
      <c r="B15">
        <v>14</v>
      </c>
      <c r="C15" t="s">
        <v>144</v>
      </c>
    </row>
    <row r="16" spans="1:5" x14ac:dyDescent="0.25">
      <c r="B16">
        <v>15</v>
      </c>
      <c r="C16" t="s">
        <v>129</v>
      </c>
      <c r="D16" s="1">
        <v>23763395</v>
      </c>
    </row>
    <row r="17" spans="1:6" x14ac:dyDescent="0.25">
      <c r="B17">
        <v>16</v>
      </c>
      <c r="C17" t="s">
        <v>100</v>
      </c>
      <c r="D17" s="1">
        <v>23765583</v>
      </c>
      <c r="E17" s="1" t="s">
        <v>46</v>
      </c>
    </row>
    <row r="18" spans="1:6" x14ac:dyDescent="0.25">
      <c r="B18">
        <v>17</v>
      </c>
      <c r="C18" t="s">
        <v>123</v>
      </c>
      <c r="D18" s="1">
        <v>23759222</v>
      </c>
      <c r="E18" s="1" t="s">
        <v>37</v>
      </c>
    </row>
    <row r="19" spans="1:6" x14ac:dyDescent="0.25">
      <c r="B19">
        <v>18</v>
      </c>
      <c r="C19" t="s">
        <v>118</v>
      </c>
      <c r="D19" s="1">
        <v>23751752</v>
      </c>
      <c r="E19" s="1" t="s">
        <v>52</v>
      </c>
    </row>
    <row r="20" spans="1:6" s="15" customFormat="1" x14ac:dyDescent="0.25">
      <c r="A20" s="15">
        <v>0</v>
      </c>
      <c r="B20" s="15">
        <v>19</v>
      </c>
      <c r="C20" s="15" t="s">
        <v>136</v>
      </c>
      <c r="D20" s="17">
        <v>23800560</v>
      </c>
      <c r="E20" s="16" t="s">
        <v>97</v>
      </c>
      <c r="F20" s="15" t="s">
        <v>145</v>
      </c>
    </row>
    <row r="21" spans="1:6" s="12" customFormat="1" x14ac:dyDescent="0.25">
      <c r="A21" s="12">
        <v>0</v>
      </c>
      <c r="B21" s="12">
        <v>20</v>
      </c>
      <c r="C21" s="12" t="s">
        <v>139</v>
      </c>
      <c r="D21" s="12">
        <v>23800564</v>
      </c>
      <c r="E21" s="18" t="s">
        <v>138</v>
      </c>
      <c r="F21" s="12" t="s">
        <v>97</v>
      </c>
    </row>
    <row r="22" spans="1:6" s="12" customFormat="1" x14ac:dyDescent="0.25">
      <c r="A22" s="12">
        <v>29</v>
      </c>
      <c r="B22" s="12">
        <v>21</v>
      </c>
      <c r="C22" s="12" t="s">
        <v>140</v>
      </c>
      <c r="D22" s="12">
        <v>23762647</v>
      </c>
      <c r="E22" s="18" t="s">
        <v>95</v>
      </c>
      <c r="F22" s="12" t="s">
        <v>145</v>
      </c>
    </row>
    <row r="23" spans="1:6" s="12" customFormat="1" x14ac:dyDescent="0.25">
      <c r="A23" s="12">
        <v>29</v>
      </c>
      <c r="B23" s="12">
        <v>22</v>
      </c>
      <c r="C23" s="12" t="s">
        <v>137</v>
      </c>
      <c r="D23" s="12">
        <v>23763517</v>
      </c>
      <c r="E23" s="18" t="s">
        <v>94</v>
      </c>
      <c r="F23" s="12" t="s">
        <v>145</v>
      </c>
    </row>
    <row r="24" spans="1:6" s="12" customFormat="1" x14ac:dyDescent="0.25">
      <c r="A24" s="12">
        <v>29</v>
      </c>
      <c r="B24" s="12">
        <v>23</v>
      </c>
      <c r="C24" s="12" t="s">
        <v>141</v>
      </c>
      <c r="D24" s="12">
        <v>23762881</v>
      </c>
      <c r="E24" s="18" t="s">
        <v>0</v>
      </c>
      <c r="F24" s="12" t="s">
        <v>145</v>
      </c>
    </row>
    <row r="25" spans="1:6" s="15" customFormat="1" x14ac:dyDescent="0.25">
      <c r="A25" s="15">
        <v>29</v>
      </c>
      <c r="B25" s="15">
        <v>24</v>
      </c>
      <c r="C25" s="15" t="s">
        <v>142</v>
      </c>
      <c r="D25" s="17">
        <v>23763069</v>
      </c>
      <c r="E25" s="16" t="s">
        <v>42</v>
      </c>
      <c r="F25" s="15" t="s">
        <v>145</v>
      </c>
    </row>
    <row r="26" spans="1:6" s="15" customFormat="1" x14ac:dyDescent="0.25">
      <c r="A26" s="15">
        <v>29</v>
      </c>
      <c r="B26" s="15">
        <v>25</v>
      </c>
      <c r="C26" s="15" t="s">
        <v>143</v>
      </c>
      <c r="D26" s="15">
        <v>23773507</v>
      </c>
      <c r="E26" s="16" t="s">
        <v>16</v>
      </c>
      <c r="F26" s="15" t="s">
        <v>205</v>
      </c>
    </row>
    <row r="27" spans="1:6" s="12" customFormat="1" x14ac:dyDescent="0.25">
      <c r="A27" s="12">
        <v>0</v>
      </c>
      <c r="B27" s="12">
        <v>26</v>
      </c>
      <c r="C27" s="12" t="s">
        <v>146</v>
      </c>
      <c r="D27" s="18">
        <v>23809000</v>
      </c>
      <c r="E27" s="18" t="s">
        <v>34</v>
      </c>
      <c r="F27" s="12" t="s">
        <v>145</v>
      </c>
    </row>
    <row r="28" spans="1:6" x14ac:dyDescent="0.25">
      <c r="B28">
        <v>27</v>
      </c>
      <c r="C28" t="s">
        <v>128</v>
      </c>
      <c r="D28" s="1">
        <v>23815060</v>
      </c>
      <c r="E28" s="1" t="s">
        <v>127</v>
      </c>
    </row>
    <row r="29" spans="1:6" x14ac:dyDescent="0.25">
      <c r="B29">
        <v>28</v>
      </c>
      <c r="C29" t="s">
        <v>35</v>
      </c>
      <c r="D29" s="1">
        <v>23809080</v>
      </c>
      <c r="E29" s="1" t="s">
        <v>34</v>
      </c>
    </row>
    <row r="30" spans="1:6" x14ac:dyDescent="0.25">
      <c r="B30">
        <v>29</v>
      </c>
      <c r="C30" t="s">
        <v>130</v>
      </c>
      <c r="D30" s="1">
        <v>23791093</v>
      </c>
      <c r="E30" s="1" t="s">
        <v>71</v>
      </c>
    </row>
    <row r="31" spans="1:6" s="15" customFormat="1" x14ac:dyDescent="0.25">
      <c r="A31" s="15">
        <v>0</v>
      </c>
      <c r="B31" s="15">
        <v>30</v>
      </c>
      <c r="C31" s="15" t="s">
        <v>147</v>
      </c>
      <c r="D31" s="16">
        <v>23792815</v>
      </c>
      <c r="E31" s="16" t="s">
        <v>66</v>
      </c>
      <c r="F31" s="15" t="s">
        <v>145</v>
      </c>
    </row>
    <row r="32" spans="1:6" s="15" customFormat="1" x14ac:dyDescent="0.25">
      <c r="A32" s="15">
        <v>0</v>
      </c>
      <c r="B32" s="15">
        <v>31</v>
      </c>
      <c r="C32" s="15" t="s">
        <v>150</v>
      </c>
      <c r="D32" s="16">
        <v>23791899</v>
      </c>
      <c r="E32" s="16" t="s">
        <v>68</v>
      </c>
      <c r="F32" s="15" t="s">
        <v>145</v>
      </c>
    </row>
    <row r="33" spans="1:6" s="15" customFormat="1" x14ac:dyDescent="0.25">
      <c r="A33" s="15">
        <v>0</v>
      </c>
      <c r="B33" s="15">
        <v>32</v>
      </c>
      <c r="C33" s="15" t="s">
        <v>148</v>
      </c>
      <c r="D33" s="16">
        <v>23735691</v>
      </c>
      <c r="E33" s="16" t="s">
        <v>71</v>
      </c>
      <c r="F33" s="15" t="s">
        <v>149</v>
      </c>
    </row>
    <row r="34" spans="1:6" x14ac:dyDescent="0.25">
      <c r="A34" s="12">
        <v>23</v>
      </c>
      <c r="B34">
        <v>33</v>
      </c>
      <c r="C34" t="s">
        <v>203</v>
      </c>
      <c r="D34" s="1">
        <v>23764703</v>
      </c>
      <c r="E34" s="1" t="s">
        <v>204</v>
      </c>
      <c r="F34" s="12" t="s">
        <v>0</v>
      </c>
    </row>
    <row r="35" spans="1:6" x14ac:dyDescent="0.25">
      <c r="B35">
        <v>34</v>
      </c>
      <c r="C35" t="s">
        <v>103</v>
      </c>
      <c r="D35" s="1">
        <v>23772801</v>
      </c>
      <c r="E35" s="1" t="s">
        <v>46</v>
      </c>
    </row>
    <row r="36" spans="1:6" x14ac:dyDescent="0.25">
      <c r="B36">
        <v>35</v>
      </c>
      <c r="C36" t="s">
        <v>104</v>
      </c>
      <c r="D36" s="1">
        <v>23763077</v>
      </c>
      <c r="E36" s="1" t="s">
        <v>42</v>
      </c>
    </row>
    <row r="37" spans="1:6" x14ac:dyDescent="0.25">
      <c r="B37">
        <v>36</v>
      </c>
      <c r="C37" t="s">
        <v>105</v>
      </c>
      <c r="D37" s="1">
        <v>23785687</v>
      </c>
      <c r="E37" s="1" t="s">
        <v>106</v>
      </c>
      <c r="F37" t="s">
        <v>107</v>
      </c>
    </row>
    <row r="38" spans="1:6" x14ac:dyDescent="0.25">
      <c r="B38">
        <v>37</v>
      </c>
      <c r="C38" t="s">
        <v>111</v>
      </c>
      <c r="D38" s="1">
        <v>23780481</v>
      </c>
      <c r="E38" s="1" t="s">
        <v>110</v>
      </c>
      <c r="F38" t="s">
        <v>112</v>
      </c>
    </row>
    <row r="39" spans="1:6" x14ac:dyDescent="0.25">
      <c r="B39">
        <v>38</v>
      </c>
      <c r="C39" t="s">
        <v>117</v>
      </c>
      <c r="D39" s="1">
        <v>23751778</v>
      </c>
      <c r="E39" s="1" t="s">
        <v>52</v>
      </c>
    </row>
    <row r="40" spans="1:6" x14ac:dyDescent="0.25">
      <c r="B40">
        <v>39</v>
      </c>
      <c r="C40" t="s">
        <v>121</v>
      </c>
      <c r="D40" s="1">
        <v>23759226</v>
      </c>
      <c r="E40" s="1" t="s">
        <v>37</v>
      </c>
      <c r="F40" t="s">
        <v>122</v>
      </c>
    </row>
    <row r="41" spans="1:6" x14ac:dyDescent="0.25">
      <c r="B41">
        <v>40</v>
      </c>
      <c r="C41" t="s">
        <v>124</v>
      </c>
    </row>
    <row r="42" spans="1:6" x14ac:dyDescent="0.25">
      <c r="B42">
        <v>41</v>
      </c>
      <c r="C42" t="s">
        <v>125</v>
      </c>
      <c r="D42" s="1">
        <v>23804832</v>
      </c>
      <c r="E42" s="1" t="s">
        <v>66</v>
      </c>
    </row>
    <row r="43" spans="1:6" x14ac:dyDescent="0.25">
      <c r="B43">
        <v>42</v>
      </c>
      <c r="C43" t="s">
        <v>126</v>
      </c>
      <c r="D43" s="1">
        <v>23796627</v>
      </c>
      <c r="E43" s="1" t="s">
        <v>68</v>
      </c>
    </row>
    <row r="44" spans="1:6" x14ac:dyDescent="0.25">
      <c r="B44">
        <v>43</v>
      </c>
      <c r="C44" t="s">
        <v>108</v>
      </c>
      <c r="D44" s="1">
        <v>23785607</v>
      </c>
      <c r="E44" s="1" t="s">
        <v>106</v>
      </c>
    </row>
    <row r="45" spans="1:6" x14ac:dyDescent="0.25">
      <c r="B45">
        <v>44</v>
      </c>
      <c r="C45" t="s">
        <v>113</v>
      </c>
      <c r="D45" s="1">
        <v>23780877</v>
      </c>
      <c r="E45" s="1" t="s">
        <v>110</v>
      </c>
    </row>
    <row r="46" spans="1:6" x14ac:dyDescent="0.25">
      <c r="B46">
        <v>45</v>
      </c>
      <c r="C46" t="s">
        <v>114</v>
      </c>
      <c r="D46" s="1">
        <v>23780405</v>
      </c>
      <c r="E46" s="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C9E0-2E30-45DE-9C92-76752181BBC0}">
  <dimension ref="A1:N47"/>
  <sheetViews>
    <sheetView workbookViewId="0">
      <selection activeCell="A35" sqref="A35"/>
    </sheetView>
  </sheetViews>
  <sheetFormatPr defaultRowHeight="15" x14ac:dyDescent="0.25"/>
  <cols>
    <col min="1" max="1" width="12" bestFit="1" customWidth="1"/>
    <col min="2" max="2" width="5.28515625" bestFit="1" customWidth="1"/>
    <col min="3" max="11" width="12" bestFit="1" customWidth="1"/>
    <col min="12" max="12" width="6.42578125" bestFit="1" customWidth="1"/>
    <col min="13" max="13" width="16.85546875" bestFit="1" customWidth="1"/>
    <col min="14" max="14" width="6.7109375" bestFit="1" customWidth="1"/>
  </cols>
  <sheetData>
    <row r="1" spans="1:14" x14ac:dyDescent="0.25">
      <c r="A1" t="s">
        <v>23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</row>
    <row r="2" spans="1:14" x14ac:dyDescent="0.25">
      <c r="A2">
        <v>0</v>
      </c>
      <c r="B2">
        <v>0</v>
      </c>
      <c r="C2">
        <v>6</v>
      </c>
      <c r="D2">
        <v>6.8519999999999998E-2</v>
      </c>
      <c r="E2">
        <v>536.05999999999995</v>
      </c>
      <c r="F2">
        <v>4.8280000000000003</v>
      </c>
      <c r="G2">
        <v>0.2</v>
      </c>
      <c r="H2">
        <v>30.85</v>
      </c>
      <c r="I2">
        <v>0.27400000000000002</v>
      </c>
      <c r="J2">
        <v>0.151</v>
      </c>
      <c r="K2">
        <v>5.9999999999999995E-4</v>
      </c>
      <c r="L2">
        <v>10</v>
      </c>
      <c r="M2">
        <v>0.91</v>
      </c>
      <c r="N2">
        <v>0</v>
      </c>
    </row>
    <row r="3" spans="1:14" x14ac:dyDescent="0.25">
      <c r="A3">
        <v>1</v>
      </c>
      <c r="B3">
        <v>0</v>
      </c>
      <c r="C3">
        <v>3.735868</v>
      </c>
      <c r="D3">
        <v>5.6955899999999997E-4</v>
      </c>
      <c r="E3">
        <v>150.53030000000001</v>
      </c>
      <c r="F3">
        <v>1.3763369999999999</v>
      </c>
      <c r="G3">
        <v>0.1968587</v>
      </c>
      <c r="H3">
        <v>7.2725160000000004</v>
      </c>
      <c r="I3">
        <v>0.49463750000000001</v>
      </c>
      <c r="J3">
        <v>0.1270905</v>
      </c>
      <c r="K3">
        <v>7.69113E-3</v>
      </c>
      <c r="L3">
        <v>10</v>
      </c>
      <c r="M3">
        <v>0.91</v>
      </c>
      <c r="N3">
        <v>0</v>
      </c>
    </row>
    <row r="4" spans="1:14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</v>
      </c>
      <c r="C6">
        <v>3.275990009</v>
      </c>
      <c r="D6">
        <v>8.0292649999999993E-2</v>
      </c>
      <c r="E6">
        <v>200.52503970000001</v>
      </c>
      <c r="F6">
        <v>1.3476115470000001</v>
      </c>
      <c r="G6">
        <v>0.176873103</v>
      </c>
      <c r="H6">
        <v>0.95709490799999997</v>
      </c>
      <c r="I6">
        <v>0.54816478499999999</v>
      </c>
      <c r="J6">
        <v>0.250585526</v>
      </c>
      <c r="K6">
        <v>6.2221719999999998E-3</v>
      </c>
      <c r="L6">
        <v>10</v>
      </c>
      <c r="M6">
        <v>0.91</v>
      </c>
      <c r="N6">
        <v>0</v>
      </c>
    </row>
    <row r="7" spans="1:14" x14ac:dyDescent="0.25">
      <c r="A7">
        <v>5</v>
      </c>
      <c r="B7">
        <v>0</v>
      </c>
      <c r="C7">
        <v>2.7441309999999999</v>
      </c>
      <c r="D7">
        <v>2.6100000000000002E-2</v>
      </c>
      <c r="E7">
        <v>279.84789999999998</v>
      </c>
      <c r="F7">
        <v>1.238121</v>
      </c>
      <c r="G7">
        <v>0.18713589999999999</v>
      </c>
      <c r="H7">
        <v>1.1127959999999999</v>
      </c>
      <c r="I7">
        <v>0.58749960000000001</v>
      </c>
      <c r="J7">
        <v>0.28632210000000002</v>
      </c>
      <c r="K7">
        <v>3.2199999999999999E-2</v>
      </c>
      <c r="L7">
        <v>10</v>
      </c>
      <c r="M7">
        <v>0.91</v>
      </c>
      <c r="N7">
        <v>0</v>
      </c>
    </row>
    <row r="8" spans="1:14" x14ac:dyDescent="0.25">
      <c r="A8">
        <v>6</v>
      </c>
      <c r="B8">
        <v>0</v>
      </c>
      <c r="C8">
        <v>2.9828299999999999</v>
      </c>
      <c r="D8">
        <v>5.3843389999999998E-2</v>
      </c>
      <c r="E8">
        <v>520.94399999999996</v>
      </c>
      <c r="F8">
        <v>1.0192300000000001</v>
      </c>
      <c r="G8">
        <v>0.163961</v>
      </c>
      <c r="H8">
        <v>8.5032599999999992</v>
      </c>
      <c r="I8">
        <v>0.21887599999999999</v>
      </c>
      <c r="J8">
        <v>0.151643</v>
      </c>
      <c r="K8">
        <v>3.6759500000000001E-2</v>
      </c>
      <c r="L8">
        <v>10</v>
      </c>
      <c r="M8">
        <v>0.91</v>
      </c>
      <c r="N8">
        <v>0</v>
      </c>
    </row>
    <row r="9" spans="1:14" x14ac:dyDescent="0.25">
      <c r="A9">
        <v>7</v>
      </c>
      <c r="B9">
        <v>0</v>
      </c>
      <c r="C9">
        <v>4.6672200000000004</v>
      </c>
      <c r="D9">
        <v>3.42195E-2</v>
      </c>
      <c r="E9">
        <v>391.65899999999999</v>
      </c>
      <c r="F9">
        <v>2.4958499999999999</v>
      </c>
      <c r="G9">
        <v>0.19991999999999999</v>
      </c>
      <c r="H9">
        <v>2.0880000000000001</v>
      </c>
      <c r="I9">
        <v>0.59253599999999995</v>
      </c>
      <c r="J9">
        <v>0.29457100000000003</v>
      </c>
      <c r="K9">
        <v>5.4587960000000001E-3</v>
      </c>
      <c r="L9">
        <v>10</v>
      </c>
      <c r="M9">
        <v>0.91</v>
      </c>
      <c r="N9">
        <v>0</v>
      </c>
    </row>
    <row r="10" spans="1:14" x14ac:dyDescent="0.25">
      <c r="A10">
        <v>8</v>
      </c>
      <c r="B10">
        <v>0</v>
      </c>
      <c r="C10">
        <v>2.6385100000000001</v>
      </c>
      <c r="D10">
        <v>1.3664000000000001E-2</v>
      </c>
      <c r="E10">
        <v>330.13099999999997</v>
      </c>
      <c r="F10">
        <v>1.1132899999999999</v>
      </c>
      <c r="G10">
        <v>0.19864000000000001</v>
      </c>
      <c r="H10">
        <v>9.1283499999999993</v>
      </c>
      <c r="I10">
        <v>0.56917600000000002</v>
      </c>
      <c r="J10">
        <v>0.23161799999999999</v>
      </c>
      <c r="K10">
        <v>3.0675999999999998E-2</v>
      </c>
      <c r="L10">
        <v>10</v>
      </c>
      <c r="M10">
        <v>0.91</v>
      </c>
      <c r="N10">
        <v>0</v>
      </c>
    </row>
    <row r="11" spans="1:14" x14ac:dyDescent="0.25">
      <c r="A11">
        <v>9</v>
      </c>
      <c r="B11">
        <v>0</v>
      </c>
      <c r="C11">
        <v>2.5299999999999998</v>
      </c>
      <c r="D11">
        <v>5.4128975000000003E-2</v>
      </c>
      <c r="E11">
        <v>219.77199999999999</v>
      </c>
      <c r="F11">
        <v>1.1459999999999999</v>
      </c>
      <c r="G11">
        <v>0.188</v>
      </c>
      <c r="H11">
        <v>4.4269999999999996</v>
      </c>
      <c r="I11">
        <v>0.58499999999999996</v>
      </c>
      <c r="J11">
        <v>0.26</v>
      </c>
      <c r="K11">
        <v>0.03</v>
      </c>
      <c r="L11">
        <v>10</v>
      </c>
      <c r="M11">
        <v>0.91</v>
      </c>
      <c r="N11">
        <v>0</v>
      </c>
    </row>
    <row r="12" spans="1:14" x14ac:dyDescent="0.25">
      <c r="A12">
        <v>10</v>
      </c>
      <c r="B12">
        <v>0</v>
      </c>
      <c r="C12">
        <v>4.056</v>
      </c>
      <c r="D12">
        <v>0.01</v>
      </c>
      <c r="E12">
        <v>191.49</v>
      </c>
      <c r="F12">
        <v>2.2440000000000002</v>
      </c>
      <c r="G12">
        <v>0.191</v>
      </c>
      <c r="H12">
        <v>1.365</v>
      </c>
      <c r="I12">
        <v>0.53400000000000003</v>
      </c>
      <c r="J12">
        <v>0.27900000000000003</v>
      </c>
      <c r="K12">
        <v>6.0999999999999999E-2</v>
      </c>
      <c r="L12">
        <v>10</v>
      </c>
      <c r="M12">
        <v>0.91</v>
      </c>
      <c r="N12">
        <v>0</v>
      </c>
    </row>
    <row r="13" spans="1:14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12</v>
      </c>
      <c r="B14">
        <v>0</v>
      </c>
      <c r="C14">
        <v>3.4518599999999999</v>
      </c>
      <c r="D14">
        <v>8.7600000000000004E-3</v>
      </c>
      <c r="E14">
        <v>148.23099999999999</v>
      </c>
      <c r="F14">
        <v>1.1392199999999999</v>
      </c>
      <c r="G14">
        <v>0.19630800000000001</v>
      </c>
      <c r="H14">
        <v>8.8877400000000009</v>
      </c>
      <c r="I14">
        <v>0.59656799999999999</v>
      </c>
      <c r="J14">
        <v>0.29032000000000002</v>
      </c>
      <c r="K14">
        <v>6.9300000000000004E-3</v>
      </c>
      <c r="L14">
        <v>10</v>
      </c>
      <c r="M14">
        <v>0.91</v>
      </c>
      <c r="N14">
        <v>0</v>
      </c>
    </row>
    <row r="15" spans="1:14" x14ac:dyDescent="0.25">
      <c r="A15">
        <v>13</v>
      </c>
      <c r="B15">
        <v>0</v>
      </c>
      <c r="C15">
        <v>5.774</v>
      </c>
      <c r="D15">
        <v>2.5999999999999999E-2</v>
      </c>
      <c r="E15">
        <v>270.91199999999998</v>
      </c>
      <c r="F15">
        <v>3.0750000000000002</v>
      </c>
      <c r="G15">
        <v>0.17899999999999999</v>
      </c>
      <c r="H15">
        <v>0.21099999999999999</v>
      </c>
      <c r="I15">
        <v>0.59799999999999998</v>
      </c>
      <c r="J15">
        <v>0.29799999999999999</v>
      </c>
      <c r="K15">
        <v>1E-3</v>
      </c>
      <c r="L15">
        <v>10</v>
      </c>
      <c r="M15">
        <v>0.91</v>
      </c>
      <c r="N15">
        <v>0</v>
      </c>
    </row>
    <row r="16" spans="1:14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6</v>
      </c>
      <c r="D21">
        <v>6.8519999999999998E-2</v>
      </c>
      <c r="E21">
        <v>536.05999999999995</v>
      </c>
      <c r="F21">
        <v>4.8280000000000003</v>
      </c>
      <c r="G21">
        <v>0.2</v>
      </c>
      <c r="H21">
        <v>30.85</v>
      </c>
      <c r="I21">
        <v>0.27400000000000002</v>
      </c>
      <c r="J21">
        <v>0.151</v>
      </c>
      <c r="K21">
        <v>5.9999999999999995E-4</v>
      </c>
      <c r="L21">
        <v>10</v>
      </c>
      <c r="M21">
        <v>0.91</v>
      </c>
      <c r="N21">
        <v>0</v>
      </c>
    </row>
    <row r="22" spans="1:14" x14ac:dyDescent="0.25">
      <c r="A22">
        <v>20</v>
      </c>
      <c r="B22">
        <v>0</v>
      </c>
      <c r="C22">
        <v>6</v>
      </c>
      <c r="D22">
        <v>6.8519999999999998E-2</v>
      </c>
      <c r="E22">
        <v>536.05999999999995</v>
      </c>
      <c r="F22">
        <v>4.8280000000000003</v>
      </c>
      <c r="G22">
        <v>0.2</v>
      </c>
      <c r="H22">
        <v>30.85</v>
      </c>
      <c r="I22">
        <v>0.27400000000000002</v>
      </c>
      <c r="J22">
        <v>0.151</v>
      </c>
      <c r="K22">
        <v>5.9999999999999995E-4</v>
      </c>
      <c r="L22">
        <v>10</v>
      </c>
      <c r="M22">
        <v>0.91</v>
      </c>
      <c r="N22">
        <v>0</v>
      </c>
    </row>
    <row r="23" spans="1:14" x14ac:dyDescent="0.25">
      <c r="A23">
        <v>21</v>
      </c>
      <c r="B23">
        <v>0</v>
      </c>
      <c r="C23">
        <v>6</v>
      </c>
      <c r="D23">
        <v>6.8519999999999998E-2</v>
      </c>
      <c r="E23">
        <v>536.05999999999995</v>
      </c>
      <c r="F23">
        <v>4.8280000000000003</v>
      </c>
      <c r="G23">
        <v>0.2</v>
      </c>
      <c r="H23">
        <v>30.85</v>
      </c>
      <c r="I23">
        <v>0.27400000000000002</v>
      </c>
      <c r="J23">
        <v>0.151</v>
      </c>
      <c r="K23">
        <v>5.9999999999999995E-4</v>
      </c>
      <c r="L23">
        <v>10</v>
      </c>
      <c r="M23">
        <v>0.91</v>
      </c>
      <c r="N23">
        <v>0</v>
      </c>
    </row>
    <row r="24" spans="1:14" x14ac:dyDescent="0.25">
      <c r="A24">
        <v>22</v>
      </c>
      <c r="B24">
        <v>0</v>
      </c>
      <c r="C24">
        <v>6</v>
      </c>
      <c r="D24">
        <v>6.8519999999999998E-2</v>
      </c>
      <c r="E24">
        <v>536.05999999999995</v>
      </c>
      <c r="F24">
        <v>4.8280000000000003</v>
      </c>
      <c r="G24">
        <v>0.2</v>
      </c>
      <c r="H24">
        <v>30.85</v>
      </c>
      <c r="I24">
        <v>0.27400000000000002</v>
      </c>
      <c r="J24">
        <v>0.151</v>
      </c>
      <c r="K24">
        <v>5.9999999999999995E-4</v>
      </c>
      <c r="L24">
        <v>10</v>
      </c>
      <c r="M24">
        <v>0.91</v>
      </c>
      <c r="N24">
        <v>0</v>
      </c>
    </row>
    <row r="25" spans="1:14" x14ac:dyDescent="0.25">
      <c r="A25">
        <v>23</v>
      </c>
      <c r="B25">
        <v>0</v>
      </c>
      <c r="C25">
        <v>6</v>
      </c>
      <c r="D25">
        <v>6.8519999999999998E-2</v>
      </c>
      <c r="E25">
        <v>536.05999999999995</v>
      </c>
      <c r="F25">
        <v>4.8280000000000003</v>
      </c>
      <c r="G25">
        <v>0.2</v>
      </c>
      <c r="H25">
        <v>30.85</v>
      </c>
      <c r="I25">
        <v>0.27400000000000002</v>
      </c>
      <c r="J25">
        <v>0.151</v>
      </c>
      <c r="K25">
        <v>5.9999999999999995E-4</v>
      </c>
      <c r="L25">
        <v>10</v>
      </c>
      <c r="M25">
        <v>0.91</v>
      </c>
      <c r="N25">
        <v>0</v>
      </c>
    </row>
    <row r="26" spans="1:14" x14ac:dyDescent="0.25">
      <c r="A26">
        <v>24</v>
      </c>
      <c r="B26">
        <v>0</v>
      </c>
      <c r="C26">
        <v>6</v>
      </c>
      <c r="D26">
        <v>6.8519999999999998E-2</v>
      </c>
      <c r="E26">
        <v>536.05999999999995</v>
      </c>
      <c r="F26">
        <v>4.8280000000000003</v>
      </c>
      <c r="G26">
        <v>0.2</v>
      </c>
      <c r="H26">
        <v>30.85</v>
      </c>
      <c r="I26">
        <v>0.27400000000000002</v>
      </c>
      <c r="J26">
        <v>0.151</v>
      </c>
      <c r="K26">
        <v>5.9999999999999995E-4</v>
      </c>
      <c r="L26">
        <v>10</v>
      </c>
      <c r="M26">
        <v>0.91</v>
      </c>
      <c r="N26">
        <v>0</v>
      </c>
    </row>
    <row r="27" spans="1:14" x14ac:dyDescent="0.25">
      <c r="A27">
        <v>25</v>
      </c>
      <c r="B27">
        <v>0</v>
      </c>
      <c r="C27">
        <v>6</v>
      </c>
      <c r="D27">
        <v>6.8519999999999998E-2</v>
      </c>
      <c r="E27">
        <v>536.05999999999995</v>
      </c>
      <c r="F27">
        <v>4.8280000000000003</v>
      </c>
      <c r="G27">
        <v>0.2</v>
      </c>
      <c r="H27">
        <v>30.85</v>
      </c>
      <c r="I27">
        <v>0.27400000000000002</v>
      </c>
      <c r="J27">
        <v>0.151</v>
      </c>
      <c r="K27">
        <v>5.9999999999999995E-4</v>
      </c>
      <c r="L27">
        <v>10</v>
      </c>
      <c r="M27">
        <v>0.91</v>
      </c>
      <c r="N27">
        <v>0</v>
      </c>
    </row>
    <row r="28" spans="1:14" x14ac:dyDescent="0.25">
      <c r="A28">
        <v>26</v>
      </c>
      <c r="B28">
        <v>0</v>
      </c>
      <c r="C28">
        <v>6</v>
      </c>
      <c r="D28">
        <v>6.8519999999999998E-2</v>
      </c>
      <c r="E28">
        <v>536.05999999999995</v>
      </c>
      <c r="F28">
        <v>4.8280000000000003</v>
      </c>
      <c r="G28">
        <v>0.2</v>
      </c>
      <c r="H28">
        <v>30.85</v>
      </c>
      <c r="I28">
        <v>0.27400000000000002</v>
      </c>
      <c r="J28">
        <v>0.151</v>
      </c>
      <c r="K28">
        <v>5.9999999999999995E-4</v>
      </c>
      <c r="L28">
        <v>10</v>
      </c>
      <c r="M28">
        <v>0.91</v>
      </c>
      <c r="N28">
        <v>0</v>
      </c>
    </row>
    <row r="29" spans="1:14" x14ac:dyDescent="0.25">
      <c r="A29">
        <v>27</v>
      </c>
      <c r="B29">
        <v>0</v>
      </c>
      <c r="C29">
        <v>6</v>
      </c>
      <c r="D29">
        <v>6.8519999999999998E-2</v>
      </c>
      <c r="E29">
        <v>536.05999999999995</v>
      </c>
      <c r="F29">
        <v>4.8280000000000003</v>
      </c>
      <c r="G29">
        <v>0.2</v>
      </c>
      <c r="H29">
        <v>30.85</v>
      </c>
      <c r="I29">
        <v>0.27400000000000002</v>
      </c>
      <c r="J29">
        <v>0.151</v>
      </c>
      <c r="K29">
        <v>5.9999999999999995E-4</v>
      </c>
      <c r="L29">
        <v>10</v>
      </c>
      <c r="M29">
        <v>0.91</v>
      </c>
      <c r="N29">
        <v>0</v>
      </c>
    </row>
    <row r="30" spans="1:14" x14ac:dyDescent="0.25">
      <c r="A30">
        <v>28</v>
      </c>
      <c r="B30">
        <v>0</v>
      </c>
      <c r="C30">
        <v>2.52278</v>
      </c>
      <c r="D30">
        <v>1.4416E-2</v>
      </c>
      <c r="E30">
        <v>216.00700000000001</v>
      </c>
      <c r="F30">
        <v>1.2423200000000001</v>
      </c>
      <c r="G30">
        <v>0.19489799999999999</v>
      </c>
      <c r="H30">
        <v>8.8562700000000003</v>
      </c>
      <c r="I30">
        <v>0.59331199999999995</v>
      </c>
      <c r="J30">
        <v>0.23660999999999999</v>
      </c>
      <c r="K30">
        <v>2.3149999999999998E-3</v>
      </c>
      <c r="L30">
        <v>10</v>
      </c>
      <c r="M30">
        <v>0.91</v>
      </c>
      <c r="N30">
        <v>0</v>
      </c>
    </row>
    <row r="31" spans="1:14" x14ac:dyDescent="0.25">
      <c r="A31">
        <v>29</v>
      </c>
      <c r="B31">
        <v>0</v>
      </c>
      <c r="C31">
        <v>6</v>
      </c>
      <c r="D31">
        <v>6.8519999999999998E-2</v>
      </c>
      <c r="E31">
        <v>536.05999999999995</v>
      </c>
      <c r="F31">
        <v>4.8280000000000003</v>
      </c>
      <c r="G31">
        <v>0.2</v>
      </c>
      <c r="H31">
        <v>30.85</v>
      </c>
      <c r="I31">
        <v>0.27400000000000002</v>
      </c>
      <c r="J31">
        <v>0.151</v>
      </c>
      <c r="K31">
        <v>5.9999999999999995E-4</v>
      </c>
      <c r="L31">
        <v>10</v>
      </c>
      <c r="M31">
        <v>0.91</v>
      </c>
      <c r="N31">
        <v>0</v>
      </c>
    </row>
    <row r="32" spans="1:14" x14ac:dyDescent="0.25">
      <c r="A32">
        <v>30</v>
      </c>
      <c r="B32">
        <v>0</v>
      </c>
      <c r="C32">
        <v>6</v>
      </c>
      <c r="D32">
        <v>6.8519999999999998E-2</v>
      </c>
      <c r="E32">
        <v>536.05999999999995</v>
      </c>
      <c r="F32">
        <v>4.8280000000000003</v>
      </c>
      <c r="G32">
        <v>0.2</v>
      </c>
      <c r="H32">
        <v>30.85</v>
      </c>
      <c r="I32">
        <v>0.27400000000000002</v>
      </c>
      <c r="J32">
        <v>0.151</v>
      </c>
      <c r="K32">
        <v>5.9999999999999995E-4</v>
      </c>
      <c r="L32">
        <v>10</v>
      </c>
      <c r="M32">
        <v>0.91</v>
      </c>
      <c r="N32">
        <v>0</v>
      </c>
    </row>
    <row r="33" spans="1:14" x14ac:dyDescent="0.25">
      <c r="A33">
        <v>31</v>
      </c>
      <c r="B33">
        <v>0</v>
      </c>
      <c r="C33">
        <v>6</v>
      </c>
      <c r="D33">
        <v>6.8519999999999998E-2</v>
      </c>
      <c r="E33">
        <v>536.05999999999995</v>
      </c>
      <c r="F33">
        <v>4.8280000000000003</v>
      </c>
      <c r="G33">
        <v>0.2</v>
      </c>
      <c r="H33">
        <v>30.85</v>
      </c>
      <c r="I33">
        <v>0.27400000000000002</v>
      </c>
      <c r="J33">
        <v>0.151</v>
      </c>
      <c r="K33">
        <v>5.9999999999999995E-4</v>
      </c>
      <c r="L33">
        <v>10</v>
      </c>
      <c r="M33">
        <v>0.91</v>
      </c>
      <c r="N33">
        <v>0</v>
      </c>
    </row>
    <row r="34" spans="1:14" x14ac:dyDescent="0.25">
      <c r="A34">
        <v>32</v>
      </c>
      <c r="B34">
        <v>0</v>
      </c>
      <c r="C34">
        <v>6</v>
      </c>
      <c r="D34">
        <v>6.8519999999999998E-2</v>
      </c>
      <c r="E34">
        <v>536.05999999999995</v>
      </c>
      <c r="F34">
        <v>4.8280000000000003</v>
      </c>
      <c r="G34">
        <v>0.2</v>
      </c>
      <c r="H34">
        <v>30.85</v>
      </c>
      <c r="I34">
        <v>0.27400000000000002</v>
      </c>
      <c r="J34">
        <v>0.151</v>
      </c>
      <c r="K34">
        <v>5.9999999999999995E-4</v>
      </c>
      <c r="L34">
        <v>10</v>
      </c>
      <c r="M34">
        <v>0.91</v>
      </c>
      <c r="N34">
        <v>0</v>
      </c>
    </row>
    <row r="35" spans="1:14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34</v>
      </c>
      <c r="B36">
        <v>0</v>
      </c>
      <c r="C36">
        <v>2.9780000000000002</v>
      </c>
      <c r="D36">
        <v>4.7E-2</v>
      </c>
      <c r="E36">
        <v>225.453</v>
      </c>
      <c r="F36">
        <v>4.4969999999999999</v>
      </c>
      <c r="G36">
        <v>0.19700000000000001</v>
      </c>
      <c r="H36">
        <v>8.1669999999999998</v>
      </c>
      <c r="I36">
        <v>0.56699999999999995</v>
      </c>
      <c r="J36">
        <v>8.2000000000000003E-2</v>
      </c>
      <c r="K36">
        <v>1E-3</v>
      </c>
      <c r="L36">
        <v>10</v>
      </c>
      <c r="M36">
        <v>0.91</v>
      </c>
      <c r="N36">
        <v>0</v>
      </c>
    </row>
    <row r="37" spans="1:14" x14ac:dyDescent="0.25">
      <c r="A37">
        <v>35</v>
      </c>
      <c r="B37">
        <v>0</v>
      </c>
      <c r="C37">
        <v>4.6669999999999998</v>
      </c>
      <c r="D37">
        <v>3.4000000000000002E-2</v>
      </c>
      <c r="E37">
        <v>391.65899999999999</v>
      </c>
      <c r="F37">
        <v>2.496</v>
      </c>
      <c r="G37">
        <v>0.2</v>
      </c>
      <c r="H37">
        <v>2.0880000000000001</v>
      </c>
      <c r="I37">
        <v>0.59299999999999997</v>
      </c>
      <c r="J37">
        <v>0.29499999999999998</v>
      </c>
      <c r="K37">
        <v>5.0000000000000001E-3</v>
      </c>
      <c r="L37">
        <v>10</v>
      </c>
      <c r="M37">
        <v>0.91</v>
      </c>
      <c r="N37">
        <v>0</v>
      </c>
    </row>
    <row r="38" spans="1:14" x14ac:dyDescent="0.25">
      <c r="A38">
        <v>36</v>
      </c>
      <c r="B38">
        <v>0</v>
      </c>
      <c r="C38">
        <v>4.056</v>
      </c>
      <c r="D38">
        <v>0.01</v>
      </c>
      <c r="E38">
        <v>191.49</v>
      </c>
      <c r="F38">
        <v>2.2440000000000002</v>
      </c>
      <c r="G38">
        <v>0.191</v>
      </c>
      <c r="H38">
        <v>1.365</v>
      </c>
      <c r="I38">
        <v>0.53400000000000003</v>
      </c>
      <c r="J38">
        <v>0.27900000000000003</v>
      </c>
      <c r="K38">
        <v>6.0999999999999999E-2</v>
      </c>
      <c r="L38">
        <v>10</v>
      </c>
      <c r="M38">
        <v>0.91</v>
      </c>
      <c r="N38">
        <v>0</v>
      </c>
    </row>
    <row r="39" spans="1:14" x14ac:dyDescent="0.25">
      <c r="A39">
        <v>37</v>
      </c>
      <c r="B39">
        <v>0</v>
      </c>
      <c r="C39">
        <v>3.452</v>
      </c>
      <c r="D39">
        <v>8.9999999999999993E-3</v>
      </c>
      <c r="E39">
        <v>148.23099999999999</v>
      </c>
      <c r="F39">
        <v>1.139</v>
      </c>
      <c r="G39">
        <v>0.19600000000000001</v>
      </c>
      <c r="H39">
        <v>8.8879999999999999</v>
      </c>
      <c r="I39">
        <v>0.59699999999999998</v>
      </c>
      <c r="J39">
        <v>0.28999999999999998</v>
      </c>
      <c r="K39">
        <v>7.0000000000000001E-3</v>
      </c>
      <c r="L39">
        <v>10</v>
      </c>
      <c r="M39">
        <v>0.91</v>
      </c>
      <c r="N39">
        <v>0</v>
      </c>
    </row>
    <row r="40" spans="1:14" x14ac:dyDescent="0.25">
      <c r="A40">
        <v>38</v>
      </c>
      <c r="B40">
        <v>0</v>
      </c>
      <c r="C40">
        <v>3.2759999999999998</v>
      </c>
      <c r="D40">
        <v>0.08</v>
      </c>
      <c r="E40">
        <v>200.52500000000001</v>
      </c>
      <c r="F40">
        <v>1.3480000000000001</v>
      </c>
      <c r="G40">
        <v>0.17699999999999999</v>
      </c>
      <c r="H40">
        <v>0.95699999999999996</v>
      </c>
      <c r="I40">
        <v>0.54800000000000004</v>
      </c>
      <c r="J40">
        <v>0.251</v>
      </c>
      <c r="K40">
        <v>6.0000000000000001E-3</v>
      </c>
      <c r="L40">
        <v>10</v>
      </c>
      <c r="M40">
        <v>0.91</v>
      </c>
      <c r="N40">
        <v>0</v>
      </c>
    </row>
    <row r="41" spans="1:14" x14ac:dyDescent="0.25">
      <c r="A41">
        <v>39</v>
      </c>
      <c r="B41">
        <v>0</v>
      </c>
      <c r="C41">
        <v>6</v>
      </c>
      <c r="D41">
        <v>6.8519999999999998E-2</v>
      </c>
      <c r="E41">
        <v>536.05999999999995</v>
      </c>
      <c r="F41">
        <v>4.8280000000000003</v>
      </c>
      <c r="G41">
        <v>0.2</v>
      </c>
      <c r="H41">
        <v>30.85</v>
      </c>
      <c r="I41">
        <v>0.27400000000000002</v>
      </c>
      <c r="J41">
        <v>0.151</v>
      </c>
      <c r="K41">
        <v>5.9999999999999995E-4</v>
      </c>
      <c r="L41">
        <v>10</v>
      </c>
      <c r="M41">
        <v>0.91</v>
      </c>
      <c r="N41">
        <v>0</v>
      </c>
    </row>
    <row r="42" spans="1:14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41</v>
      </c>
      <c r="B43">
        <v>0</v>
      </c>
      <c r="C43">
        <v>5.774</v>
      </c>
      <c r="D43">
        <v>2.5999999999999999E-2</v>
      </c>
      <c r="E43">
        <v>270.91199999999998</v>
      </c>
      <c r="F43">
        <v>3.0750000000000002</v>
      </c>
      <c r="G43">
        <v>0.17899999999999999</v>
      </c>
      <c r="H43">
        <v>0.21099999999999999</v>
      </c>
      <c r="I43">
        <v>0.59799999999999998</v>
      </c>
      <c r="J43">
        <v>0.29799999999999999</v>
      </c>
      <c r="K43">
        <v>1E-3</v>
      </c>
      <c r="L43">
        <v>10</v>
      </c>
      <c r="M43">
        <v>0.91</v>
      </c>
      <c r="N43">
        <v>0</v>
      </c>
    </row>
    <row r="44" spans="1:14" x14ac:dyDescent="0.25">
      <c r="A44">
        <v>42</v>
      </c>
      <c r="B44">
        <v>0</v>
      </c>
      <c r="C44">
        <v>5.774</v>
      </c>
      <c r="D44">
        <v>2.5999999999999999E-2</v>
      </c>
      <c r="E44">
        <v>270.91199999999998</v>
      </c>
      <c r="F44">
        <v>3.0750000000000002</v>
      </c>
      <c r="G44">
        <v>0.17899999999999999</v>
      </c>
      <c r="H44">
        <v>0.21099999999999999</v>
      </c>
      <c r="I44">
        <v>0.59799999999999998</v>
      </c>
      <c r="J44">
        <v>0.29799999999999999</v>
      </c>
      <c r="K44">
        <v>1E-3</v>
      </c>
      <c r="L44">
        <v>10</v>
      </c>
      <c r="M44">
        <v>0.91</v>
      </c>
      <c r="N44">
        <v>0</v>
      </c>
    </row>
    <row r="45" spans="1:14" x14ac:dyDescent="0.25">
      <c r="A45">
        <v>43</v>
      </c>
      <c r="B45">
        <v>0</v>
      </c>
      <c r="C45">
        <v>6</v>
      </c>
      <c r="D45">
        <v>6.8519999999999998E-2</v>
      </c>
      <c r="E45">
        <v>536.05999999999995</v>
      </c>
      <c r="F45">
        <v>4.8280000000000003</v>
      </c>
      <c r="G45">
        <v>0.2</v>
      </c>
      <c r="H45">
        <v>30.85</v>
      </c>
      <c r="I45">
        <v>0.27400000000000002</v>
      </c>
      <c r="J45">
        <v>0.151</v>
      </c>
      <c r="K45">
        <v>5.9999999999999995E-4</v>
      </c>
      <c r="L45">
        <v>10</v>
      </c>
      <c r="M45">
        <v>0.91</v>
      </c>
      <c r="N45">
        <v>0</v>
      </c>
    </row>
    <row r="46" spans="1:14" x14ac:dyDescent="0.25">
      <c r="A46">
        <v>44</v>
      </c>
      <c r="B46">
        <v>0</v>
      </c>
      <c r="C46">
        <v>6</v>
      </c>
      <c r="D46">
        <v>6.8519999999999998E-2</v>
      </c>
      <c r="E46">
        <v>536.05999999999995</v>
      </c>
      <c r="F46">
        <v>4.8280000000000003</v>
      </c>
      <c r="G46">
        <v>0.2</v>
      </c>
      <c r="H46">
        <v>30.85</v>
      </c>
      <c r="I46">
        <v>0.27400000000000002</v>
      </c>
      <c r="J46">
        <v>0.151</v>
      </c>
      <c r="K46">
        <v>5.9999999999999995E-4</v>
      </c>
      <c r="L46">
        <v>10</v>
      </c>
      <c r="M46">
        <v>0.91</v>
      </c>
      <c r="N46">
        <v>0</v>
      </c>
    </row>
    <row r="47" spans="1:14" x14ac:dyDescent="0.25">
      <c r="A47">
        <v>45</v>
      </c>
      <c r="B47">
        <v>0</v>
      </c>
      <c r="C47">
        <v>6</v>
      </c>
      <c r="D47">
        <v>6.8519999999999998E-2</v>
      </c>
      <c r="E47">
        <v>536.05999999999995</v>
      </c>
      <c r="F47">
        <v>4.8280000000000003</v>
      </c>
      <c r="G47">
        <v>0.2</v>
      </c>
      <c r="H47">
        <v>30.85</v>
      </c>
      <c r="I47">
        <v>0.27400000000000002</v>
      </c>
      <c r="J47">
        <v>0.151</v>
      </c>
      <c r="K47">
        <v>5.9999999999999995E-4</v>
      </c>
      <c r="L47">
        <v>10</v>
      </c>
      <c r="M47">
        <v>0.91</v>
      </c>
      <c r="N47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ED98-7A5E-49E5-A24A-FBDF1531B321}">
  <dimension ref="A1:B20"/>
  <sheetViews>
    <sheetView workbookViewId="0">
      <selection activeCell="B26" sqref="B26"/>
    </sheetView>
  </sheetViews>
  <sheetFormatPr defaultRowHeight="15" x14ac:dyDescent="0.25"/>
  <cols>
    <col min="1" max="1" width="15.5703125" style="1" customWidth="1"/>
    <col min="2" max="2" width="28.5703125" customWidth="1"/>
  </cols>
  <sheetData>
    <row r="1" spans="1:2" s="1" customFormat="1" x14ac:dyDescent="0.25">
      <c r="A1" s="1" t="s">
        <v>19</v>
      </c>
      <c r="B1" s="1" t="s">
        <v>20</v>
      </c>
    </row>
    <row r="2" spans="1:2" x14ac:dyDescent="0.25">
      <c r="A2" s="1">
        <v>2</v>
      </c>
      <c r="B2" t="s">
        <v>11</v>
      </c>
    </row>
    <row r="3" spans="1:2" x14ac:dyDescent="0.25">
      <c r="A3" s="1">
        <v>3</v>
      </c>
      <c r="B3" t="s">
        <v>12</v>
      </c>
    </row>
    <row r="4" spans="1:2" x14ac:dyDescent="0.25">
      <c r="A4" s="1">
        <v>4</v>
      </c>
      <c r="B4" t="s">
        <v>13</v>
      </c>
    </row>
    <row r="5" spans="1:2" x14ac:dyDescent="0.25">
      <c r="A5" s="1">
        <v>5</v>
      </c>
      <c r="B5" t="s">
        <v>14</v>
      </c>
    </row>
    <row r="6" spans="1:2" x14ac:dyDescent="0.25">
      <c r="A6" s="1">
        <v>6</v>
      </c>
      <c r="B6" t="s">
        <v>15</v>
      </c>
    </row>
    <row r="7" spans="1:2" x14ac:dyDescent="0.25">
      <c r="A7" s="1">
        <v>7</v>
      </c>
      <c r="B7" t="s">
        <v>16</v>
      </c>
    </row>
    <row r="8" spans="1:2" x14ac:dyDescent="0.25">
      <c r="A8" s="1">
        <v>8</v>
      </c>
      <c r="B8" t="s">
        <v>17</v>
      </c>
    </row>
    <row r="9" spans="1:2" x14ac:dyDescent="0.25">
      <c r="A9" s="1">
        <v>9</v>
      </c>
      <c r="B9" t="s">
        <v>18</v>
      </c>
    </row>
    <row r="10" spans="1:2" x14ac:dyDescent="0.25">
      <c r="A10" s="1">
        <v>10</v>
      </c>
      <c r="B10" t="s">
        <v>0</v>
      </c>
    </row>
    <row r="11" spans="1:2" x14ac:dyDescent="0.25">
      <c r="A11" s="1">
        <v>11</v>
      </c>
      <c r="B11" t="s">
        <v>1</v>
      </c>
    </row>
    <row r="12" spans="1:2" x14ac:dyDescent="0.25">
      <c r="A12" s="1">
        <v>12</v>
      </c>
      <c r="B12" t="s">
        <v>2</v>
      </c>
    </row>
    <row r="13" spans="1:2" x14ac:dyDescent="0.25">
      <c r="A13" s="1">
        <v>13</v>
      </c>
      <c r="B13" t="s">
        <v>5</v>
      </c>
    </row>
    <row r="14" spans="1:2" x14ac:dyDescent="0.25">
      <c r="A14" s="1">
        <v>14</v>
      </c>
      <c r="B14" t="s">
        <v>6</v>
      </c>
    </row>
    <row r="15" spans="1:2" x14ac:dyDescent="0.25">
      <c r="A15" s="1">
        <v>15</v>
      </c>
      <c r="B15" t="s">
        <v>7</v>
      </c>
    </row>
    <row r="16" spans="1:2" x14ac:dyDescent="0.25">
      <c r="A16" s="1">
        <v>16</v>
      </c>
      <c r="B16" t="s">
        <v>8</v>
      </c>
    </row>
    <row r="17" spans="1:2" x14ac:dyDescent="0.25">
      <c r="A17" s="1">
        <v>17</v>
      </c>
      <c r="B17" t="s">
        <v>9</v>
      </c>
    </row>
    <row r="18" spans="1:2" x14ac:dyDescent="0.25">
      <c r="A18" s="1">
        <v>18</v>
      </c>
      <c r="B18" t="s">
        <v>10</v>
      </c>
    </row>
    <row r="19" spans="1:2" x14ac:dyDescent="0.25">
      <c r="A19" s="1">
        <v>120</v>
      </c>
      <c r="B19" t="s">
        <v>3</v>
      </c>
    </row>
    <row r="20" spans="1:2" x14ac:dyDescent="0.25">
      <c r="A20" s="1">
        <v>121</v>
      </c>
      <c r="B20" t="s">
        <v>4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E3D2-93D5-4F08-810F-C30EBC6F04E3}">
  <dimension ref="A1:A38"/>
  <sheetViews>
    <sheetView workbookViewId="0">
      <selection activeCell="A37" sqref="A37"/>
    </sheetView>
  </sheetViews>
  <sheetFormatPr defaultRowHeight="15" x14ac:dyDescent="0.25"/>
  <sheetData>
    <row r="1" spans="1:1" x14ac:dyDescent="0.25">
      <c r="A1" s="19" t="s">
        <v>167</v>
      </c>
    </row>
    <row r="2" spans="1:1" x14ac:dyDescent="0.25">
      <c r="A2" s="20" t="s">
        <v>168</v>
      </c>
    </row>
    <row r="3" spans="1:1" x14ac:dyDescent="0.25">
      <c r="A3" s="21" t="s">
        <v>169</v>
      </c>
    </row>
    <row r="4" spans="1:1" x14ac:dyDescent="0.25">
      <c r="A4" s="21" t="s">
        <v>170</v>
      </c>
    </row>
    <row r="5" spans="1:1" x14ac:dyDescent="0.25">
      <c r="A5" s="21" t="s">
        <v>171</v>
      </c>
    </row>
    <row r="6" spans="1:1" x14ac:dyDescent="0.25">
      <c r="A6" s="21" t="s">
        <v>172</v>
      </c>
    </row>
    <row r="7" spans="1:1" x14ac:dyDescent="0.25">
      <c r="A7" s="21" t="s">
        <v>173</v>
      </c>
    </row>
    <row r="8" spans="1:1" x14ac:dyDescent="0.25">
      <c r="A8" s="21" t="s">
        <v>174</v>
      </c>
    </row>
    <row r="9" spans="1:1" x14ac:dyDescent="0.25">
      <c r="A9" s="21" t="s">
        <v>175</v>
      </c>
    </row>
    <row r="10" spans="1:1" x14ac:dyDescent="0.25">
      <c r="A10" s="21" t="s">
        <v>176</v>
      </c>
    </row>
    <row r="11" spans="1:1" x14ac:dyDescent="0.25">
      <c r="A11" s="21" t="s">
        <v>177</v>
      </c>
    </row>
    <row r="12" spans="1:1" x14ac:dyDescent="0.25">
      <c r="A12" s="21" t="s">
        <v>178</v>
      </c>
    </row>
    <row r="13" spans="1:1" x14ac:dyDescent="0.25">
      <c r="A13" s="21" t="s">
        <v>179</v>
      </c>
    </row>
    <row r="14" spans="1:1" x14ac:dyDescent="0.25">
      <c r="A14" s="21" t="s">
        <v>180</v>
      </c>
    </row>
    <row r="15" spans="1:1" x14ac:dyDescent="0.25">
      <c r="A15" s="21" t="s">
        <v>181</v>
      </c>
    </row>
    <row r="16" spans="1:1" x14ac:dyDescent="0.25">
      <c r="A16" s="21" t="s">
        <v>182</v>
      </c>
    </row>
    <row r="17" spans="1:1" x14ac:dyDescent="0.25">
      <c r="A17" s="21" t="s">
        <v>183</v>
      </c>
    </row>
    <row r="18" spans="1:1" x14ac:dyDescent="0.25">
      <c r="A18" s="21" t="s">
        <v>184</v>
      </c>
    </row>
    <row r="19" spans="1:1" x14ac:dyDescent="0.25">
      <c r="A19" s="21" t="s">
        <v>185</v>
      </c>
    </row>
    <row r="20" spans="1:1" x14ac:dyDescent="0.25">
      <c r="A20" s="21"/>
    </row>
    <row r="21" spans="1:1" x14ac:dyDescent="0.25">
      <c r="A21" s="19" t="s">
        <v>186</v>
      </c>
    </row>
    <row r="22" spans="1:1" x14ac:dyDescent="0.25">
      <c r="A22" s="20" t="s">
        <v>187</v>
      </c>
    </row>
    <row r="23" spans="1:1" x14ac:dyDescent="0.25">
      <c r="A23" s="21" t="s">
        <v>169</v>
      </c>
    </row>
    <row r="24" spans="1:1" x14ac:dyDescent="0.25">
      <c r="A24" s="19" t="s">
        <v>188</v>
      </c>
    </row>
    <row r="25" spans="1:1" x14ac:dyDescent="0.25">
      <c r="A25" s="21" t="s">
        <v>189</v>
      </c>
    </row>
    <row r="26" spans="1:1" x14ac:dyDescent="0.25">
      <c r="A26" s="21" t="s">
        <v>190</v>
      </c>
    </row>
    <row r="27" spans="1:1" x14ac:dyDescent="0.25">
      <c r="A27" s="21" t="s">
        <v>191</v>
      </c>
    </row>
    <row r="28" spans="1:1" x14ac:dyDescent="0.25">
      <c r="A28" s="21" t="s">
        <v>192</v>
      </c>
    </row>
    <row r="29" spans="1:1" x14ac:dyDescent="0.25">
      <c r="A29" s="21" t="s">
        <v>193</v>
      </c>
    </row>
    <row r="30" spans="1:1" x14ac:dyDescent="0.25">
      <c r="A30" s="21" t="s">
        <v>194</v>
      </c>
    </row>
    <row r="31" spans="1:1" x14ac:dyDescent="0.25">
      <c r="A31" s="21" t="s">
        <v>195</v>
      </c>
    </row>
    <row r="32" spans="1:1" x14ac:dyDescent="0.25">
      <c r="A32" s="20" t="s">
        <v>196</v>
      </c>
    </row>
    <row r="33" spans="1:1" x14ac:dyDescent="0.25">
      <c r="A33" s="21" t="s">
        <v>201</v>
      </c>
    </row>
    <row r="34" spans="1:1" x14ac:dyDescent="0.25">
      <c r="A34" s="21" t="s">
        <v>197</v>
      </c>
    </row>
    <row r="35" spans="1:1" x14ac:dyDescent="0.25">
      <c r="A35" s="21" t="s">
        <v>198</v>
      </c>
    </row>
    <row r="36" spans="1:1" x14ac:dyDescent="0.25">
      <c r="A36" s="21" t="s">
        <v>199</v>
      </c>
    </row>
    <row r="37" spans="1:1" x14ac:dyDescent="0.25">
      <c r="A37" s="21" t="s">
        <v>202</v>
      </c>
    </row>
    <row r="38" spans="1:1" x14ac:dyDescent="0.25">
      <c r="A38" s="2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Z k F v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G Z B b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Q W 9 N 1 5 Y d 6 k 0 B A A C r A g A A E w A c A E Z v c m 1 1 b G F z L 1 N l Y 3 R p b 2 4 x L m 0 g o h g A K K A U A A A A A A A A A A A A A A A A A A A A A A A A A A A A b Z F R a 8 I w F I X f h f 6 H 0 L 1 U C G V 1 b g + T P t S 2 s r I 6 O h v n m I 4 R 2 0 z L 0 m Q k q S D i f 1 9 c C 2 6 Y v C T 3 u z c n 5 x B J C l V x B v J 2 9 0 Z W z + r J L R a k B A / j F + A D S p T V A 3 r l v B E F 0 S S U O z f i R V M T p p x J R Y k b c q Z 0 I R 0 7 u l + F i 5 v p S o m G f a 0 i r P B v q a X c Q u 7 s P l x G h F Z 1 p Y j w b W h D E H L a 1 E z 6 3 h C C m B W 8 r N j G 9 w a 3 A w i e G 6 5 I r v a U + O e j + 8 Q Z e e / D 1 t O V n Q l e 6 5 5 2 S 3 B J h L S 1 Q Y T X e r D r d N x p 7 U O w 7 H h A a V 5 g i o X 0 t d m / k u E W s 4 1 W R P t v c p Z D A j P 5 y U X d O j 4 1 p W N 4 H x 4 O t o 4 b B m k y 1 v k S p u 6 G 7 m n 6 C M H B R u i S h Z N p 8 K q x 0 g C w p l 4 T 0 f G Z g U 5 C A x z H K D D g L J 6 Z p u d v q Y E + X p u g Z 4 I D A 1 x k l 8 l i 9 D G d p y j J 0 i Q 2 Z S G s / H / p 2 L d 6 F T N + x O g H U E s B A i 0 A F A A C A A g A Z k F v T W 8 b R z 2 o A A A A + g A A A B I A A A A A A A A A A A A A A A A A A A A A A E N v b m Z p Z y 9 Q Y W N r Y W d l L n h t b F B L A Q I t A B Q A A g A I A G Z B b 0 0 P y u m r p A A A A O k A A A A T A A A A A A A A A A A A A A A A A P Q A A A B b Q 2 9 u d G V u d F 9 U e X B l c 1 0 u e G 1 s U E s B A i 0 A F A A C A A g A Z k F v T d e W H e p N A Q A A q w I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C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N V Q x N j o x M T o x M y 4 z M z g 1 M D E 1 W i I g L z 4 8 R W 5 0 c n k g V H l w Z T 0 i R m l s b E N v b H V t b l R 5 c G V z I i B W Y W x 1 Z T 0 i c 0 F 3 T U Z C U V V G Q l F V R k J R V U R C U U 0 9 I i A v P j x F b n R y e S B U e X B l P S J G a W x s Q 2 9 s d W 1 u T m F t Z X M i I F Z h b H V l P S J z W y Z x d W 9 0 O 0 h C V k N B T E l C J n F 1 b 3 Q 7 L C Z x d W 9 0 O 1 R U J n F 1 b 3 Q 7 L C Z x d W 9 0 O 0 N G T U F Y J n F 1 b 3 Q 7 L C Z x d W 9 0 O 0 N G U i Z x d W 9 0 O y w m c X V v d D t G Q y Z x d W 9 0 O y w m c X V v d D t C R V R B J n F 1 b 3 Q 7 L C Z x d W 9 0 O 1 B F U k M m c X V v d D s s J n F 1 b 3 Q 7 V V p M J n F 1 b 3 Q 7 L C Z x d W 9 0 O 0 s w J n F 1 b 3 Q 7 L C Z x d W 9 0 O 0 s x J n F 1 b 3 Q 7 L C Z x d W 9 0 O 0 s y J n F 1 b 3 Q 7 L C Z x d W 9 0 O 1 d Q J n F 1 b 3 Q 7 L C Z x d W 9 0 O 0 V U X 0 1 V T F R J U E x J R V I m c X V v d D s s J n F 1 b 3 Q 7 Z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E l Q T E l F U i w x M n 0 m c X V v d D s s J n F 1 b 3 Q 7 U 2 V j d G l v b j E v S E J W L 0 N o Y W 5 n Z W Q g V H l w Z S 5 7 Z W 5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S V B M S U V S L D E y f S Z x d W 9 0 O y w m c X V v d D t T Z W N 0 a W 9 u M S 9 I Q l Y v Q 2 h h b m d l Z C B U e X B l L n t l b m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E 3 C 8 6 X V d S J I H j t Y + w O Z N A A A A A A I A A A A A A B B m A A A A A Q A A I A A A A I Z 3 p 9 Y v 4 E C v o Z Z w t U M 2 6 M V U G S E c U d i 0 w B w w P 4 W N g w z V A A A A A A 6 A A A A A A g A A I A A A A J p o Z 8 k 4 + B z E u U p Z 1 t L q / w R J y U r W + q I f Z J t J + 2 v T 6 I w c U A A A A J a G V d A l 7 R q l + q j 6 q m M R J n R J 6 J A t f C z S q t I g b 4 y S 1 5 I 1 / 1 1 x 0 M 5 g S W F o Q s + m I E w e G 9 L j n M K 6 Z G 3 R 9 g 9 x 5 3 W x Z 0 j a A G D L T C o 0 l 1 / 8 + m p + M 2 K y Q A A A A O X p m W O I f y O H G E M T z s s t q K k C c 5 U W 8 p E D G c o q 4 J h A 9 J k S V 6 v a P N R l H K w d 5 / P / o o M m 8 6 z 5 / 9 9 X e p + s 9 d 6 Y P 2 P B N S Y = < / D a t a M a s h u p > 
</file>

<file path=customXml/itemProps1.xml><?xml version="1.0" encoding="utf-8"?>
<ds:datastoreItem xmlns:ds="http://schemas.openxmlformats.org/officeDocument/2006/customXml" ds:itemID="{63981A58-B6C4-4831-B817-5699580127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Areas</vt:lpstr>
      <vt:lpstr>HBVCALIB</vt:lpstr>
      <vt:lpstr>HBVCALIB index</vt:lpstr>
      <vt:lpstr>HBV.csv</vt:lpstr>
      <vt:lpstr>Sub_Area_C</vt:lpstr>
      <vt:lpstr>Water Right Code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2018-11-09T16:50:20Z</dcterms:created>
  <dcterms:modified xsi:type="dcterms:W3CDTF">2020-08-01T15:45:36Z</dcterms:modified>
</cp:coreProperties>
</file>