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19AAA690-26AB-478E-BFE8-128246C5A202}" xr6:coauthVersionLast="47" xr6:coauthVersionMax="47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1" i="1" l="1"/>
  <c r="L91" i="1"/>
  <c r="K91" i="1"/>
  <c r="J91" i="1"/>
  <c r="M92" i="1"/>
  <c r="M90" i="1"/>
  <c r="L90" i="1"/>
  <c r="K90" i="1"/>
  <c r="J90" i="1"/>
  <c r="J92" i="1"/>
  <c r="E92" i="1"/>
  <c r="G90" i="1" s="1"/>
  <c r="J96" i="1"/>
  <c r="D96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J94" i="1" l="1"/>
  <c r="J95" i="1" s="1"/>
  <c r="F90" i="1"/>
  <c r="H90" i="1"/>
  <c r="J93" i="1"/>
  <c r="I90" i="1"/>
  <c r="E90" i="1"/>
  <c r="U74" i="1"/>
  <c r="T74" i="1"/>
  <c r="F92" i="1" l="1"/>
  <c r="R53" i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<sst xmlns="http://schemas.openxmlformats.org/spreadsheetml/2006/main" count="666" uniqueCount="133">
  <si>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</si>
  <si>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</si>
  <si>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</si>
  <si>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</si>
  <si>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</si>
  <si>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</si>
  <si>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</si>
  <si>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</si>
  <si>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</si>
  <si>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</si>
  <si>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</si>
  <si>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</si>
  <si>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</si>
  <si>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</si>
  <si>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</si>
  <si>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</si>
  <si>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</si>
  <si>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</si>
  <si>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</si>
  <si>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</si>
  <si>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</si>
  <si>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</si>
  <si>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</si>
  <si>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</si>
  <si>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</si>
  <si>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</si>
  <si>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</si>
  <si>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</si>
  <si>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</si>
  <si>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</si>
  <si>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</si>
  <si>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</si>
  <si>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</si>
  <si>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</si>
  <si>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</si>
  <si>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</si>
  <si>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</si>
  <si>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</si>
  <si>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</si>
  <si>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</si>
  <si>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</si>
  <si>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</si>
  <si>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</si>
  <si>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</si>
  <si>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</si>
  <si>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</si>
  <si>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</si>
  <si>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</si>
  <si>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</si>
  <si>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</si>
  <si>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</si>
  <si>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</si>
  <si>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</si>
  <si>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</si>
  <si>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</si>
  <si>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</si>
  <si>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</si>
  <si>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</si>
  <si>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</si>
  <si>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</si>
  <si>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</si>
  <si>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</si>
  <si>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</si>
  <si>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</si>
  <si>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</si>
  <si>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</si>
  <si>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</si>
  <si>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</si>
  <si>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</si>
  <si>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</si>
  <si>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</si>
  <si>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</si>
  <si>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</si>
  <si>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</si>
  <si>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</si>
  <si>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</si>
  <si>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</si>
  <si>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</si>
  <si>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</si>
  <si>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</si>
  <si>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</si>
  <si>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</si>
  <si>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</si>
  <si>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</si>
  <si>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</si>
  <si>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</si>
  <si>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</si>
  <si>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</si>
  <si>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</si>
  <si>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</si>
  <si>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</si>
  <si>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</si>
  <si>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</si>
  <si>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</si>
  <si>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</si>
  <si>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</si>
  <si>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</si>
  <si>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</si>
  <si>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</si>
  <si>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</si>
  <si>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</si>
  <si>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</si>
  <si>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</si>
  <si>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</si>
  <si>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</si>
  <si>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</si>
  <si>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</si>
  <si>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</si>
  <si>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</si>
  <si>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</si>
  <si>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</si>
  <si>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</si>
  <si>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</si>
  <si>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</si>
  <si>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</si>
  <si>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</si>
  <si>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</si>
  <si>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</si>
  <si>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</si>
  <si>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</si>
  <si>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</si>
  <si>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</si>
  <si>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</si>
  <si>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</si>
  <si>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</si>
  <si>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</si>
  <si>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</si>
  <si>
    <t>Demo_Baseline_2010-18_C409</t>
  </si>
  <si>
    <t>Demo_Baseline_2010-19 C466</t>
  </si>
  <si>
    <t>Demo_Baseline_2010-19 C467</t>
  </si>
  <si>
    <t>Baseline_2000-09_C467</t>
  </si>
  <si>
    <t>Demo_Baseline_2010-18_C470+</t>
  </si>
  <si>
    <t>Demo_Baseline_2010-18_C474+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</si>
</sst>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  <xf numFmtId="166" fontId="0" fillId="0" borderId="0" xfId="42" applyNumberFormat="1" applyFont="1" applyFill="1"/>
    <xf numFmtId="10" fontId="0" fillId="0" borderId="0" xfId="42" applyNumberFormat="1" applyFont="1" applyFill="1"/>
    <xf numFmtId="1" fontId="0" fillId="0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workbookViewId="0">
      <pane ySplit="1" topLeftCell="A74" activePane="bottomLeft" state="frozen"/>
      <selection pane="bottomLeft" activeCell="V90" sqref="V90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8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8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8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8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8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8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8" s="8" customFormat="1" x14ac:dyDescent="0.3">
      <c r="A87" t="s">
        <v>16</v>
      </c>
      <c r="B87" t="s">
        <v>127</v>
      </c>
      <c r="C87" t="s">
        <v>23</v>
      </c>
      <c r="D87" s="13">
        <v>930.32731133333334</v>
      </c>
      <c r="E87" s="13">
        <v>1890.2624783333331</v>
      </c>
      <c r="F87" s="13">
        <v>1.0534737777777776</v>
      </c>
      <c r="G87" s="13">
        <v>270.41205844444437</v>
      </c>
      <c r="H87" s="13">
        <v>9.8445367777777779</v>
      </c>
      <c r="I87" s="13">
        <v>7.3405937777777792</v>
      </c>
      <c r="J87" s="13">
        <v>8.2027718888888881</v>
      </c>
      <c r="K87" s="13">
        <v>669.0623984444444</v>
      </c>
      <c r="L87" s="13">
        <v>80.17382866666668</v>
      </c>
      <c r="M87" s="13">
        <v>1418.9927843333332</v>
      </c>
      <c r="N87" s="13">
        <v>932.37144644444436</v>
      </c>
      <c r="O87" s="14">
        <v>5977.3680556666659</v>
      </c>
      <c r="P87" s="14">
        <v>27412.728515555555</v>
      </c>
      <c r="Q87" s="13">
        <v>-0.43722288888888888</v>
      </c>
      <c r="R87" s="15">
        <v>-1.5677777777777779E-4</v>
      </c>
    </row>
    <row r="88" spans="1:18" x14ac:dyDescent="0.3">
      <c r="A88" t="s">
        <v>16</v>
      </c>
      <c r="B88" t="s">
        <v>131</v>
      </c>
      <c r="C88" t="s">
        <v>23</v>
      </c>
      <c r="D88" s="2">
        <v>927.75490977777781</v>
      </c>
      <c r="E88" s="2">
        <v>1890.2624918888889</v>
      </c>
      <c r="F88" s="2">
        <v>1.0680628888888888</v>
      </c>
      <c r="G88" s="2">
        <v>270.41205844444437</v>
      </c>
      <c r="H88" s="2">
        <v>9.8445367777777779</v>
      </c>
      <c r="I88" s="2">
        <v>7.3354347777777793</v>
      </c>
      <c r="J88" s="2">
        <v>8.2027718888888881</v>
      </c>
      <c r="K88" s="2">
        <v>668.9959784444444</v>
      </c>
      <c r="L88" s="2">
        <v>80.5032391111111</v>
      </c>
      <c r="M88" s="5">
        <v>1392.9367132222224</v>
      </c>
      <c r="N88" s="2">
        <v>930.33574744444434</v>
      </c>
      <c r="O88" s="3">
        <v>5813.9261067777779</v>
      </c>
      <c r="P88" s="3">
        <v>27412.728515555555</v>
      </c>
      <c r="Q88" s="23">
        <v>-25.703044444444444</v>
      </c>
      <c r="R88" s="24">
        <v>-7.9450000000000007E-3</v>
      </c>
    </row>
    <row r="89" spans="1:18" x14ac:dyDescent="0.3">
      <c r="A89" t="s">
        <v>16</v>
      </c>
      <c r="B89" t="s">
        <v>132</v>
      </c>
      <c r="C89" t="s">
        <v>23</v>
      </c>
      <c r="D89" s="2">
        <v>929.71728533333328</v>
      </c>
      <c r="E89" s="2">
        <v>1890.2624918888889</v>
      </c>
      <c r="F89" s="2">
        <v>1.0680259999999999</v>
      </c>
      <c r="G89" s="2">
        <v>270.41205844444437</v>
      </c>
      <c r="H89" s="2">
        <v>9.8445367777777779</v>
      </c>
      <c r="I89" s="2">
        <v>7.7082955555555559</v>
      </c>
      <c r="J89" s="2">
        <v>8.2027718888888881</v>
      </c>
      <c r="K89" s="2">
        <v>669.04810911111099</v>
      </c>
      <c r="L89" s="2">
        <v>80.5032391111111</v>
      </c>
      <c r="M89" s="13">
        <v>1418.8638372222224</v>
      </c>
      <c r="N89" s="2">
        <v>932.63113755555548</v>
      </c>
      <c r="O89" s="3">
        <v>5820.4378255555557</v>
      </c>
      <c r="P89" s="3">
        <v>27412.728515555555</v>
      </c>
      <c r="Q89" s="13">
        <v>0.23640099999999997</v>
      </c>
      <c r="R89" s="15">
        <v>4.7777777777777777E-5</v>
      </c>
    </row>
    <row r="90" spans="1:18" s="8" customFormat="1" x14ac:dyDescent="0.3">
      <c r="A90"/>
      <c r="B90"/>
      <c r="C90"/>
      <c r="D90" s="13"/>
      <c r="E90" s="20">
        <f>E87/$E92</f>
        <v>0.86752539266866613</v>
      </c>
      <c r="F90" s="21">
        <f>(F87)/$E92</f>
        <v>4.8348589849734502E-4</v>
      </c>
      <c r="G90" s="20">
        <f>G87/$E92</f>
        <v>0.12410410187647543</v>
      </c>
      <c r="H90" s="21">
        <f>H87/$E92</f>
        <v>4.5180950961439771E-3</v>
      </c>
      <c r="I90" s="20">
        <f>I87/$E92</f>
        <v>3.3689244602171388E-3</v>
      </c>
      <c r="J90" s="20">
        <f>J87/$E87</f>
        <v>4.3394882895423969E-3</v>
      </c>
      <c r="K90" s="20">
        <f t="shared" ref="K90:M90" si="1">K87/$E87</f>
        <v>0.35395211306017388</v>
      </c>
      <c r="L90" s="20">
        <f t="shared" si="1"/>
        <v>4.241412480311036E-2</v>
      </c>
      <c r="M90" s="20">
        <f t="shared" si="1"/>
        <v>0.75068557970027316</v>
      </c>
      <c r="N90" s="13"/>
      <c r="O90" s="14"/>
      <c r="P90" s="14"/>
      <c r="Q90" s="13"/>
      <c r="R90" s="15"/>
    </row>
    <row r="91" spans="1:18" s="8" customFormat="1" x14ac:dyDescent="0.3">
      <c r="A91"/>
      <c r="B91"/>
      <c r="C91"/>
      <c r="D91" s="13"/>
      <c r="E91" s="20"/>
      <c r="F91" s="21"/>
      <c r="G91" s="20"/>
      <c r="H91" s="21"/>
      <c r="I91" s="20"/>
      <c r="J91" s="20">
        <f>J87/$M87</f>
        <v>5.7807002117651277E-3</v>
      </c>
      <c r="K91" s="20">
        <f t="shared" ref="K91:M91" si="2">K87/$M87</f>
        <v>0.4715051449389725</v>
      </c>
      <c r="L91" s="20">
        <f t="shared" si="2"/>
        <v>5.6500518925706657E-2</v>
      </c>
      <c r="M91" s="20">
        <f t="shared" si="2"/>
        <v>1</v>
      </c>
      <c r="N91" s="13"/>
      <c r="O91" s="14"/>
      <c r="P91" s="14"/>
      <c r="Q91" s="13"/>
      <c r="R91" s="15"/>
    </row>
    <row r="92" spans="1:18" s="8" customFormat="1" x14ac:dyDescent="0.3">
      <c r="A92"/>
      <c r="B92"/>
      <c r="C92"/>
      <c r="D92" s="13"/>
      <c r="E92" s="13">
        <f>SUM(E87:I87)</f>
        <v>2178.9131411111107</v>
      </c>
      <c r="F92" s="20">
        <f>F90+H90</f>
        <v>5.0015809946413218E-3</v>
      </c>
      <c r="G92" s="13"/>
      <c r="H92" s="13"/>
      <c r="I92" s="13"/>
      <c r="J92" s="13">
        <f>SUM(J87:M87)</f>
        <v>2176.4317833333334</v>
      </c>
      <c r="K92" s="13"/>
      <c r="L92" s="13"/>
      <c r="M92" s="13">
        <f>(M87/1000)*3307080000/(365.25*24*60*60)</f>
        <v>148.70340764865134</v>
      </c>
      <c r="N92" s="13"/>
      <c r="O92" s="14"/>
      <c r="P92" s="14"/>
      <c r="Q92" s="13"/>
      <c r="R92" s="15"/>
    </row>
    <row r="93" spans="1:18" s="8" customFormat="1" x14ac:dyDescent="0.3">
      <c r="A93"/>
      <c r="B93"/>
      <c r="C93"/>
      <c r="D93" s="13"/>
      <c r="E93" s="13"/>
      <c r="F93" s="20"/>
      <c r="G93" s="13"/>
      <c r="H93" s="13"/>
      <c r="I93" s="13"/>
      <c r="J93" s="20">
        <f>J92/E87</f>
        <v>1.1513913058531</v>
      </c>
      <c r="K93" s="13"/>
      <c r="L93" s="13"/>
      <c r="M93" s="13"/>
      <c r="N93" s="13"/>
      <c r="O93" s="14"/>
      <c r="P93" s="14"/>
      <c r="Q93" s="13"/>
      <c r="R93" s="15"/>
    </row>
    <row r="94" spans="1:18" s="8" customFormat="1" x14ac:dyDescent="0.3">
      <c r="A94"/>
      <c r="B94"/>
      <c r="C94"/>
      <c r="D94" s="13"/>
      <c r="E94" s="13"/>
      <c r="F94" s="20"/>
      <c r="G94" s="13"/>
      <c r="H94" s="13"/>
      <c r="I94" s="13"/>
      <c r="J94" s="22">
        <f>J92-E92</f>
        <v>-2.481357777777248</v>
      </c>
      <c r="K94" s="13"/>
      <c r="L94" s="13"/>
      <c r="M94" s="13"/>
      <c r="N94" s="13"/>
      <c r="O94" s="14"/>
      <c r="P94" s="14"/>
      <c r="Q94" s="13"/>
      <c r="R94" s="15"/>
    </row>
    <row r="95" spans="1:18" s="8" customFormat="1" x14ac:dyDescent="0.3">
      <c r="A95"/>
      <c r="B95"/>
      <c r="C95"/>
      <c r="D95" s="13"/>
      <c r="E95" s="13"/>
      <c r="F95" s="20"/>
      <c r="G95" s="13"/>
      <c r="H95" s="13"/>
      <c r="I95" s="13"/>
      <c r="J95" s="21">
        <f>J94/E92</f>
        <v>-1.1388052745011715E-3</v>
      </c>
      <c r="K95" s="13"/>
      <c r="L95" s="13"/>
      <c r="M95" s="13"/>
      <c r="N95" s="13"/>
      <c r="O95" s="14"/>
      <c r="P95" s="14"/>
      <c r="Q95" s="13"/>
      <c r="R95" s="15"/>
    </row>
    <row r="96" spans="1:18" x14ac:dyDescent="0.3">
      <c r="D96" s="2">
        <f>SUM(D85:I85)</f>
        <v>3109.2584012222219</v>
      </c>
      <c r="J96" s="2">
        <f>SUM(J85:N85)</f>
        <v>3108.8211602222223</v>
      </c>
    </row>
    <row r="98" spans="1:19" x14ac:dyDescent="0.3">
      <c r="A98" t="s">
        <v>16</v>
      </c>
      <c r="B98" t="s">
        <v>128</v>
      </c>
      <c r="C98" t="s">
        <v>23</v>
      </c>
      <c r="D98" s="5">
        <v>928.42462833333332</v>
      </c>
      <c r="E98" s="13">
        <v>1890.2624918888889</v>
      </c>
      <c r="F98" s="13">
        <v>0.97914977777777779</v>
      </c>
      <c r="G98" s="13">
        <v>270.41205844444437</v>
      </c>
      <c r="H98" s="13">
        <v>9.8445367777777779</v>
      </c>
      <c r="I98" s="13">
        <v>7.3341234444444439</v>
      </c>
      <c r="J98" s="13">
        <v>8.2027718888888881</v>
      </c>
      <c r="K98" s="13">
        <v>669.07213688888896</v>
      </c>
      <c r="L98" s="13">
        <v>80.17382866666668</v>
      </c>
      <c r="M98" s="5">
        <v>1393.0887585555556</v>
      </c>
      <c r="N98" s="13">
        <v>930.93472622222225</v>
      </c>
      <c r="O98" s="14">
        <v>5483.3967555555555</v>
      </c>
      <c r="P98" s="14">
        <v>27412.728515555555</v>
      </c>
      <c r="Q98" s="23">
        <v>-25.78476622222222</v>
      </c>
      <c r="R98" s="24">
        <v>-7.9697777777777788E-3</v>
      </c>
    </row>
    <row r="99" spans="1:19" x14ac:dyDescent="0.3">
      <c r="A99" t="s">
        <v>16</v>
      </c>
      <c r="B99" t="s">
        <v>129</v>
      </c>
      <c r="C99" t="s">
        <v>23</v>
      </c>
      <c r="D99" s="2">
        <v>928.62194833333342</v>
      </c>
      <c r="E99" s="2">
        <v>1890.2624918888889</v>
      </c>
      <c r="F99" s="2">
        <v>1.0534737777777776</v>
      </c>
      <c r="G99" s="2">
        <v>270.41205844444437</v>
      </c>
      <c r="H99" s="2">
        <v>9.8445367777777779</v>
      </c>
      <c r="I99" s="2">
        <v>7.3320814444444453</v>
      </c>
      <c r="J99" s="2">
        <v>8.2027718888888881</v>
      </c>
      <c r="K99" s="2">
        <v>669.06689466666683</v>
      </c>
      <c r="L99" s="2">
        <v>80.17382866666668</v>
      </c>
      <c r="M99" s="2">
        <v>1393.1514079999999</v>
      </c>
      <c r="N99" s="2">
        <v>931.139784111111</v>
      </c>
      <c r="O99" s="3">
        <v>5989.2639431111111</v>
      </c>
      <c r="P99" s="3">
        <v>27412.728515555555</v>
      </c>
      <c r="Q99" s="23">
        <v>-25.791903222222221</v>
      </c>
      <c r="R99" s="24">
        <v>-7.9711111111111128E-3</v>
      </c>
    </row>
    <row r="100" spans="1:19" x14ac:dyDescent="0.3">
      <c r="A100" t="s">
        <v>16</v>
      </c>
      <c r="C100" t="s">
        <v>23</v>
      </c>
    </row>
    <row r="102" spans="1:19" x14ac:dyDescent="0.3">
      <c r="A102" t="s">
        <v>16</v>
      </c>
      <c r="B102" t="s">
        <v>93</v>
      </c>
      <c r="C102" t="s">
        <v>92</v>
      </c>
      <c r="D102" s="2">
        <v>1230.0044677999999</v>
      </c>
      <c r="E102" s="2">
        <v>1848.1456909000001</v>
      </c>
      <c r="F102" s="2">
        <v>1.0573501000000001</v>
      </c>
      <c r="G102" s="2">
        <v>299.4371582</v>
      </c>
      <c r="H102" s="2">
        <v>9.7418259000000003</v>
      </c>
      <c r="I102" s="2">
        <v>5.7446602000000002</v>
      </c>
      <c r="J102" s="2">
        <v>8.1171118999999994</v>
      </c>
      <c r="K102" s="2">
        <v>673.08737180000003</v>
      </c>
      <c r="L102" s="2">
        <v>81.12013859999999</v>
      </c>
      <c r="M102" s="2">
        <v>1432.6230836</v>
      </c>
      <c r="N102" s="2">
        <v>1196.8767700000001</v>
      </c>
      <c r="O102" s="3">
        <v>5429.4087645999998</v>
      </c>
      <c r="P102" s="3">
        <v>27140.258789299998</v>
      </c>
      <c r="Q102" s="2">
        <v>-2.3066774000000003</v>
      </c>
      <c r="R102" s="4">
        <v>-7.1000000000000002E-4</v>
      </c>
      <c r="S102" t="s">
        <v>92</v>
      </c>
    </row>
    <row r="103" spans="1:19" x14ac:dyDescent="0.3">
      <c r="A103" t="s">
        <v>16</v>
      </c>
      <c r="B103" t="s">
        <v>95</v>
      </c>
      <c r="C103" t="s">
        <v>92</v>
      </c>
      <c r="D103" s="2">
        <v>1230.0044677999999</v>
      </c>
      <c r="E103" s="2">
        <v>1848.1456909000001</v>
      </c>
      <c r="F103" s="2">
        <v>1.0573501000000001</v>
      </c>
      <c r="G103" s="2">
        <v>299.4371582</v>
      </c>
      <c r="H103" s="2">
        <v>9.7418259000000003</v>
      </c>
      <c r="I103" s="2">
        <v>5.7446602000000002</v>
      </c>
      <c r="J103" s="2">
        <v>8.1171118999999994</v>
      </c>
      <c r="K103" s="5">
        <v>675.4841553</v>
      </c>
      <c r="L103" s="2">
        <v>81.12013859999999</v>
      </c>
      <c r="M103" s="2">
        <v>1432.6230836</v>
      </c>
      <c r="N103" s="2">
        <v>1196.8767700000001</v>
      </c>
      <c r="O103" s="3">
        <v>5429.4087645999998</v>
      </c>
      <c r="P103" s="3">
        <v>27140.258789299998</v>
      </c>
      <c r="Q103" s="5">
        <v>9.0106100000000008E-2</v>
      </c>
      <c r="R103" s="7">
        <v>3.5000000000000063E-6</v>
      </c>
      <c r="S103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9"/>
  <sheetViews>
    <sheetView workbookViewId="0">
      <selection activeCell="Q8" sqref="Q8:R8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A8" t="s">
        <v>16</v>
      </c>
      <c r="B8" t="s">
        <v>130</v>
      </c>
      <c r="C8" t="s">
        <v>70</v>
      </c>
      <c r="D8" s="13">
        <v>712.12102060000007</v>
      </c>
      <c r="E8" s="13">
        <v>1790.8486085</v>
      </c>
      <c r="F8" s="13">
        <v>1.0089707999999999</v>
      </c>
      <c r="G8" s="13">
        <v>270.46964409999998</v>
      </c>
      <c r="H8" s="13">
        <v>9.3802727000000008</v>
      </c>
      <c r="I8" s="13">
        <v>9.5556570000000001</v>
      </c>
      <c r="J8" s="13">
        <v>7.8162368999999998</v>
      </c>
      <c r="K8" s="13">
        <v>669.23419800000011</v>
      </c>
      <c r="L8" s="13">
        <v>83.385008899999988</v>
      </c>
      <c r="M8" s="5">
        <v>1232.4494689999997</v>
      </c>
      <c r="N8" s="13">
        <v>781.45020760000011</v>
      </c>
      <c r="O8" s="14">
        <v>5728.1892335000002</v>
      </c>
      <c r="P8" s="14">
        <v>26145.6904297</v>
      </c>
      <c r="Q8" s="5">
        <v>-19.049053199999999</v>
      </c>
      <c r="R8" s="7">
        <v>-6.5796999999999991E-3</v>
      </c>
    </row>
    <row r="9" spans="1:19" ht="129.6" x14ac:dyDescent="0.3">
      <c r="C9" s="1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36</v>
      </c>
      <c r="J9" s="10" t="s">
        <v>6</v>
      </c>
      <c r="K9" s="10" t="s">
        <v>7</v>
      </c>
      <c r="L9" s="10" t="s">
        <v>8</v>
      </c>
      <c r="M9" s="10" t="s">
        <v>9</v>
      </c>
      <c r="N9" s="10" t="s">
        <v>10</v>
      </c>
      <c r="O9" s="11" t="s">
        <v>11</v>
      </c>
      <c r="P9" s="11" t="s">
        <v>12</v>
      </c>
      <c r="Q9" s="10" t="s">
        <v>13</v>
      </c>
      <c r="R9" s="12" t="s">
        <v>14</v>
      </c>
      <c r="S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2021-09-04T11:04:04Z</dcterms:modified>
</cp:coreProperties>
</file>