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4B075AF-8DA9-4338-9DC4-A5561D6C87C7}" xr6:coauthVersionLast="45" xr6:coauthVersionMax="45" xr10:uidLastSave="{00000000-0000-0000-0000-000000000000}"/>
  <bookViews>
    <workbookView xWindow="1620" yWindow="0" windowWidth="19944" windowHeight="12012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4" l="1"/>
  <c r="U37" i="4"/>
  <c r="P37" i="4"/>
  <c r="K37" i="4"/>
  <c r="U34" i="4"/>
  <c r="P34" i="4"/>
  <c r="K34" i="4"/>
  <c r="F34" i="4"/>
  <c r="A1" i="5"/>
  <c r="U29" i="4" l="1"/>
  <c r="P29" i="4"/>
  <c r="K29" i="4"/>
  <c r="F29" i="4"/>
  <c r="U24" i="4"/>
  <c r="P24" i="4"/>
  <c r="K24" i="4"/>
  <c r="F2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36" i="4"/>
  <c r="P36" i="4"/>
  <c r="K36" i="4"/>
  <c r="F36" i="4"/>
  <c r="U33" i="4"/>
  <c r="P33" i="4"/>
  <c r="K33" i="4"/>
  <c r="F33" i="4"/>
  <c r="U31" i="4"/>
  <c r="P31" i="4"/>
  <c r="K31" i="4"/>
  <c r="F31" i="4"/>
  <c r="U28" i="4"/>
  <c r="P28" i="4"/>
  <c r="K28" i="4"/>
  <c r="F28" i="4"/>
  <c r="U26" i="4"/>
  <c r="P26" i="4"/>
  <c r="K26" i="4"/>
  <c r="F26" i="4"/>
  <c r="U23" i="4"/>
  <c r="P23" i="4"/>
  <c r="K23" i="4"/>
  <c r="F23" i="4"/>
  <c r="BG19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BG6" i="4"/>
  <c r="BG3" i="4" s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<sst xmlns="http://schemas.openxmlformats.org/spreadsheetml/2006/main" count="22565" uniqueCount="159">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</sst>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5" x14ac:dyDescent="0.25"/>
  <cols>
    <col min="1" max="1" width="10.140625" customWidth="1"/>
    <col min="3" max="3" width="55.140625" customWidth="1"/>
    <col min="4" max="4" width="9.7109375" style="6" bestFit="1" customWidth="1"/>
    <col min="5" max="5" width="11.140625" style="6" customWidth="1"/>
    <col min="6" max="7" width="11.28515625" style="6" customWidth="1"/>
    <col min="8" max="8" width="10.7109375" style="4" bestFit="1" customWidth="1"/>
    <col min="9" max="9" width="9.140625" style="4"/>
    <col min="10" max="11" width="9.7109375" style="4" bestFit="1" customWidth="1"/>
  </cols>
  <sheetData>
    <row r="1" spans="1:11" x14ac:dyDescent="0.25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25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25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25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25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25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25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25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25">
      <c r="A9" s="2">
        <v>14159400</v>
      </c>
      <c r="C9" t="s">
        <v>6</v>
      </c>
      <c r="D9" s="7"/>
      <c r="E9" s="7"/>
    </row>
    <row r="10" spans="1:11" x14ac:dyDescent="0.25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25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25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25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25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25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25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25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25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25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25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25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25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25">
      <c r="A23" s="1"/>
    </row>
    <row r="24" spans="1:7" x14ac:dyDescent="0.25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37"/>
  <sheetViews>
    <sheetView tabSelected="1" workbookViewId="0">
      <pane ySplit="3" topLeftCell="A24" activePane="bottomLeft" state="frozen"/>
      <selection pane="bottomLeft" activeCell="J37" sqref="J37"/>
    </sheetView>
  </sheetViews>
  <sheetFormatPr defaultRowHeight="15" x14ac:dyDescent="0.25"/>
  <cols>
    <col min="3" max="3" width="49.5703125" customWidth="1"/>
    <col min="4" max="4" width="11.5703125" customWidth="1"/>
    <col min="5" max="5" width="8.85546875" style="16"/>
    <col min="6" max="6" width="3.5703125" style="16" customWidth="1"/>
    <col min="7" max="7" width="3.42578125" style="16" customWidth="1"/>
    <col min="8" max="9" width="3.5703125" style="16" customWidth="1"/>
    <col min="10" max="10" width="8.85546875" style="19"/>
    <col min="11" max="11" width="3.7109375" style="19" customWidth="1"/>
    <col min="12" max="12" width="3.42578125" style="26" customWidth="1"/>
    <col min="13" max="14" width="3.5703125" style="26" customWidth="1"/>
    <col min="15" max="15" width="8.85546875" style="17"/>
    <col min="16" max="16" width="3.5703125" style="17" customWidth="1"/>
    <col min="17" max="17" width="3.42578125" style="17" customWidth="1"/>
    <col min="18" max="19" width="3.5703125" style="17" customWidth="1"/>
    <col min="20" max="20" width="8.85546875" style="18"/>
    <col min="21" max="21" width="3.28515625" style="18" customWidth="1"/>
    <col min="22" max="22" width="3.42578125" style="18" customWidth="1"/>
    <col min="23" max="24" width="3.5703125" style="18" customWidth="1"/>
    <col min="25" max="25" width="8.85546875" style="24"/>
    <col min="26" max="26" width="8.85546875" style="25"/>
    <col min="27" max="28" width="8.85546875" style="26"/>
    <col min="29" max="29" width="8.85546875" style="17"/>
    <col min="30" max="30" width="8.85546875" style="27"/>
    <col min="31" max="32" width="8.85546875" style="18"/>
    <col min="33" max="33" width="8.85546875" style="16"/>
    <col min="34" max="34" width="8.85546875" style="28"/>
    <col min="35" max="36" width="8.85546875" style="26"/>
    <col min="37" max="38" width="8.85546875" style="29"/>
    <col min="43" max="44" width="8.85546875" style="30"/>
    <col min="45" max="46" width="8.85546875" style="31"/>
    <col min="61" max="62" width="8.85546875" style="30"/>
    <col min="63" max="64" width="8.85546875" style="31"/>
  </cols>
  <sheetData>
    <row r="1" spans="1:76" ht="41.25" x14ac:dyDescent="0.25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25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49" t="s">
        <v>66</v>
      </c>
      <c r="Z3" s="49"/>
      <c r="AA3" s="48" t="s">
        <v>67</v>
      </c>
      <c r="AB3" s="48"/>
      <c r="AC3" s="50" t="s">
        <v>50</v>
      </c>
      <c r="AD3" s="50"/>
      <c r="AE3" s="51" t="s">
        <v>68</v>
      </c>
      <c r="AF3" s="51"/>
      <c r="AG3" s="52" t="s">
        <v>48</v>
      </c>
      <c r="AH3" s="52"/>
      <c r="AI3" s="48" t="s">
        <v>67</v>
      </c>
      <c r="AJ3" s="48"/>
      <c r="AK3" s="50" t="s">
        <v>50</v>
      </c>
      <c r="AL3" s="50"/>
      <c r="AM3" s="51" t="s">
        <v>68</v>
      </c>
      <c r="AN3" s="51"/>
      <c r="AP3" s="32" t="s">
        <v>53</v>
      </c>
      <c r="AQ3" s="49" t="s">
        <v>48</v>
      </c>
      <c r="AR3" s="49"/>
      <c r="AS3" s="55" t="s">
        <v>67</v>
      </c>
      <c r="AT3" s="55"/>
      <c r="AU3" s="54" t="s">
        <v>50</v>
      </c>
      <c r="AV3" s="54"/>
      <c r="AW3" s="51" t="s">
        <v>68</v>
      </c>
      <c r="AX3" s="51"/>
      <c r="AY3" s="49" t="s">
        <v>48</v>
      </c>
      <c r="AZ3" s="49"/>
      <c r="BA3" s="53" t="s">
        <v>67</v>
      </c>
      <c r="BB3" s="53"/>
      <c r="BC3" s="54" t="s">
        <v>50</v>
      </c>
      <c r="BD3" s="54"/>
      <c r="BE3" s="51" t="s">
        <v>68</v>
      </c>
      <c r="BF3" s="51"/>
      <c r="BG3">
        <f>MIN(BG6:BG89)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25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25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25">
      <c r="A6" s="56">
        <v>14158500</v>
      </c>
      <c r="B6" s="47">
        <v>23773373</v>
      </c>
      <c r="C6" s="47" t="s">
        <v>2</v>
      </c>
      <c r="D6" s="47" t="s">
        <v>132</v>
      </c>
      <c r="E6" s="57">
        <v>0.378</v>
      </c>
      <c r="F6" s="57" t="str">
        <f>IF(E6&gt;0.8,"VG",IF(E6&gt;0.7,"G",IF(E6&gt;0.45,"S","NS")))</f>
        <v>NS</v>
      </c>
      <c r="G6" s="57" t="str">
        <f>AH6</f>
        <v>NS</v>
      </c>
      <c r="H6" s="57" t="str">
        <f>AZ6</f>
        <v>NS</v>
      </c>
      <c r="I6" s="57" t="str">
        <f>BR6</f>
        <v>NS</v>
      </c>
      <c r="J6" s="58">
        <v>2E-3</v>
      </c>
      <c r="K6" s="57" t="str">
        <f>IF(ABS(J6)&lt;5%,"VG",IF(ABS(J6)&lt;10%,"G",IF(ABS(J6)&lt;15%,"S","NS")))</f>
        <v>VG</v>
      </c>
      <c r="L6" s="57" t="str">
        <f t="shared" ref="L6" si="3">AM6</f>
        <v>NS</v>
      </c>
      <c r="M6" s="57" t="str">
        <f>BB6</f>
        <v>NS</v>
      </c>
      <c r="N6" s="57" t="str">
        <f t="shared" ref="N6" si="4">BW6</f>
        <v>NS</v>
      </c>
      <c r="O6" s="57">
        <v>0.78800000000000003</v>
      </c>
      <c r="P6" s="57" t="str">
        <f>IF(O6&lt;=0.5,"VG",IF(O6&lt;=0.6,"G",IF(O6&lt;=0.7,"S","NS")))</f>
        <v>NS</v>
      </c>
      <c r="Q6" s="57" t="str">
        <f>AL6</f>
        <v>NS</v>
      </c>
      <c r="R6" s="57" t="str">
        <f>BD6</f>
        <v>NS</v>
      </c>
      <c r="S6" s="57" t="str">
        <f>BV6</f>
        <v>NS</v>
      </c>
      <c r="T6" s="57">
        <v>0.39700000000000002</v>
      </c>
      <c r="U6" s="57" t="str">
        <f>IF(T6&gt;0.85,"VG",IF(T6&gt;0.75,"G",IF(T6&gt;0.6,"S","NS")))</f>
        <v>NS</v>
      </c>
      <c r="V6" s="57" t="str">
        <f>AN6</f>
        <v>NS</v>
      </c>
      <c r="W6" s="57" t="str">
        <f>BF6</f>
        <v>NS</v>
      </c>
      <c r="X6" s="57" t="str">
        <f>BX6</f>
        <v>NS</v>
      </c>
      <c r="Y6" s="59">
        <v>-1.4541049943029001</v>
      </c>
      <c r="Z6" s="59">
        <v>-1.3504457651966399</v>
      </c>
      <c r="AA6" s="59">
        <v>62.899204382333799</v>
      </c>
      <c r="AB6" s="59">
        <v>62.157426473123202</v>
      </c>
      <c r="AC6" s="59">
        <v>1.5665583277691599</v>
      </c>
      <c r="AD6" s="59">
        <v>1.5331163573573401</v>
      </c>
      <c r="AE6" s="59">
        <v>0.50888231720407495</v>
      </c>
      <c r="AF6" s="59">
        <v>0.46514882670209701</v>
      </c>
      <c r="AG6" s="60" t="s">
        <v>73</v>
      </c>
      <c r="AH6" s="60" t="s">
        <v>73</v>
      </c>
      <c r="AI6" s="60" t="s">
        <v>73</v>
      </c>
      <c r="AJ6" s="60" t="s">
        <v>73</v>
      </c>
      <c r="AK6" s="60" t="s">
        <v>73</v>
      </c>
      <c r="AL6" s="60" t="s">
        <v>73</v>
      </c>
      <c r="AM6" s="60" t="s">
        <v>73</v>
      </c>
      <c r="AN6" s="60" t="s">
        <v>73</v>
      </c>
      <c r="AP6" s="61" t="s">
        <v>74</v>
      </c>
      <c r="AQ6" s="59">
        <v>-1.4035295644097801</v>
      </c>
      <c r="AR6" s="59">
        <v>-1.41662761682807</v>
      </c>
      <c r="AS6" s="59">
        <v>62.146960657570503</v>
      </c>
      <c r="AT6" s="59">
        <v>62.151711810774401</v>
      </c>
      <c r="AU6" s="59">
        <v>1.5503320819778501</v>
      </c>
      <c r="AV6" s="59">
        <v>1.5545506157176301</v>
      </c>
      <c r="AW6" s="59">
        <v>0.52114593619514005</v>
      </c>
      <c r="AX6" s="59">
        <v>0.51427154263673303</v>
      </c>
      <c r="AY6" s="60" t="s">
        <v>73</v>
      </c>
      <c r="AZ6" s="60" t="s">
        <v>73</v>
      </c>
      <c r="BA6" s="60" t="s">
        <v>73</v>
      </c>
      <c r="BB6" s="60" t="s">
        <v>73</v>
      </c>
      <c r="BC6" s="60" t="s">
        <v>73</v>
      </c>
      <c r="BD6" s="60" t="s">
        <v>73</v>
      </c>
      <c r="BE6" s="60" t="s">
        <v>73</v>
      </c>
      <c r="BF6" s="60" t="s">
        <v>73</v>
      </c>
      <c r="BG6" s="47">
        <f t="shared" ref="BG6:BG14" si="5">IF(BH6=AP6,1,0)</f>
        <v>1</v>
      </c>
      <c r="BH6" s="47" t="s">
        <v>74</v>
      </c>
      <c r="BI6" s="59">
        <v>-1.4512831889503</v>
      </c>
      <c r="BJ6" s="59">
        <v>-1.4554895635925</v>
      </c>
      <c r="BK6" s="59">
        <v>62.8780054845842</v>
      </c>
      <c r="BL6" s="59">
        <v>62.728644377839302</v>
      </c>
      <c r="BM6" s="59">
        <v>1.5656574302670101</v>
      </c>
      <c r="BN6" s="59">
        <v>1.5670001798316799</v>
      </c>
      <c r="BO6" s="59">
        <v>0.51047864847191304</v>
      </c>
      <c r="BP6" s="59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25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63" customFormat="1" ht="30" x14ac:dyDescent="0.25">
      <c r="A8" s="62">
        <v>14158790</v>
      </c>
      <c r="B8" s="63">
        <v>23773393</v>
      </c>
      <c r="C8" s="64" t="s">
        <v>92</v>
      </c>
      <c r="D8" s="63" t="s">
        <v>132</v>
      </c>
      <c r="E8" s="65">
        <v>0.69399999999999995</v>
      </c>
      <c r="F8" s="65" t="str">
        <f t="shared" ref="F8" si="6">IF(E8&gt;0.8,"VG",IF(E8&gt;0.7,"G",IF(E8&gt;0.45,"S","NS")))</f>
        <v>S</v>
      </c>
      <c r="G8" s="65" t="str">
        <f t="shared" ref="G8" si="7">AH8</f>
        <v>S</v>
      </c>
      <c r="H8" s="65" t="str">
        <f t="shared" ref="H8" si="8">AZ8</f>
        <v>G</v>
      </c>
      <c r="I8" s="65" t="str">
        <f t="shared" ref="I8" si="9">BR8</f>
        <v>G</v>
      </c>
      <c r="J8" s="66">
        <v>3.0000000000000001E-3</v>
      </c>
      <c r="K8" s="65" t="str">
        <f t="shared" ref="K8" si="10">IF(ABS(J8)&lt;5%,"VG",IF(ABS(J8)&lt;10%,"G",IF(ABS(J8)&lt;15%,"S","NS")))</f>
        <v>VG</v>
      </c>
      <c r="L8" s="65" t="str">
        <f>AM8</f>
        <v>G</v>
      </c>
      <c r="M8" s="65" t="str">
        <f>BB8</f>
        <v>G</v>
      </c>
      <c r="N8" s="65" t="str">
        <f>BW8</f>
        <v>G</v>
      </c>
      <c r="O8" s="65">
        <v>0.55200000000000005</v>
      </c>
      <c r="P8" s="65" t="str">
        <f t="shared" ref="P8" si="11">IF(O8&lt;=0.5,"VG",IF(O8&lt;=0.6,"G",IF(O8&lt;=0.7,"S","NS")))</f>
        <v>G</v>
      </c>
      <c r="Q8" s="65" t="str">
        <f t="shared" ref="Q8" si="12">AL8</f>
        <v>G</v>
      </c>
      <c r="R8" s="65" t="str">
        <f t="shared" ref="R8" si="13">BD8</f>
        <v>VG</v>
      </c>
      <c r="S8" s="65" t="str">
        <f t="shared" ref="S8" si="14">BV8</f>
        <v>VG</v>
      </c>
      <c r="T8" s="65">
        <v>0.71799999999999997</v>
      </c>
      <c r="U8" s="65" t="str">
        <f t="shared" ref="U8" si="15">IF(T8&gt;0.85,"VG",IF(T8&gt;0.75,"G",IF(T8&gt;0.6,"S","NS")))</f>
        <v>S</v>
      </c>
      <c r="V8" s="65" t="str">
        <f t="shared" ref="V8" si="16">AN8</f>
        <v>S</v>
      </c>
      <c r="W8" s="65" t="str">
        <f t="shared" ref="W8" si="17">BF8</f>
        <v>G</v>
      </c>
      <c r="X8" s="65" t="str">
        <f t="shared" ref="X8" si="18">BX8</f>
        <v>G</v>
      </c>
      <c r="Y8" s="67">
        <v>0.73826421128751596</v>
      </c>
      <c r="Z8" s="67">
        <v>0.68764690136602502</v>
      </c>
      <c r="AA8" s="67">
        <v>7.6075962877986996</v>
      </c>
      <c r="AB8" s="67">
        <v>3.4185755354494298</v>
      </c>
      <c r="AC8" s="67">
        <v>0.51160120085129301</v>
      </c>
      <c r="AD8" s="67">
        <v>0.55888558635374996</v>
      </c>
      <c r="AE8" s="67">
        <v>0.80425822209953401</v>
      </c>
      <c r="AF8" s="67">
        <v>0.71702551703780304</v>
      </c>
      <c r="AG8" s="68" t="s">
        <v>75</v>
      </c>
      <c r="AH8" s="68" t="s">
        <v>76</v>
      </c>
      <c r="AI8" s="68" t="s">
        <v>75</v>
      </c>
      <c r="AJ8" s="68" t="s">
        <v>77</v>
      </c>
      <c r="AK8" s="68" t="s">
        <v>75</v>
      </c>
      <c r="AL8" s="68" t="s">
        <v>75</v>
      </c>
      <c r="AM8" s="68" t="s">
        <v>75</v>
      </c>
      <c r="AN8" s="68" t="s">
        <v>76</v>
      </c>
      <c r="AP8" s="69" t="s">
        <v>78</v>
      </c>
      <c r="AQ8" s="67">
        <v>0.73520929581453698</v>
      </c>
      <c r="AR8" s="67">
        <v>0.75118898337791196</v>
      </c>
      <c r="AS8" s="67">
        <v>8.0861336842206004</v>
      </c>
      <c r="AT8" s="67">
        <v>7.9465833675547897</v>
      </c>
      <c r="AU8" s="67">
        <v>0.51457818082917495</v>
      </c>
      <c r="AV8" s="67">
        <v>0.49880959956890197</v>
      </c>
      <c r="AW8" s="67">
        <v>0.80222190842627705</v>
      </c>
      <c r="AX8" s="67">
        <v>0.81279403757242896</v>
      </c>
      <c r="AY8" s="68" t="s">
        <v>75</v>
      </c>
      <c r="AZ8" s="68" t="s">
        <v>75</v>
      </c>
      <c r="BA8" s="68" t="s">
        <v>75</v>
      </c>
      <c r="BB8" s="68" t="s">
        <v>75</v>
      </c>
      <c r="BC8" s="68" t="s">
        <v>75</v>
      </c>
      <c r="BD8" s="68" t="s">
        <v>77</v>
      </c>
      <c r="BE8" s="68" t="s">
        <v>75</v>
      </c>
      <c r="BF8" s="68" t="s">
        <v>75</v>
      </c>
      <c r="BG8" s="63">
        <f t="shared" si="5"/>
        <v>1</v>
      </c>
      <c r="BH8" s="63" t="s">
        <v>78</v>
      </c>
      <c r="BI8" s="67">
        <v>0.73593302929872295</v>
      </c>
      <c r="BJ8" s="67">
        <v>0.75000401917089399</v>
      </c>
      <c r="BK8" s="67">
        <v>9.9614971936286505</v>
      </c>
      <c r="BL8" s="67">
        <v>9.4196893225000498</v>
      </c>
      <c r="BM8" s="67">
        <v>0.51387446978934104</v>
      </c>
      <c r="BN8" s="67">
        <v>0.49999598081295199</v>
      </c>
      <c r="BO8" s="67">
        <v>0.80755704914537996</v>
      </c>
      <c r="BP8" s="67">
        <v>0.81135155731168696</v>
      </c>
      <c r="BQ8" s="63" t="s">
        <v>75</v>
      </c>
      <c r="BR8" s="63" t="s">
        <v>75</v>
      </c>
      <c r="BS8" s="63" t="s">
        <v>75</v>
      </c>
      <c r="BT8" s="63" t="s">
        <v>75</v>
      </c>
      <c r="BU8" s="63" t="s">
        <v>75</v>
      </c>
      <c r="BV8" s="63" t="s">
        <v>77</v>
      </c>
      <c r="BW8" s="63" t="s">
        <v>75</v>
      </c>
      <c r="BX8" s="63" t="s">
        <v>75</v>
      </c>
    </row>
    <row r="9" spans="1:76" x14ac:dyDescent="0.25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19" si="19">IF(E9&gt;0.8,"VG",IF(E9&gt;0.7,"G",IF(E9&gt;0.45,"S","NS")))</f>
        <v>NS</v>
      </c>
      <c r="G9" s="16" t="str">
        <f t="shared" ref="G9:G19" si="20">AH9</f>
        <v>NS</v>
      </c>
      <c r="H9" s="16" t="str">
        <f t="shared" ref="H9:H19" si="21">AZ9</f>
        <v>NS</v>
      </c>
      <c r="I9" s="16" t="str">
        <f t="shared" ref="I9:I19" si="22">BR9</f>
        <v>NS</v>
      </c>
      <c r="J9" s="19">
        <v>0</v>
      </c>
      <c r="K9" s="26" t="str">
        <f t="shared" ref="K9:K19" si="23">IF(ABS(J9)&lt;5%,"VG",IF(ABS(J9)&lt;10%,"G",IF(ABS(J9)&lt;15%,"S","NS")))</f>
        <v>VG</v>
      </c>
      <c r="L9" s="26" t="str">
        <f t="shared" ref="L9:L19" si="24">AM9</f>
        <v>S</v>
      </c>
      <c r="M9" s="26" t="str">
        <f t="shared" ref="M9:M19" si="25">BB9</f>
        <v>NS</v>
      </c>
      <c r="N9" s="26" t="str">
        <f t="shared" ref="N9:N19" si="26">BW9</f>
        <v>S</v>
      </c>
      <c r="O9" s="17">
        <v>0.80200000000000005</v>
      </c>
      <c r="P9" s="17" t="str">
        <f t="shared" ref="P9:P19" si="27">IF(O9&lt;=0.5,"VG",IF(O9&lt;=0.6,"G",IF(O9&lt;=0.7,"S","NS")))</f>
        <v>NS</v>
      </c>
      <c r="Q9" s="17" t="str">
        <f t="shared" ref="Q9:Q19" si="28">AL9</f>
        <v>NS</v>
      </c>
      <c r="R9" s="17" t="str">
        <f t="shared" ref="R9:R19" si="29">BD9</f>
        <v>NS</v>
      </c>
      <c r="S9" s="17" t="str">
        <f t="shared" ref="S9:S19" si="30">BV9</f>
        <v>NS</v>
      </c>
      <c r="T9" s="18">
        <v>0.54100000000000004</v>
      </c>
      <c r="U9" s="18" t="str">
        <f t="shared" ref="U9:U19" si="31">IF(T9&gt;0.85,"VG",IF(T9&gt;0.75,"G",IF(T9&gt;0.6,"S","NS")))</f>
        <v>NS</v>
      </c>
      <c r="V9" s="18" t="str">
        <f t="shared" ref="V9:V19" si="32">AN9</f>
        <v>S</v>
      </c>
      <c r="W9" s="18" t="str">
        <f t="shared" ref="W9:W19" si="33">BF9</f>
        <v>S</v>
      </c>
      <c r="X9" s="18" t="str">
        <f t="shared" ref="X9:X19" si="34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5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71" customFormat="1" x14ac:dyDescent="0.25">
      <c r="A10" s="70">
        <v>14159200</v>
      </c>
      <c r="B10" s="71">
        <v>23773037</v>
      </c>
      <c r="C10" s="71" t="s">
        <v>5</v>
      </c>
      <c r="D10" s="71" t="s">
        <v>132</v>
      </c>
      <c r="E10" s="72">
        <v>0.80900000000000005</v>
      </c>
      <c r="F10" s="72" t="str">
        <f t="shared" si="19"/>
        <v>VG</v>
      </c>
      <c r="G10" s="72" t="str">
        <f t="shared" si="20"/>
        <v>G</v>
      </c>
      <c r="H10" s="72" t="str">
        <f t="shared" si="21"/>
        <v>G</v>
      </c>
      <c r="I10" s="72" t="str">
        <f t="shared" si="22"/>
        <v>G</v>
      </c>
      <c r="J10" s="73">
        <v>1E-3</v>
      </c>
      <c r="K10" s="72" t="str">
        <f t="shared" si="23"/>
        <v>VG</v>
      </c>
      <c r="L10" s="72" t="str">
        <f t="shared" si="24"/>
        <v>VG</v>
      </c>
      <c r="M10" s="72" t="str">
        <f t="shared" si="25"/>
        <v>S</v>
      </c>
      <c r="N10" s="72" t="str">
        <f t="shared" si="26"/>
        <v>VG</v>
      </c>
      <c r="O10" s="72">
        <v>0.436</v>
      </c>
      <c r="P10" s="72" t="str">
        <f t="shared" si="27"/>
        <v>VG</v>
      </c>
      <c r="Q10" s="72" t="str">
        <f t="shared" si="28"/>
        <v>VG</v>
      </c>
      <c r="R10" s="72" t="str">
        <f t="shared" si="29"/>
        <v>VG</v>
      </c>
      <c r="S10" s="72" t="str">
        <f t="shared" si="30"/>
        <v>VG</v>
      </c>
      <c r="T10" s="72">
        <v>0.80900000000000005</v>
      </c>
      <c r="U10" s="72" t="str">
        <f t="shared" si="31"/>
        <v>G</v>
      </c>
      <c r="V10" s="72" t="str">
        <f t="shared" si="32"/>
        <v>G</v>
      </c>
      <c r="W10" s="72" t="str">
        <f t="shared" si="33"/>
        <v>G</v>
      </c>
      <c r="X10" s="72" t="str">
        <f t="shared" si="34"/>
        <v>VG</v>
      </c>
      <c r="Y10" s="74">
        <v>0.75970108906368805</v>
      </c>
      <c r="Z10" s="74">
        <v>0.75063879960706603</v>
      </c>
      <c r="AA10" s="74">
        <v>18.415634885623501</v>
      </c>
      <c r="AB10" s="74">
        <v>15.2545356125226</v>
      </c>
      <c r="AC10" s="74">
        <v>0.49020292832286499</v>
      </c>
      <c r="AD10" s="74">
        <v>0.49936079180581799</v>
      </c>
      <c r="AE10" s="74">
        <v>0.86660761316030299</v>
      </c>
      <c r="AF10" s="74">
        <v>0.81789718318883897</v>
      </c>
      <c r="AG10" s="75" t="s">
        <v>75</v>
      </c>
      <c r="AH10" s="75" t="s">
        <v>75</v>
      </c>
      <c r="AI10" s="75" t="s">
        <v>73</v>
      </c>
      <c r="AJ10" s="75" t="s">
        <v>73</v>
      </c>
      <c r="AK10" s="75" t="s">
        <v>77</v>
      </c>
      <c r="AL10" s="75" t="s">
        <v>77</v>
      </c>
      <c r="AM10" s="75" t="s">
        <v>77</v>
      </c>
      <c r="AN10" s="75" t="s">
        <v>75</v>
      </c>
      <c r="AP10" s="76" t="s">
        <v>80</v>
      </c>
      <c r="AQ10" s="74">
        <v>0.764077031229909</v>
      </c>
      <c r="AR10" s="74">
        <v>0.78185212897951994</v>
      </c>
      <c r="AS10" s="74">
        <v>11.7523691987757</v>
      </c>
      <c r="AT10" s="74">
        <v>11.2784086121226</v>
      </c>
      <c r="AU10" s="74">
        <v>0.48571902245031601</v>
      </c>
      <c r="AV10" s="74">
        <v>0.46706302681809397</v>
      </c>
      <c r="AW10" s="74">
        <v>0.80328492295590603</v>
      </c>
      <c r="AX10" s="74">
        <v>0.81869273756447003</v>
      </c>
      <c r="AY10" s="75" t="s">
        <v>75</v>
      </c>
      <c r="AZ10" s="75" t="s">
        <v>75</v>
      </c>
      <c r="BA10" s="75" t="s">
        <v>76</v>
      </c>
      <c r="BB10" s="75" t="s">
        <v>76</v>
      </c>
      <c r="BC10" s="75" t="s">
        <v>77</v>
      </c>
      <c r="BD10" s="75" t="s">
        <v>77</v>
      </c>
      <c r="BE10" s="75" t="s">
        <v>75</v>
      </c>
      <c r="BF10" s="75" t="s">
        <v>75</v>
      </c>
      <c r="BG10" s="71">
        <f t="shared" si="5"/>
        <v>1</v>
      </c>
      <c r="BH10" s="71" t="s">
        <v>80</v>
      </c>
      <c r="BI10" s="74">
        <v>0.77280838950758401</v>
      </c>
      <c r="BJ10" s="74">
        <v>0.79008821186110201</v>
      </c>
      <c r="BK10" s="74">
        <v>17.311852514792498</v>
      </c>
      <c r="BL10" s="74">
        <v>15.7081291725773</v>
      </c>
      <c r="BM10" s="74">
        <v>0.476646211033316</v>
      </c>
      <c r="BN10" s="74">
        <v>0.45816131235504698</v>
      </c>
      <c r="BO10" s="74">
        <v>0.86857741991317705</v>
      </c>
      <c r="BP10" s="74">
        <v>0.86727983833181699</v>
      </c>
      <c r="BQ10" s="71" t="s">
        <v>75</v>
      </c>
      <c r="BR10" s="71" t="s">
        <v>75</v>
      </c>
      <c r="BS10" s="71" t="s">
        <v>73</v>
      </c>
      <c r="BT10" s="71" t="s">
        <v>73</v>
      </c>
      <c r="BU10" s="71" t="s">
        <v>77</v>
      </c>
      <c r="BV10" s="71" t="s">
        <v>77</v>
      </c>
      <c r="BW10" s="71" t="s">
        <v>77</v>
      </c>
      <c r="BX10" s="71" t="s">
        <v>77</v>
      </c>
    </row>
    <row r="11" spans="1:76" x14ac:dyDescent="0.25">
      <c r="A11" s="2">
        <v>14159500</v>
      </c>
      <c r="B11" s="47">
        <v>23773009</v>
      </c>
      <c r="C11" s="47" t="s">
        <v>7</v>
      </c>
      <c r="D11" s="47" t="s">
        <v>132</v>
      </c>
      <c r="E11" s="16">
        <v>0.35</v>
      </c>
      <c r="F11" s="16" t="str">
        <f t="shared" si="19"/>
        <v>NS</v>
      </c>
      <c r="G11" s="16" t="str">
        <f t="shared" si="20"/>
        <v>NS</v>
      </c>
      <c r="H11" s="16" t="str">
        <f t="shared" si="21"/>
        <v>NS</v>
      </c>
      <c r="I11" s="16" t="str">
        <f t="shared" si="22"/>
        <v>S</v>
      </c>
      <c r="J11" s="19">
        <v>0</v>
      </c>
      <c r="K11" s="26" t="str">
        <f t="shared" si="23"/>
        <v>VG</v>
      </c>
      <c r="L11" s="26" t="str">
        <f t="shared" si="24"/>
        <v>NS</v>
      </c>
      <c r="M11" s="26" t="str">
        <f t="shared" si="25"/>
        <v>G</v>
      </c>
      <c r="N11" s="26" t="str">
        <f t="shared" si="26"/>
        <v>NS</v>
      </c>
      <c r="O11" s="17">
        <v>0.80500000000000005</v>
      </c>
      <c r="P11" s="17" t="str">
        <f t="shared" si="27"/>
        <v>NS</v>
      </c>
      <c r="Q11" s="17" t="str">
        <f t="shared" si="28"/>
        <v>NS</v>
      </c>
      <c r="R11" s="17" t="str">
        <f t="shared" si="29"/>
        <v>NS</v>
      </c>
      <c r="S11" s="17" t="str">
        <f t="shared" si="30"/>
        <v>NS</v>
      </c>
      <c r="T11" s="18">
        <v>0.42099999999999999</v>
      </c>
      <c r="U11" s="18" t="str">
        <f t="shared" si="31"/>
        <v>NS</v>
      </c>
      <c r="V11" s="18" t="str">
        <f t="shared" si="32"/>
        <v>NS</v>
      </c>
      <c r="W11" s="18" t="str">
        <f t="shared" si="33"/>
        <v>NS</v>
      </c>
      <c r="X11" s="18" t="str">
        <f t="shared" si="34"/>
        <v>NS</v>
      </c>
      <c r="Y11" s="33">
        <v>0.484549486618644</v>
      </c>
      <c r="Z11" s="33">
        <v>0.38027639142194303</v>
      </c>
      <c r="AA11" s="42">
        <v>14.799010010840499</v>
      </c>
      <c r="AB11" s="42">
        <v>11.1423348148207</v>
      </c>
      <c r="AC11" s="43">
        <v>0.71794882365065305</v>
      </c>
      <c r="AD11" s="43">
        <v>0.78722525910825403</v>
      </c>
      <c r="AE11" s="35">
        <v>0.54811663774119601</v>
      </c>
      <c r="AF11" s="35">
        <v>0.44309989892837198</v>
      </c>
      <c r="AG11" s="36" t="s">
        <v>76</v>
      </c>
      <c r="AH11" s="36" t="s">
        <v>73</v>
      </c>
      <c r="AI11" s="40" t="s">
        <v>76</v>
      </c>
      <c r="AJ11" s="40" t="s">
        <v>76</v>
      </c>
      <c r="AK11" s="41" t="s">
        <v>73</v>
      </c>
      <c r="AL11" s="41" t="s">
        <v>73</v>
      </c>
      <c r="AM11" s="3" t="s">
        <v>73</v>
      </c>
      <c r="AN11" s="3" t="s">
        <v>73</v>
      </c>
      <c r="AP11" s="44" t="s">
        <v>81</v>
      </c>
      <c r="AQ11" s="33">
        <v>0.40612566257357802</v>
      </c>
      <c r="AR11" s="33">
        <v>0.40751170973063899</v>
      </c>
      <c r="AS11" s="42">
        <v>5.8691993738379802</v>
      </c>
      <c r="AT11" s="42">
        <v>5.7095765691048497</v>
      </c>
      <c r="AU11" s="43">
        <v>0.77063242692377099</v>
      </c>
      <c r="AV11" s="43">
        <v>0.76973260959203305</v>
      </c>
      <c r="AW11" s="35">
        <v>0.46674426659517299</v>
      </c>
      <c r="AX11" s="35">
        <v>0.46657560903393902</v>
      </c>
      <c r="AY11" s="36" t="s">
        <v>73</v>
      </c>
      <c r="AZ11" s="36" t="s">
        <v>73</v>
      </c>
      <c r="BA11" s="40" t="s">
        <v>75</v>
      </c>
      <c r="BB11" s="40" t="s">
        <v>75</v>
      </c>
      <c r="BC11" s="41" t="s">
        <v>73</v>
      </c>
      <c r="BD11" s="41" t="s">
        <v>73</v>
      </c>
      <c r="BE11" s="3" t="s">
        <v>73</v>
      </c>
      <c r="BF11" s="3" t="s">
        <v>73</v>
      </c>
      <c r="BG11">
        <f t="shared" si="5"/>
        <v>1</v>
      </c>
      <c r="BH11" t="s">
        <v>81</v>
      </c>
      <c r="BI11" s="35">
        <v>0.46674383178235301</v>
      </c>
      <c r="BJ11" s="35">
        <v>0.45150298851383103</v>
      </c>
      <c r="BK11" s="35">
        <v>13.472234338990299</v>
      </c>
      <c r="BL11" s="35">
        <v>11.931418951461501</v>
      </c>
      <c r="BM11" s="35">
        <v>0.730243910085971</v>
      </c>
      <c r="BN11" s="35">
        <v>0.740605840839896</v>
      </c>
      <c r="BO11" s="35">
        <v>0.52759629043160605</v>
      </c>
      <c r="BP11" s="35">
        <v>0.50919525165995205</v>
      </c>
      <c r="BQ11" t="s">
        <v>76</v>
      </c>
      <c r="BR11" t="s">
        <v>76</v>
      </c>
      <c r="BS11" t="s">
        <v>76</v>
      </c>
      <c r="BT11" t="s">
        <v>76</v>
      </c>
      <c r="BU11" t="s">
        <v>73</v>
      </c>
      <c r="BV11" t="s">
        <v>73</v>
      </c>
      <c r="BW11" t="s">
        <v>73</v>
      </c>
      <c r="BX11" t="s">
        <v>73</v>
      </c>
    </row>
    <row r="12" spans="1:76" s="71" customFormat="1" x14ac:dyDescent="0.25">
      <c r="A12" s="70" t="s">
        <v>82</v>
      </c>
      <c r="B12" s="71">
        <v>23773411</v>
      </c>
      <c r="C12" s="71" t="s">
        <v>9</v>
      </c>
      <c r="D12" s="71" t="s">
        <v>132</v>
      </c>
      <c r="E12" s="72">
        <v>0.84099999999999997</v>
      </c>
      <c r="F12" s="72" t="str">
        <f t="shared" si="19"/>
        <v>VG</v>
      </c>
      <c r="G12" s="72" t="str">
        <f t="shared" si="20"/>
        <v>G</v>
      </c>
      <c r="H12" s="72" t="str">
        <f t="shared" si="21"/>
        <v>G</v>
      </c>
      <c r="I12" s="72" t="str">
        <f t="shared" si="22"/>
        <v>G</v>
      </c>
      <c r="J12" s="73">
        <v>2E-3</v>
      </c>
      <c r="K12" s="72" t="str">
        <f t="shared" si="23"/>
        <v>VG</v>
      </c>
      <c r="L12" s="72" t="str">
        <f t="shared" si="24"/>
        <v>VG</v>
      </c>
      <c r="M12" s="72" t="str">
        <f t="shared" si="25"/>
        <v>NS</v>
      </c>
      <c r="N12" s="72" t="str">
        <f t="shared" si="26"/>
        <v>VG</v>
      </c>
      <c r="O12" s="72">
        <v>0.39800000000000002</v>
      </c>
      <c r="P12" s="72" t="str">
        <f t="shared" si="27"/>
        <v>VG</v>
      </c>
      <c r="Q12" s="72" t="str">
        <f t="shared" si="28"/>
        <v>G</v>
      </c>
      <c r="R12" s="72" t="str">
        <f t="shared" si="29"/>
        <v>G</v>
      </c>
      <c r="S12" s="72" t="str">
        <f t="shared" si="30"/>
        <v>G</v>
      </c>
      <c r="T12" s="72">
        <v>0.84</v>
      </c>
      <c r="U12" s="72" t="str">
        <f t="shared" si="31"/>
        <v>G</v>
      </c>
      <c r="V12" s="72" t="str">
        <f t="shared" si="32"/>
        <v>G</v>
      </c>
      <c r="W12" s="72" t="str">
        <f t="shared" si="33"/>
        <v>VG</v>
      </c>
      <c r="X12" s="72" t="str">
        <f t="shared" si="34"/>
        <v>VG</v>
      </c>
      <c r="Y12" s="74">
        <v>0.73647635295409697</v>
      </c>
      <c r="Z12" s="74">
        <v>0.71217887307743999</v>
      </c>
      <c r="AA12" s="74">
        <v>27.2620221999235</v>
      </c>
      <c r="AB12" s="74">
        <v>24.524223809741301</v>
      </c>
      <c r="AC12" s="74">
        <v>0.51334554351421302</v>
      </c>
      <c r="AD12" s="74">
        <v>0.53648963356486201</v>
      </c>
      <c r="AE12" s="74">
        <v>0.86031266235227699</v>
      </c>
      <c r="AF12" s="74">
        <v>0.80604704905596902</v>
      </c>
      <c r="AG12" s="75" t="s">
        <v>75</v>
      </c>
      <c r="AH12" s="75" t="s">
        <v>75</v>
      </c>
      <c r="AI12" s="75" t="s">
        <v>73</v>
      </c>
      <c r="AJ12" s="75" t="s">
        <v>73</v>
      </c>
      <c r="AK12" s="75" t="s">
        <v>75</v>
      </c>
      <c r="AL12" s="75" t="s">
        <v>75</v>
      </c>
      <c r="AM12" s="75" t="s">
        <v>77</v>
      </c>
      <c r="AN12" s="75" t="s">
        <v>75</v>
      </c>
      <c r="AP12" s="76" t="s">
        <v>83</v>
      </c>
      <c r="AQ12" s="74">
        <v>0.73846200721585697</v>
      </c>
      <c r="AR12" s="74">
        <v>0.73940362028250395</v>
      </c>
      <c r="AS12" s="74">
        <v>26.413443273521001</v>
      </c>
      <c r="AT12" s="74">
        <v>26.218954908900098</v>
      </c>
      <c r="AU12" s="74">
        <v>0.51140785365903696</v>
      </c>
      <c r="AV12" s="74">
        <v>0.510486414821683</v>
      </c>
      <c r="AW12" s="74">
        <v>0.85207820283356694</v>
      </c>
      <c r="AX12" s="74">
        <v>0.85461743340531704</v>
      </c>
      <c r="AY12" s="75" t="s">
        <v>75</v>
      </c>
      <c r="AZ12" s="75" t="s">
        <v>75</v>
      </c>
      <c r="BA12" s="75" t="s">
        <v>73</v>
      </c>
      <c r="BB12" s="75" t="s">
        <v>73</v>
      </c>
      <c r="BC12" s="75" t="s">
        <v>75</v>
      </c>
      <c r="BD12" s="75" t="s">
        <v>75</v>
      </c>
      <c r="BE12" s="75" t="s">
        <v>77</v>
      </c>
      <c r="BF12" s="75" t="s">
        <v>77</v>
      </c>
      <c r="BG12" s="71">
        <f t="shared" si="5"/>
        <v>1</v>
      </c>
      <c r="BH12" s="71" t="s">
        <v>83</v>
      </c>
      <c r="BI12" s="74">
        <v>0.739728356583635</v>
      </c>
      <c r="BJ12" s="74">
        <v>0.74088756788968202</v>
      </c>
      <c r="BK12" s="74">
        <v>26.943030662540899</v>
      </c>
      <c r="BL12" s="74">
        <v>26.625025595358</v>
      </c>
      <c r="BM12" s="74">
        <v>0.51016825010614397</v>
      </c>
      <c r="BN12" s="74">
        <v>0.50903087539983105</v>
      </c>
      <c r="BO12" s="74">
        <v>0.85983829217951901</v>
      </c>
      <c r="BP12" s="74">
        <v>0.86117403136036696</v>
      </c>
      <c r="BQ12" s="71" t="s">
        <v>75</v>
      </c>
      <c r="BR12" s="71" t="s">
        <v>75</v>
      </c>
      <c r="BS12" s="71" t="s">
        <v>73</v>
      </c>
      <c r="BT12" s="71" t="s">
        <v>73</v>
      </c>
      <c r="BU12" s="71" t="s">
        <v>75</v>
      </c>
      <c r="BV12" s="71" t="s">
        <v>75</v>
      </c>
      <c r="BW12" s="71" t="s">
        <v>77</v>
      </c>
      <c r="BX12" s="71" t="s">
        <v>77</v>
      </c>
    </row>
    <row r="13" spans="1:76" s="71" customFormat="1" x14ac:dyDescent="0.25">
      <c r="A13" s="70">
        <v>14162200</v>
      </c>
      <c r="B13" s="71">
        <v>23773405</v>
      </c>
      <c r="C13" s="71" t="s">
        <v>10</v>
      </c>
      <c r="D13" s="71" t="s">
        <v>132</v>
      </c>
      <c r="E13" s="72">
        <v>0.51600000000000001</v>
      </c>
      <c r="F13" s="72" t="str">
        <f t="shared" si="19"/>
        <v>S</v>
      </c>
      <c r="G13" s="72" t="str">
        <f t="shared" si="20"/>
        <v>S</v>
      </c>
      <c r="H13" s="72" t="str">
        <f t="shared" si="21"/>
        <v>S</v>
      </c>
      <c r="I13" s="72" t="str">
        <f t="shared" si="22"/>
        <v>S</v>
      </c>
      <c r="J13" s="73">
        <v>0</v>
      </c>
      <c r="K13" s="72" t="str">
        <f t="shared" si="23"/>
        <v>VG</v>
      </c>
      <c r="L13" s="72" t="str">
        <f t="shared" si="24"/>
        <v>S</v>
      </c>
      <c r="M13" s="72" t="str">
        <f t="shared" si="25"/>
        <v>NS</v>
      </c>
      <c r="N13" s="72" t="str">
        <f t="shared" si="26"/>
        <v>S</v>
      </c>
      <c r="O13" s="72">
        <v>0.69499999999999995</v>
      </c>
      <c r="P13" s="72" t="str">
        <f t="shared" si="27"/>
        <v>S</v>
      </c>
      <c r="Q13" s="72" t="str">
        <f t="shared" si="28"/>
        <v>NS</v>
      </c>
      <c r="R13" s="72" t="str">
        <f t="shared" si="29"/>
        <v>S</v>
      </c>
      <c r="S13" s="72" t="str">
        <f t="shared" si="30"/>
        <v>S</v>
      </c>
      <c r="T13" s="72">
        <v>0.57999999999999996</v>
      </c>
      <c r="U13" s="72" t="str">
        <f t="shared" si="31"/>
        <v>NS</v>
      </c>
      <c r="V13" s="72" t="str">
        <f t="shared" si="32"/>
        <v>NS</v>
      </c>
      <c r="W13" s="72" t="str">
        <f t="shared" si="33"/>
        <v>S</v>
      </c>
      <c r="X13" s="72" t="str">
        <f t="shared" si="34"/>
        <v>S</v>
      </c>
      <c r="Y13" s="74">
        <v>0.61474935919165996</v>
      </c>
      <c r="Z13" s="74">
        <v>0.50541865349041004</v>
      </c>
      <c r="AA13" s="74">
        <v>23.505529061268899</v>
      </c>
      <c r="AB13" s="74">
        <v>20.7573483741354</v>
      </c>
      <c r="AC13" s="74">
        <v>0.62068562155759599</v>
      </c>
      <c r="AD13" s="74">
        <v>0.70326477695786105</v>
      </c>
      <c r="AE13" s="74">
        <v>0.70620903477716401</v>
      </c>
      <c r="AF13" s="74">
        <v>0.59088709824975805</v>
      </c>
      <c r="AG13" s="75" t="s">
        <v>76</v>
      </c>
      <c r="AH13" s="75" t="s">
        <v>76</v>
      </c>
      <c r="AI13" s="75" t="s">
        <v>73</v>
      </c>
      <c r="AJ13" s="75" t="s">
        <v>73</v>
      </c>
      <c r="AK13" s="75" t="s">
        <v>76</v>
      </c>
      <c r="AL13" s="75" t="s">
        <v>73</v>
      </c>
      <c r="AM13" s="75" t="s">
        <v>76</v>
      </c>
      <c r="AN13" s="75" t="s">
        <v>73</v>
      </c>
      <c r="AP13" s="76" t="s">
        <v>84</v>
      </c>
      <c r="AQ13" s="74">
        <v>0.65361168481487997</v>
      </c>
      <c r="AR13" s="74">
        <v>0.62891701080685203</v>
      </c>
      <c r="AS13" s="74">
        <v>19.157711222465299</v>
      </c>
      <c r="AT13" s="74">
        <v>19.6352986175783</v>
      </c>
      <c r="AU13" s="74">
        <v>0.58854763204444205</v>
      </c>
      <c r="AV13" s="74">
        <v>0.60916581420262605</v>
      </c>
      <c r="AW13" s="74">
        <v>0.71557078302967803</v>
      </c>
      <c r="AX13" s="74">
        <v>0.69834539597761702</v>
      </c>
      <c r="AY13" s="75" t="s">
        <v>76</v>
      </c>
      <c r="AZ13" s="75" t="s">
        <v>76</v>
      </c>
      <c r="BA13" s="75" t="s">
        <v>73</v>
      </c>
      <c r="BB13" s="75" t="s">
        <v>73</v>
      </c>
      <c r="BC13" s="75" t="s">
        <v>75</v>
      </c>
      <c r="BD13" s="75" t="s">
        <v>76</v>
      </c>
      <c r="BE13" s="75" t="s">
        <v>76</v>
      </c>
      <c r="BF13" s="75" t="s">
        <v>76</v>
      </c>
      <c r="BG13" s="71">
        <f t="shared" si="5"/>
        <v>1</v>
      </c>
      <c r="BH13" s="71" t="s">
        <v>84</v>
      </c>
      <c r="BI13" s="74">
        <v>0.61216899059697905</v>
      </c>
      <c r="BJ13" s="74">
        <v>0.58873650283311596</v>
      </c>
      <c r="BK13" s="74">
        <v>23.1104136912037</v>
      </c>
      <c r="BL13" s="74">
        <v>22.9050585976862</v>
      </c>
      <c r="BM13" s="74">
        <v>0.62276079629583403</v>
      </c>
      <c r="BN13" s="74">
        <v>0.64129829031963304</v>
      </c>
      <c r="BO13" s="74">
        <v>0.702161749198008</v>
      </c>
      <c r="BP13" s="74">
        <v>0.683585110815213</v>
      </c>
      <c r="BQ13" s="71" t="s">
        <v>76</v>
      </c>
      <c r="BR13" s="71" t="s">
        <v>76</v>
      </c>
      <c r="BS13" s="71" t="s">
        <v>73</v>
      </c>
      <c r="BT13" s="71" t="s">
        <v>73</v>
      </c>
      <c r="BU13" s="71" t="s">
        <v>76</v>
      </c>
      <c r="BV13" s="71" t="s">
        <v>76</v>
      </c>
      <c r="BW13" s="71" t="s">
        <v>76</v>
      </c>
      <c r="BX13" s="71" t="s">
        <v>76</v>
      </c>
    </row>
    <row r="14" spans="1:76" s="71" customFormat="1" x14ac:dyDescent="0.25">
      <c r="A14" s="70">
        <v>14162500</v>
      </c>
      <c r="B14" s="71">
        <v>23772909</v>
      </c>
      <c r="C14" s="71" t="s">
        <v>11</v>
      </c>
      <c r="D14" s="71" t="s">
        <v>132</v>
      </c>
      <c r="E14" s="72">
        <v>0.69299999999999995</v>
      </c>
      <c r="F14" s="72" t="str">
        <f t="shared" si="19"/>
        <v>S</v>
      </c>
      <c r="G14" s="72" t="str">
        <f t="shared" si="20"/>
        <v>S</v>
      </c>
      <c r="H14" s="72" t="str">
        <f t="shared" si="21"/>
        <v>VG</v>
      </c>
      <c r="I14" s="72" t="str">
        <f t="shared" si="22"/>
        <v>G</v>
      </c>
      <c r="J14" s="73">
        <v>3.3000000000000002E-2</v>
      </c>
      <c r="K14" s="73" t="str">
        <f t="shared" si="23"/>
        <v>VG</v>
      </c>
      <c r="L14" s="72" t="str">
        <f t="shared" si="24"/>
        <v>G</v>
      </c>
      <c r="M14" s="72" t="str">
        <f t="shared" si="25"/>
        <v>G</v>
      </c>
      <c r="N14" s="72" t="str">
        <f t="shared" si="26"/>
        <v>G</v>
      </c>
      <c r="O14" s="72">
        <v>0.55000000000000004</v>
      </c>
      <c r="P14" s="72" t="str">
        <f t="shared" si="27"/>
        <v>G</v>
      </c>
      <c r="Q14" s="72" t="str">
        <f t="shared" si="28"/>
        <v>G</v>
      </c>
      <c r="R14" s="72" t="str">
        <f t="shared" si="29"/>
        <v>VG</v>
      </c>
      <c r="S14" s="72" t="str">
        <f t="shared" si="30"/>
        <v>VG</v>
      </c>
      <c r="T14" s="72">
        <v>0.76500000000000001</v>
      </c>
      <c r="U14" s="72" t="str">
        <f t="shared" si="31"/>
        <v>G</v>
      </c>
      <c r="V14" s="72" t="str">
        <f t="shared" si="32"/>
        <v>S</v>
      </c>
      <c r="W14" s="72" t="str">
        <f t="shared" si="33"/>
        <v>G</v>
      </c>
      <c r="X14" s="72" t="str">
        <f t="shared" si="34"/>
        <v>G</v>
      </c>
      <c r="Y14" s="74">
        <v>0.76488069174801598</v>
      </c>
      <c r="Z14" s="74">
        <v>0.68991725054118203</v>
      </c>
      <c r="AA14" s="74">
        <v>10.1443382784535</v>
      </c>
      <c r="AB14" s="74">
        <v>7.1222258413468396</v>
      </c>
      <c r="AC14" s="74">
        <v>0.484891027192693</v>
      </c>
      <c r="AD14" s="74">
        <v>0.55685074253234002</v>
      </c>
      <c r="AE14" s="74">
        <v>0.81843746163333897</v>
      </c>
      <c r="AF14" s="74">
        <v>0.72999307079166997</v>
      </c>
      <c r="AG14" s="75" t="s">
        <v>75</v>
      </c>
      <c r="AH14" s="75" t="s">
        <v>76</v>
      </c>
      <c r="AI14" s="75" t="s">
        <v>76</v>
      </c>
      <c r="AJ14" s="75" t="s">
        <v>75</v>
      </c>
      <c r="AK14" s="75" t="s">
        <v>77</v>
      </c>
      <c r="AL14" s="75" t="s">
        <v>75</v>
      </c>
      <c r="AM14" s="75" t="s">
        <v>75</v>
      </c>
      <c r="AN14" s="75" t="s">
        <v>76</v>
      </c>
      <c r="AP14" s="76" t="s">
        <v>85</v>
      </c>
      <c r="AQ14" s="74">
        <v>0.79347932251418196</v>
      </c>
      <c r="AR14" s="74">
        <v>0.80273521066028797</v>
      </c>
      <c r="AS14" s="74">
        <v>6.4806978964083202</v>
      </c>
      <c r="AT14" s="74">
        <v>5.7980864326347703</v>
      </c>
      <c r="AU14" s="74">
        <v>0.454445461508659</v>
      </c>
      <c r="AV14" s="74">
        <v>0.444145009360357</v>
      </c>
      <c r="AW14" s="74">
        <v>0.82084976638971097</v>
      </c>
      <c r="AX14" s="74">
        <v>0.82746101549721796</v>
      </c>
      <c r="AY14" s="75" t="s">
        <v>75</v>
      </c>
      <c r="AZ14" s="75" t="s">
        <v>77</v>
      </c>
      <c r="BA14" s="75" t="s">
        <v>75</v>
      </c>
      <c r="BB14" s="75" t="s">
        <v>75</v>
      </c>
      <c r="BC14" s="75" t="s">
        <v>77</v>
      </c>
      <c r="BD14" s="75" t="s">
        <v>77</v>
      </c>
      <c r="BE14" s="75" t="s">
        <v>75</v>
      </c>
      <c r="BF14" s="75" t="s">
        <v>75</v>
      </c>
      <c r="BG14" s="71">
        <f t="shared" si="5"/>
        <v>1</v>
      </c>
      <c r="BH14" s="71" t="s">
        <v>85</v>
      </c>
      <c r="BI14" s="74">
        <v>0.77201057728846201</v>
      </c>
      <c r="BJ14" s="74">
        <v>0.78145064939357001</v>
      </c>
      <c r="BK14" s="74">
        <v>8.3086932198694807</v>
      </c>
      <c r="BL14" s="74">
        <v>6.9422442839524603</v>
      </c>
      <c r="BM14" s="74">
        <v>0.47748237947754502</v>
      </c>
      <c r="BN14" s="74">
        <v>0.46749262091120802</v>
      </c>
      <c r="BO14" s="74">
        <v>0.81530771590621798</v>
      </c>
      <c r="BP14" s="74">
        <v>0.81882056470473397</v>
      </c>
      <c r="BQ14" s="71" t="s">
        <v>75</v>
      </c>
      <c r="BR14" s="71" t="s">
        <v>75</v>
      </c>
      <c r="BS14" s="71" t="s">
        <v>75</v>
      </c>
      <c r="BT14" s="71" t="s">
        <v>75</v>
      </c>
      <c r="BU14" s="71" t="s">
        <v>77</v>
      </c>
      <c r="BV14" s="71" t="s">
        <v>77</v>
      </c>
      <c r="BW14" s="71" t="s">
        <v>75</v>
      </c>
      <c r="BX14" s="71" t="s">
        <v>75</v>
      </c>
    </row>
    <row r="15" spans="1:76" s="47" customFormat="1" x14ac:dyDescent="0.25">
      <c r="A15" s="56">
        <v>14163150</v>
      </c>
      <c r="B15" s="47">
        <v>23772857</v>
      </c>
      <c r="C15" s="47" t="s">
        <v>25</v>
      </c>
      <c r="D15" s="47" t="s">
        <v>132</v>
      </c>
      <c r="E15" s="57">
        <v>0.24199999999999999</v>
      </c>
      <c r="F15" s="57" t="str">
        <f t="shared" si="19"/>
        <v>NS</v>
      </c>
      <c r="G15" s="57">
        <f t="shared" si="20"/>
        <v>0</v>
      </c>
      <c r="H15" s="57">
        <f t="shared" si="21"/>
        <v>0</v>
      </c>
      <c r="I15" s="57">
        <f t="shared" si="22"/>
        <v>0</v>
      </c>
      <c r="J15" s="58">
        <v>-0.33700000000000002</v>
      </c>
      <c r="K15" s="58" t="str">
        <f t="shared" si="23"/>
        <v>NS</v>
      </c>
      <c r="L15" s="57">
        <f t="shared" si="24"/>
        <v>0</v>
      </c>
      <c r="M15" s="57">
        <f t="shared" si="25"/>
        <v>0</v>
      </c>
      <c r="N15" s="57">
        <f t="shared" si="26"/>
        <v>0</v>
      </c>
      <c r="O15" s="57">
        <v>0.70399999999999996</v>
      </c>
      <c r="P15" s="57" t="str">
        <f t="shared" si="27"/>
        <v>NS</v>
      </c>
      <c r="Q15" s="57">
        <f t="shared" si="28"/>
        <v>0</v>
      </c>
      <c r="R15" s="57">
        <f t="shared" si="29"/>
        <v>0</v>
      </c>
      <c r="S15" s="57">
        <f t="shared" si="30"/>
        <v>0</v>
      </c>
      <c r="T15" s="57">
        <v>0.83</v>
      </c>
      <c r="U15" s="57" t="str">
        <f t="shared" si="31"/>
        <v>G</v>
      </c>
      <c r="V15" s="57">
        <f t="shared" si="32"/>
        <v>0</v>
      </c>
      <c r="W15" s="57">
        <f t="shared" si="33"/>
        <v>0</v>
      </c>
      <c r="X15" s="57">
        <f t="shared" si="34"/>
        <v>0</v>
      </c>
      <c r="Y15" s="57"/>
      <c r="Z15" s="58"/>
      <c r="AA15" s="57"/>
      <c r="AB15" s="57"/>
      <c r="AC15" s="57"/>
      <c r="AD15" s="58"/>
      <c r="AE15" s="57"/>
      <c r="AF15" s="57"/>
      <c r="AG15" s="57"/>
      <c r="AH15" s="58"/>
      <c r="AI15" s="57"/>
      <c r="AJ15" s="57"/>
    </row>
    <row r="16" spans="1:76" s="47" customFormat="1" x14ac:dyDescent="0.25">
      <c r="A16" s="56">
        <v>14163900</v>
      </c>
      <c r="B16" s="47">
        <v>23772801</v>
      </c>
      <c r="C16" s="47" t="s">
        <v>26</v>
      </c>
      <c r="D16" s="47" t="s">
        <v>132</v>
      </c>
      <c r="E16" s="57">
        <v>0.309</v>
      </c>
      <c r="F16" s="57" t="str">
        <f t="shared" si="19"/>
        <v>NS</v>
      </c>
      <c r="G16" s="57">
        <f t="shared" si="20"/>
        <v>0</v>
      </c>
      <c r="H16" s="57">
        <f t="shared" si="21"/>
        <v>0</v>
      </c>
      <c r="I16" s="57">
        <f t="shared" si="22"/>
        <v>0</v>
      </c>
      <c r="J16" s="58">
        <v>-0.32</v>
      </c>
      <c r="K16" s="58" t="str">
        <f t="shared" si="23"/>
        <v>NS</v>
      </c>
      <c r="L16" s="57">
        <f t="shared" si="24"/>
        <v>0</v>
      </c>
      <c r="M16" s="57">
        <f t="shared" si="25"/>
        <v>0</v>
      </c>
      <c r="N16" s="57">
        <f t="shared" si="26"/>
        <v>0</v>
      </c>
      <c r="O16" s="57">
        <v>0.69799999999999995</v>
      </c>
      <c r="P16" s="57" t="str">
        <f t="shared" si="27"/>
        <v>S</v>
      </c>
      <c r="Q16" s="57">
        <f t="shared" si="28"/>
        <v>0</v>
      </c>
      <c r="R16" s="57">
        <f t="shared" si="29"/>
        <v>0</v>
      </c>
      <c r="S16" s="57">
        <f t="shared" si="30"/>
        <v>0</v>
      </c>
      <c r="T16" s="57">
        <v>0.77100000000000002</v>
      </c>
      <c r="U16" s="57" t="str">
        <f t="shared" si="31"/>
        <v>G</v>
      </c>
      <c r="V16" s="57">
        <f t="shared" si="32"/>
        <v>0</v>
      </c>
      <c r="W16" s="57">
        <f t="shared" si="33"/>
        <v>0</v>
      </c>
      <c r="X16" s="57">
        <f t="shared" si="34"/>
        <v>0</v>
      </c>
      <c r="Y16" s="57"/>
      <c r="Z16" s="58"/>
      <c r="AA16" s="57"/>
      <c r="AB16" s="57"/>
      <c r="AC16" s="57"/>
      <c r="AD16" s="58"/>
      <c r="AE16" s="57"/>
      <c r="AF16" s="57"/>
      <c r="AG16" s="57"/>
      <c r="AH16" s="58"/>
      <c r="AI16" s="57"/>
      <c r="AJ16" s="57"/>
    </row>
    <row r="17" spans="1:76" s="47" customFormat="1" x14ac:dyDescent="0.25">
      <c r="A17" s="56">
        <v>14164700</v>
      </c>
      <c r="B17" s="47">
        <v>23774369</v>
      </c>
      <c r="C17" s="47" t="s">
        <v>12</v>
      </c>
      <c r="D17" s="47" t="s">
        <v>55</v>
      </c>
      <c r="E17" s="57">
        <v>0.38100000000000001</v>
      </c>
      <c r="F17" s="57" t="str">
        <f t="shared" si="19"/>
        <v>NS</v>
      </c>
      <c r="G17" s="57" t="str">
        <f t="shared" si="20"/>
        <v>NS</v>
      </c>
      <c r="H17" s="57" t="str">
        <f t="shared" si="21"/>
        <v>NS</v>
      </c>
      <c r="I17" s="57" t="str">
        <f t="shared" si="22"/>
        <v>NS</v>
      </c>
      <c r="J17" s="58">
        <v>0.33400000000000002</v>
      </c>
      <c r="K17" s="58" t="str">
        <f t="shared" si="23"/>
        <v>NS</v>
      </c>
      <c r="L17" s="57" t="str">
        <f t="shared" si="24"/>
        <v>S</v>
      </c>
      <c r="M17" s="57" t="str">
        <f t="shared" si="25"/>
        <v>NS</v>
      </c>
      <c r="N17" s="57" t="str">
        <f t="shared" si="26"/>
        <v>NS</v>
      </c>
      <c r="O17" s="57">
        <v>0.76100000000000001</v>
      </c>
      <c r="P17" s="57" t="str">
        <f t="shared" si="27"/>
        <v>NS</v>
      </c>
      <c r="Q17" s="57" t="str">
        <f t="shared" si="28"/>
        <v>NS</v>
      </c>
      <c r="R17" s="57" t="str">
        <f t="shared" si="29"/>
        <v>NS</v>
      </c>
      <c r="S17" s="57" t="str">
        <f t="shared" si="30"/>
        <v>NS</v>
      </c>
      <c r="T17" s="57">
        <v>0.67800000000000005</v>
      </c>
      <c r="U17" s="57" t="str">
        <f t="shared" si="31"/>
        <v>S</v>
      </c>
      <c r="V17" s="57" t="str">
        <f t="shared" si="32"/>
        <v>S</v>
      </c>
      <c r="W17" s="57" t="str">
        <f t="shared" si="33"/>
        <v>S</v>
      </c>
      <c r="X17" s="57" t="str">
        <f t="shared" si="34"/>
        <v>S</v>
      </c>
      <c r="Y17" s="59">
        <v>3.0704881282754101E-2</v>
      </c>
      <c r="Z17" s="59">
        <v>8.4524781993650294E-2</v>
      </c>
      <c r="AA17" s="59">
        <v>57.725781118164299</v>
      </c>
      <c r="AB17" s="59">
        <v>55.898433080474298</v>
      </c>
      <c r="AC17" s="59">
        <v>0.98452786589168995</v>
      </c>
      <c r="AD17" s="59">
        <v>0.956804691672417</v>
      </c>
      <c r="AE17" s="59">
        <v>0.60214454482463797</v>
      </c>
      <c r="AF17" s="59">
        <v>0.63132009052717497</v>
      </c>
      <c r="AG17" s="60" t="s">
        <v>73</v>
      </c>
      <c r="AH17" s="60" t="s">
        <v>73</v>
      </c>
      <c r="AI17" s="60" t="s">
        <v>73</v>
      </c>
      <c r="AJ17" s="60" t="s">
        <v>73</v>
      </c>
      <c r="AK17" s="60" t="s">
        <v>73</v>
      </c>
      <c r="AL17" s="60" t="s">
        <v>73</v>
      </c>
      <c r="AM17" s="60" t="s">
        <v>76</v>
      </c>
      <c r="AN17" s="60" t="s">
        <v>76</v>
      </c>
      <c r="AP17" s="61" t="s">
        <v>86</v>
      </c>
      <c r="AQ17" s="59">
        <v>-0.140948274247363</v>
      </c>
      <c r="AR17" s="59">
        <v>-0.122937769553058</v>
      </c>
      <c r="AS17" s="59">
        <v>66.867307385937096</v>
      </c>
      <c r="AT17" s="59">
        <v>66.057230496528703</v>
      </c>
      <c r="AU17" s="59">
        <v>1.0681518029977599</v>
      </c>
      <c r="AV17" s="59">
        <v>1.0596875811073101</v>
      </c>
      <c r="AW17" s="59">
        <v>0.57818284597209202</v>
      </c>
      <c r="AX17" s="59">
        <v>0.60062178678829903</v>
      </c>
      <c r="AY17" s="60" t="s">
        <v>73</v>
      </c>
      <c r="AZ17" s="60" t="s">
        <v>73</v>
      </c>
      <c r="BA17" s="60" t="s">
        <v>73</v>
      </c>
      <c r="BB17" s="60" t="s">
        <v>73</v>
      </c>
      <c r="BC17" s="60" t="s">
        <v>73</v>
      </c>
      <c r="BD17" s="60" t="s">
        <v>73</v>
      </c>
      <c r="BE17" s="60" t="s">
        <v>73</v>
      </c>
      <c r="BF17" s="60" t="s">
        <v>76</v>
      </c>
      <c r="BG17" s="47">
        <f t="shared" ref="BG17:BG19" si="35">IF(BH17=AP17,1,0)</f>
        <v>1</v>
      </c>
      <c r="BH17" s="47" t="s">
        <v>86</v>
      </c>
      <c r="BI17" s="59">
        <v>-5.9165543784451997E-2</v>
      </c>
      <c r="BJ17" s="59">
        <v>-4.1886943092680901E-2</v>
      </c>
      <c r="BK17" s="59">
        <v>61.764911696754098</v>
      </c>
      <c r="BL17" s="59">
        <v>61.151691742809497</v>
      </c>
      <c r="BM17" s="59">
        <v>1.02915768654976</v>
      </c>
      <c r="BN17" s="59">
        <v>1.02072863342452</v>
      </c>
      <c r="BO17" s="59">
        <v>0.58744030239503198</v>
      </c>
      <c r="BP17" s="59">
        <v>0.61195296299156199</v>
      </c>
      <c r="BQ17" s="47" t="s">
        <v>73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</row>
    <row r="18" spans="1:76" s="71" customFormat="1" x14ac:dyDescent="0.25">
      <c r="A18" s="70">
        <v>14164900</v>
      </c>
      <c r="B18" s="71">
        <v>23772751</v>
      </c>
      <c r="C18" s="71" t="s">
        <v>13</v>
      </c>
      <c r="D18" s="71" t="s">
        <v>132</v>
      </c>
      <c r="E18" s="72">
        <v>0.77200000000000002</v>
      </c>
      <c r="F18" s="72" t="str">
        <f t="shared" si="19"/>
        <v>G</v>
      </c>
      <c r="G18" s="72" t="str">
        <f t="shared" si="20"/>
        <v>G</v>
      </c>
      <c r="H18" s="72" t="str">
        <f t="shared" si="21"/>
        <v>VG</v>
      </c>
      <c r="I18" s="72" t="str">
        <f t="shared" si="22"/>
        <v>VG</v>
      </c>
      <c r="J18" s="73">
        <v>3.0000000000000001E-3</v>
      </c>
      <c r="K18" s="73" t="str">
        <f t="shared" si="23"/>
        <v>VG</v>
      </c>
      <c r="L18" s="72" t="str">
        <f t="shared" si="24"/>
        <v>G</v>
      </c>
      <c r="M18" s="72" t="str">
        <f t="shared" si="25"/>
        <v>VG</v>
      </c>
      <c r="N18" s="72" t="str">
        <f t="shared" si="26"/>
        <v>G</v>
      </c>
      <c r="O18" s="72">
        <v>0.47699999999999998</v>
      </c>
      <c r="P18" s="72" t="str">
        <f t="shared" si="27"/>
        <v>VG</v>
      </c>
      <c r="Q18" s="72" t="str">
        <f t="shared" si="28"/>
        <v>VG</v>
      </c>
      <c r="R18" s="72" t="str">
        <f t="shared" si="29"/>
        <v>VG</v>
      </c>
      <c r="S18" s="72" t="str">
        <f t="shared" si="30"/>
        <v>VG</v>
      </c>
      <c r="T18" s="72">
        <v>0.78300000000000003</v>
      </c>
      <c r="U18" s="72" t="str">
        <f t="shared" si="31"/>
        <v>G</v>
      </c>
      <c r="V18" s="72" t="str">
        <f t="shared" si="32"/>
        <v>G</v>
      </c>
      <c r="W18" s="72" t="str">
        <f t="shared" si="33"/>
        <v>VG</v>
      </c>
      <c r="X18" s="72" t="str">
        <f t="shared" si="34"/>
        <v>G</v>
      </c>
      <c r="Y18" s="74">
        <v>0.82957537734731002</v>
      </c>
      <c r="Z18" s="74">
        <v>0.770017181523593</v>
      </c>
      <c r="AA18" s="74">
        <v>4.1945904485044201</v>
      </c>
      <c r="AB18" s="74">
        <v>1.60133556975805</v>
      </c>
      <c r="AC18" s="74">
        <v>0.41282517201920899</v>
      </c>
      <c r="AD18" s="74">
        <v>0.47956523902010201</v>
      </c>
      <c r="AE18" s="74">
        <v>0.83981224617125405</v>
      </c>
      <c r="AF18" s="74">
        <v>0.77168278397218004</v>
      </c>
      <c r="AG18" s="75" t="s">
        <v>77</v>
      </c>
      <c r="AH18" s="75" t="s">
        <v>75</v>
      </c>
      <c r="AI18" s="75" t="s">
        <v>77</v>
      </c>
      <c r="AJ18" s="75" t="s">
        <v>77</v>
      </c>
      <c r="AK18" s="75" t="s">
        <v>77</v>
      </c>
      <c r="AL18" s="75" t="s">
        <v>77</v>
      </c>
      <c r="AM18" s="75" t="s">
        <v>75</v>
      </c>
      <c r="AN18" s="75" t="s">
        <v>75</v>
      </c>
      <c r="AP18" s="76" t="s">
        <v>87</v>
      </c>
      <c r="AQ18" s="74">
        <v>0.84535320975234196</v>
      </c>
      <c r="AR18" s="74">
        <v>0.852362033202411</v>
      </c>
      <c r="AS18" s="74">
        <v>0.65503642042571297</v>
      </c>
      <c r="AT18" s="74">
        <v>0.70929549035220396</v>
      </c>
      <c r="AU18" s="74">
        <v>0.39325156102380399</v>
      </c>
      <c r="AV18" s="74">
        <v>0.38423686288224501</v>
      </c>
      <c r="AW18" s="74">
        <v>0.84908178687649805</v>
      </c>
      <c r="AX18" s="74">
        <v>0.85623492331974904</v>
      </c>
      <c r="AY18" s="75" t="s">
        <v>77</v>
      </c>
      <c r="AZ18" s="75" t="s">
        <v>77</v>
      </c>
      <c r="BA18" s="75" t="s">
        <v>77</v>
      </c>
      <c r="BB18" s="75" t="s">
        <v>77</v>
      </c>
      <c r="BC18" s="75" t="s">
        <v>77</v>
      </c>
      <c r="BD18" s="75" t="s">
        <v>77</v>
      </c>
      <c r="BE18" s="75" t="s">
        <v>75</v>
      </c>
      <c r="BF18" s="75" t="s">
        <v>77</v>
      </c>
      <c r="BG18" s="71">
        <f t="shared" si="35"/>
        <v>1</v>
      </c>
      <c r="BH18" s="71" t="s">
        <v>87</v>
      </c>
      <c r="BI18" s="74">
        <v>0.83149852870428698</v>
      </c>
      <c r="BJ18" s="74">
        <v>0.840051780765255</v>
      </c>
      <c r="BK18" s="74">
        <v>2.4536945846266698</v>
      </c>
      <c r="BL18" s="74">
        <v>1.8573873082821999</v>
      </c>
      <c r="BM18" s="74">
        <v>0.41048930716367399</v>
      </c>
      <c r="BN18" s="74">
        <v>0.39993526880577102</v>
      </c>
      <c r="BO18" s="74">
        <v>0.83515826593662201</v>
      </c>
      <c r="BP18" s="74">
        <v>0.84255161739777595</v>
      </c>
      <c r="BQ18" s="71" t="s">
        <v>77</v>
      </c>
      <c r="BR18" s="71" t="s">
        <v>77</v>
      </c>
      <c r="BS18" s="71" t="s">
        <v>77</v>
      </c>
      <c r="BT18" s="71" t="s">
        <v>77</v>
      </c>
      <c r="BU18" s="71" t="s">
        <v>77</v>
      </c>
      <c r="BV18" s="71" t="s">
        <v>77</v>
      </c>
      <c r="BW18" s="71" t="s">
        <v>75</v>
      </c>
      <c r="BX18" s="71" t="s">
        <v>75</v>
      </c>
    </row>
    <row r="19" spans="1:76" s="71" customFormat="1" x14ac:dyDescent="0.25">
      <c r="A19" s="70">
        <v>14165000</v>
      </c>
      <c r="B19" s="71">
        <v>23773513</v>
      </c>
      <c r="C19" s="71" t="s">
        <v>14</v>
      </c>
      <c r="D19" s="71" t="s">
        <v>132</v>
      </c>
      <c r="E19" s="72">
        <v>0.72299999999999998</v>
      </c>
      <c r="F19" s="72" t="str">
        <f t="shared" si="19"/>
        <v>G</v>
      </c>
      <c r="G19" s="72" t="str">
        <f t="shared" si="20"/>
        <v>S</v>
      </c>
      <c r="H19" s="72" t="str">
        <f t="shared" si="21"/>
        <v>S</v>
      </c>
      <c r="I19" s="72" t="str">
        <f t="shared" si="22"/>
        <v>S</v>
      </c>
      <c r="J19" s="73">
        <v>-4.0000000000000001E-3</v>
      </c>
      <c r="K19" s="73" t="str">
        <f t="shared" si="23"/>
        <v>VG</v>
      </c>
      <c r="L19" s="72" t="str">
        <f t="shared" si="24"/>
        <v>VG</v>
      </c>
      <c r="M19" s="72" t="str">
        <f t="shared" si="25"/>
        <v>NS</v>
      </c>
      <c r="N19" s="72" t="str">
        <f t="shared" si="26"/>
        <v>VG</v>
      </c>
      <c r="O19" s="72">
        <v>0.52500000000000002</v>
      </c>
      <c r="P19" s="72" t="str">
        <f t="shared" si="27"/>
        <v>G</v>
      </c>
      <c r="Q19" s="72" t="str">
        <f t="shared" si="28"/>
        <v>NS</v>
      </c>
      <c r="R19" s="72" t="str">
        <f t="shared" si="29"/>
        <v>NS</v>
      </c>
      <c r="S19" s="72" t="str">
        <f t="shared" si="30"/>
        <v>NS</v>
      </c>
      <c r="T19" s="72">
        <v>0.81299999999999994</v>
      </c>
      <c r="U19" s="72" t="str">
        <f t="shared" si="31"/>
        <v>G</v>
      </c>
      <c r="V19" s="72" t="str">
        <f t="shared" si="32"/>
        <v>VG</v>
      </c>
      <c r="W19" s="72" t="str">
        <f t="shared" si="33"/>
        <v>VG</v>
      </c>
      <c r="X19" s="72" t="str">
        <f t="shared" si="34"/>
        <v>VG</v>
      </c>
      <c r="Y19" s="74">
        <v>0.46449135700952998</v>
      </c>
      <c r="Z19" s="74">
        <v>0.48582826247624</v>
      </c>
      <c r="AA19" s="74">
        <v>36.925476905016303</v>
      </c>
      <c r="AB19" s="74">
        <v>35.422135499048998</v>
      </c>
      <c r="AC19" s="74">
        <v>0.73178456050293195</v>
      </c>
      <c r="AD19" s="74">
        <v>0.71705769469670899</v>
      </c>
      <c r="AE19" s="74">
        <v>0.86373220117502103</v>
      </c>
      <c r="AF19" s="74">
        <v>0.86641318681162205</v>
      </c>
      <c r="AG19" s="75" t="s">
        <v>76</v>
      </c>
      <c r="AH19" s="75" t="s">
        <v>76</v>
      </c>
      <c r="AI19" s="75" t="s">
        <v>73</v>
      </c>
      <c r="AJ19" s="75" t="s">
        <v>73</v>
      </c>
      <c r="AK19" s="75" t="s">
        <v>73</v>
      </c>
      <c r="AL19" s="75" t="s">
        <v>73</v>
      </c>
      <c r="AM19" s="75" t="s">
        <v>77</v>
      </c>
      <c r="AN19" s="75" t="s">
        <v>77</v>
      </c>
      <c r="AP19" s="76" t="s">
        <v>88</v>
      </c>
      <c r="AQ19" s="74">
        <v>0.43843094218020001</v>
      </c>
      <c r="AR19" s="74">
        <v>0.45450937038529099</v>
      </c>
      <c r="AS19" s="74">
        <v>40.067811319636199</v>
      </c>
      <c r="AT19" s="74">
        <v>39.605988650487703</v>
      </c>
      <c r="AU19" s="74">
        <v>0.74937911488097997</v>
      </c>
      <c r="AV19" s="74">
        <v>0.73857337456390104</v>
      </c>
      <c r="AW19" s="74">
        <v>0.87051913419226601</v>
      </c>
      <c r="AX19" s="74">
        <v>0.88200065354242896</v>
      </c>
      <c r="AY19" s="75" t="s">
        <v>73</v>
      </c>
      <c r="AZ19" s="75" t="s">
        <v>76</v>
      </c>
      <c r="BA19" s="75" t="s">
        <v>73</v>
      </c>
      <c r="BB19" s="75" t="s">
        <v>73</v>
      </c>
      <c r="BC19" s="75" t="s">
        <v>73</v>
      </c>
      <c r="BD19" s="75" t="s">
        <v>73</v>
      </c>
      <c r="BE19" s="75" t="s">
        <v>77</v>
      </c>
      <c r="BF19" s="75" t="s">
        <v>77</v>
      </c>
      <c r="BG19" s="71">
        <f t="shared" si="35"/>
        <v>1</v>
      </c>
      <c r="BH19" s="71" t="s">
        <v>88</v>
      </c>
      <c r="BI19" s="74">
        <v>0.48875926577338902</v>
      </c>
      <c r="BJ19" s="74">
        <v>0.49850744282400899</v>
      </c>
      <c r="BK19" s="74">
        <v>34.750583660210602</v>
      </c>
      <c r="BL19" s="74">
        <v>34.841960954976599</v>
      </c>
      <c r="BM19" s="74">
        <v>0.71501100287101205</v>
      </c>
      <c r="BN19" s="74">
        <v>0.70816139203997197</v>
      </c>
      <c r="BO19" s="74">
        <v>0.86944312864988105</v>
      </c>
      <c r="BP19" s="74">
        <v>0.88290786392832199</v>
      </c>
      <c r="BQ19" s="71" t="s">
        <v>76</v>
      </c>
      <c r="BR19" s="71" t="s">
        <v>76</v>
      </c>
      <c r="BS19" s="71" t="s">
        <v>73</v>
      </c>
      <c r="BT19" s="71" t="s">
        <v>73</v>
      </c>
      <c r="BU19" s="71" t="s">
        <v>73</v>
      </c>
      <c r="BV19" s="71" t="s">
        <v>73</v>
      </c>
      <c r="BW19" s="71" t="s">
        <v>77</v>
      </c>
      <c r="BX19" s="71" t="s">
        <v>77</v>
      </c>
    </row>
    <row r="21" spans="1:76" x14ac:dyDescent="0.25">
      <c r="A21" t="s">
        <v>57</v>
      </c>
    </row>
    <row r="22" spans="1:76" x14ac:dyDescent="0.25">
      <c r="A22" s="3" t="s">
        <v>16</v>
      </c>
      <c r="B22" s="3" t="s">
        <v>56</v>
      </c>
      <c r="E22" s="16" t="s">
        <v>48</v>
      </c>
      <c r="J22" s="19" t="s">
        <v>49</v>
      </c>
      <c r="O22" s="17" t="s">
        <v>50</v>
      </c>
      <c r="T22" s="18" t="s">
        <v>51</v>
      </c>
      <c r="Y22" s="36" t="s">
        <v>69</v>
      </c>
      <c r="Z22" s="36" t="s">
        <v>70</v>
      </c>
      <c r="AA22" s="37" t="s">
        <v>69</v>
      </c>
      <c r="AB22" s="37" t="s">
        <v>70</v>
      </c>
      <c r="AC22" s="38" t="s">
        <v>69</v>
      </c>
      <c r="AD22" s="38" t="s">
        <v>70</v>
      </c>
      <c r="AE22" s="3" t="s">
        <v>69</v>
      </c>
      <c r="AF22" s="3" t="s">
        <v>70</v>
      </c>
      <c r="AG22" s="39" t="s">
        <v>69</v>
      </c>
      <c r="AH22" s="39" t="s">
        <v>70</v>
      </c>
      <c r="AI22" s="37" t="s">
        <v>69</v>
      </c>
      <c r="AJ22" s="37" t="s">
        <v>70</v>
      </c>
      <c r="AK22" s="38" t="s">
        <v>69</v>
      </c>
      <c r="AL22" s="38" t="s">
        <v>70</v>
      </c>
      <c r="AM22" s="3" t="s">
        <v>69</v>
      </c>
      <c r="AN22" s="3" t="s">
        <v>70</v>
      </c>
      <c r="AQ22" s="36" t="s">
        <v>71</v>
      </c>
      <c r="AR22" s="36" t="s">
        <v>72</v>
      </c>
      <c r="AS22" s="40" t="s">
        <v>71</v>
      </c>
      <c r="AT22" s="40" t="s">
        <v>72</v>
      </c>
      <c r="AU22" s="41" t="s">
        <v>71</v>
      </c>
      <c r="AV22" s="41" t="s">
        <v>72</v>
      </c>
      <c r="AW22" s="3" t="s">
        <v>71</v>
      </c>
      <c r="AX22" s="3" t="s">
        <v>72</v>
      </c>
      <c r="AY22" s="36" t="s">
        <v>71</v>
      </c>
      <c r="AZ22" s="36" t="s">
        <v>72</v>
      </c>
      <c r="BA22" s="40" t="s">
        <v>71</v>
      </c>
      <c r="BB22" s="40" t="s">
        <v>72</v>
      </c>
      <c r="BC22" s="41" t="s">
        <v>71</v>
      </c>
      <c r="BD22" s="41" t="s">
        <v>72</v>
      </c>
      <c r="BE22" s="3" t="s">
        <v>71</v>
      </c>
      <c r="BF22" s="3" t="s">
        <v>72</v>
      </c>
      <c r="BI22" s="35" t="s">
        <v>71</v>
      </c>
      <c r="BJ22" s="35" t="s">
        <v>72</v>
      </c>
      <c r="BK22" s="35" t="s">
        <v>71</v>
      </c>
      <c r="BL22" s="35" t="s">
        <v>72</v>
      </c>
      <c r="BM22" s="35" t="s">
        <v>71</v>
      </c>
      <c r="BN22" s="35" t="s">
        <v>72</v>
      </c>
      <c r="BO22" s="35" t="s">
        <v>71</v>
      </c>
      <c r="BP22" s="35" t="s">
        <v>72</v>
      </c>
      <c r="BQ22" t="s">
        <v>71</v>
      </c>
      <c r="BR22" t="s">
        <v>72</v>
      </c>
      <c r="BS22" t="s">
        <v>71</v>
      </c>
      <c r="BT22" t="s">
        <v>72</v>
      </c>
      <c r="BU22" t="s">
        <v>71</v>
      </c>
      <c r="BV22" t="s">
        <v>72</v>
      </c>
      <c r="BW22" t="s">
        <v>71</v>
      </c>
      <c r="BX22" t="s">
        <v>72</v>
      </c>
    </row>
    <row r="23" spans="1:76" x14ac:dyDescent="0.25">
      <c r="A23">
        <v>14159200</v>
      </c>
      <c r="B23">
        <v>23773037</v>
      </c>
      <c r="C23" t="s">
        <v>58</v>
      </c>
      <c r="D23" t="s">
        <v>55</v>
      </c>
      <c r="E23" s="16">
        <v>0.85199999999999998</v>
      </c>
      <c r="F23" s="16" t="str">
        <f>IF(E23&gt;0.8,"VG",IF(E23&gt;0.7,"G",IF(E23&gt;0.45,"S","NS")))</f>
        <v>VG</v>
      </c>
      <c r="J23" s="19">
        <v>-2.9000000000000001E-2</v>
      </c>
      <c r="K23" s="26" t="str">
        <f>IF(ABS(J23)&lt;5%,"VG",IF(ABS(J23)&lt;10%,"G",IF(ABS(J23)&lt;15%,"S","NS")))</f>
        <v>VG</v>
      </c>
      <c r="O23" s="17">
        <v>0.38200000000000001</v>
      </c>
      <c r="P23" s="17" t="str">
        <f>IF(O23&lt;=0.5,"VG",IF(O23&lt;=0.6,"G",IF(O23&lt;=0.7,"S","NS")))</f>
        <v>VG</v>
      </c>
      <c r="T23" s="18">
        <v>0.88</v>
      </c>
      <c r="U23" s="18" t="str">
        <f>IF(T23&gt;0.85,"VG",IF(T23&gt;0.75,"G",IF(T23&gt;0.6,"S","NS")))</f>
        <v>VG</v>
      </c>
    </row>
    <row r="24" spans="1:76" s="71" customFormat="1" x14ac:dyDescent="0.25">
      <c r="A24" s="71">
        <v>14159200</v>
      </c>
      <c r="B24" s="71">
        <v>23773037</v>
      </c>
      <c r="C24" s="71" t="s">
        <v>58</v>
      </c>
      <c r="D24" s="71" t="s">
        <v>132</v>
      </c>
      <c r="E24" s="72">
        <v>0.60199999999999998</v>
      </c>
      <c r="F24" s="72" t="str">
        <f>IF(E24&gt;0.8,"VG",IF(E24&gt;0.7,"G",IF(E24&gt;0.45,"S","NS")))</f>
        <v>S</v>
      </c>
      <c r="G24" s="72"/>
      <c r="H24" s="72"/>
      <c r="I24" s="72"/>
      <c r="J24" s="73">
        <v>0.13600000000000001</v>
      </c>
      <c r="K24" s="72" t="str">
        <f>IF(ABS(J24)&lt;5%,"VG",IF(ABS(J24)&lt;10%,"G",IF(ABS(J24)&lt;15%,"S","NS")))</f>
        <v>S</v>
      </c>
      <c r="L24" s="72"/>
      <c r="M24" s="72"/>
      <c r="N24" s="72"/>
      <c r="O24" s="72">
        <v>0.59299999999999997</v>
      </c>
      <c r="P24" s="72" t="str">
        <f>IF(O24&lt;=0.5,"VG",IF(O24&lt;=0.6,"G",IF(O24&lt;=0.7,"S","NS")))</f>
        <v>G</v>
      </c>
      <c r="Q24" s="72"/>
      <c r="R24" s="72"/>
      <c r="S24" s="72"/>
      <c r="T24" s="72">
        <v>0.86599999999999999</v>
      </c>
      <c r="U24" s="72" t="str">
        <f>IF(T24&gt;0.85,"VG",IF(T24&gt;0.75,"G",IF(T24&gt;0.6,"S","NS")))</f>
        <v>VG</v>
      </c>
      <c r="V24" s="72"/>
      <c r="W24" s="72"/>
      <c r="X24" s="72"/>
      <c r="Y24" s="72"/>
      <c r="Z24" s="73"/>
      <c r="AA24" s="72"/>
      <c r="AB24" s="72"/>
      <c r="AC24" s="72"/>
      <c r="AD24" s="73"/>
      <c r="AE24" s="72"/>
      <c r="AF24" s="72"/>
      <c r="AG24" s="72"/>
      <c r="AH24" s="73"/>
      <c r="AI24" s="72"/>
      <c r="AJ24" s="72"/>
    </row>
    <row r="25" spans="1:76" x14ac:dyDescent="0.25">
      <c r="K25" s="26"/>
    </row>
    <row r="26" spans="1:76" s="47" customFormat="1" x14ac:dyDescent="0.25">
      <c r="A26" s="47">
        <v>14159500</v>
      </c>
      <c r="B26" s="47">
        <v>23773009</v>
      </c>
      <c r="C26" s="47" t="s">
        <v>7</v>
      </c>
      <c r="D26" s="47" t="s">
        <v>132</v>
      </c>
      <c r="E26" s="57">
        <v>-0.34</v>
      </c>
      <c r="F26" s="57" t="str">
        <f>IF(E26&gt;0.8,"VG",IF(E26&gt;0.7,"G",IF(E26&gt;0.45,"S","NS")))</f>
        <v>NS</v>
      </c>
      <c r="G26" s="57"/>
      <c r="H26" s="57"/>
      <c r="I26" s="57"/>
      <c r="J26" s="58">
        <v>0.48199999999999998</v>
      </c>
      <c r="K26" s="57" t="str">
        <f>IF(ABS(J26)&lt;5%,"VG",IF(ABS(J26)&lt;10%,"G",IF(ABS(J26)&lt;15%,"S","NS")))</f>
        <v>NS</v>
      </c>
      <c r="L26" s="57"/>
      <c r="M26" s="57"/>
      <c r="N26" s="57"/>
      <c r="O26" s="57">
        <v>0.89</v>
      </c>
      <c r="P26" s="57" t="str">
        <f>IF(O26&lt;=0.5,"VG",IF(O26&lt;=0.6,"G",IF(O26&lt;=0.7,"S","NS")))</f>
        <v>NS</v>
      </c>
      <c r="Q26" s="57"/>
      <c r="R26" s="57"/>
      <c r="S26" s="57"/>
      <c r="T26" s="57">
        <v>0.77900000000000003</v>
      </c>
      <c r="U26" s="57" t="str">
        <f>IF(T26&gt;0.85,"VG",IF(T26&gt;0.75,"G",IF(T26&gt;0.6,"S","NS")))</f>
        <v>G</v>
      </c>
      <c r="V26" s="57"/>
      <c r="W26" s="57"/>
      <c r="X26" s="57"/>
      <c r="Y26" s="57"/>
      <c r="Z26" s="58"/>
      <c r="AA26" s="57"/>
      <c r="AB26" s="57"/>
      <c r="AC26" s="57"/>
      <c r="AD26" s="58"/>
      <c r="AE26" s="57"/>
      <c r="AF26" s="57"/>
      <c r="AG26" s="57"/>
      <c r="AH26" s="58"/>
      <c r="AI26" s="57"/>
      <c r="AJ26" s="57"/>
    </row>
    <row r="27" spans="1:76" x14ac:dyDescent="0.25">
      <c r="K27" s="26"/>
    </row>
    <row r="28" spans="1:76" x14ac:dyDescent="0.25">
      <c r="A28">
        <v>14161100</v>
      </c>
      <c r="B28">
        <v>23773429</v>
      </c>
      <c r="C28" t="s">
        <v>59</v>
      </c>
      <c r="D28" t="s">
        <v>55</v>
      </c>
      <c r="E28" s="16">
        <v>0.90400000000000003</v>
      </c>
      <c r="F28" s="16" t="str">
        <f t="shared" ref="F28:F37" si="36">IF(E28&gt;0.8,"VG",IF(E28&gt;0.7,"G",IF(E28&gt;0.45,"S","NS")))</f>
        <v>VG</v>
      </c>
      <c r="J28" s="19">
        <v>5.8000000000000003E-2</v>
      </c>
      <c r="K28" s="26" t="str">
        <f t="shared" ref="K28:K36" si="37">IF(ABS(J28)&lt;5%,"VG",IF(ABS(J28)&lt;10%,"G",IF(ABS(J28)&lt;15%,"S","NS")))</f>
        <v>G</v>
      </c>
      <c r="O28" s="17">
        <v>0.307</v>
      </c>
      <c r="P28" s="17" t="str">
        <f t="shared" ref="P28:P36" si="38">IF(O28&lt;=0.5,"VG",IF(O28&lt;=0.6,"G",IF(O28&lt;=0.7,"S","NS")))</f>
        <v>VG</v>
      </c>
      <c r="T28" s="18">
        <v>0.91900000000000004</v>
      </c>
      <c r="U28" s="18" t="str">
        <f t="shared" ref="U28:U36" si="39">IF(T28&gt;0.85,"VG",IF(T28&gt;0.75,"G",IF(T28&gt;0.6,"S","NS")))</f>
        <v>VG</v>
      </c>
    </row>
    <row r="29" spans="1:76" s="47" customFormat="1" x14ac:dyDescent="0.25">
      <c r="A29" s="47">
        <v>14161100</v>
      </c>
      <c r="B29" s="47">
        <v>23773429</v>
      </c>
      <c r="C29" s="47" t="s">
        <v>59</v>
      </c>
      <c r="D29" s="47" t="s">
        <v>132</v>
      </c>
      <c r="E29" s="57">
        <v>0.104</v>
      </c>
      <c r="F29" s="57" t="str">
        <f t="shared" ref="F29" si="40">IF(E29&gt;0.8,"VG",IF(E29&gt;0.7,"G",IF(E29&gt;0.45,"S","NS")))</f>
        <v>NS</v>
      </c>
      <c r="G29" s="57"/>
      <c r="H29" s="57"/>
      <c r="I29" s="57"/>
      <c r="J29" s="58">
        <v>0.42799999999999999</v>
      </c>
      <c r="K29" s="57" t="str">
        <f t="shared" ref="K29" si="41">IF(ABS(J29)&lt;5%,"VG",IF(ABS(J29)&lt;10%,"G",IF(ABS(J29)&lt;15%,"S","NS")))</f>
        <v>NS</v>
      </c>
      <c r="L29" s="57"/>
      <c r="M29" s="57"/>
      <c r="N29" s="57"/>
      <c r="O29" s="57">
        <v>0.79400000000000004</v>
      </c>
      <c r="P29" s="57" t="str">
        <f t="shared" ref="P29" si="42">IF(O29&lt;=0.5,"VG",IF(O29&lt;=0.6,"G",IF(O29&lt;=0.7,"S","NS")))</f>
        <v>NS</v>
      </c>
      <c r="Q29" s="57"/>
      <c r="R29" s="57"/>
      <c r="S29" s="57"/>
      <c r="T29" s="57">
        <v>0.875</v>
      </c>
      <c r="U29" s="57" t="str">
        <f t="shared" ref="U29" si="43">IF(T29&gt;0.85,"VG",IF(T29&gt;0.75,"G",IF(T29&gt;0.6,"S","NS")))</f>
        <v>VG</v>
      </c>
      <c r="V29" s="57"/>
      <c r="W29" s="57"/>
      <c r="X29" s="57"/>
      <c r="Y29" s="57"/>
      <c r="Z29" s="58"/>
      <c r="AA29" s="57"/>
      <c r="AB29" s="57"/>
      <c r="AC29" s="57"/>
      <c r="AD29" s="58"/>
      <c r="AE29" s="57"/>
      <c r="AF29" s="57"/>
      <c r="AG29" s="57"/>
      <c r="AH29" s="58"/>
      <c r="AI29" s="57"/>
      <c r="AJ29" s="57"/>
    </row>
    <row r="30" spans="1:76" x14ac:dyDescent="0.25">
      <c r="K30" s="26"/>
    </row>
    <row r="31" spans="1:76" s="47" customFormat="1" x14ac:dyDescent="0.25">
      <c r="A31" s="47">
        <v>14162200</v>
      </c>
      <c r="B31" s="47">
        <v>23773405</v>
      </c>
      <c r="C31" s="47" t="s">
        <v>10</v>
      </c>
      <c r="D31" s="47" t="s">
        <v>132</v>
      </c>
      <c r="E31" s="57">
        <v>-31.393000000000001</v>
      </c>
      <c r="F31" s="57" t="str">
        <f t="shared" si="36"/>
        <v>NS</v>
      </c>
      <c r="G31" s="57"/>
      <c r="H31" s="57"/>
      <c r="I31" s="57"/>
      <c r="J31" s="58">
        <v>-0.67200000000000004</v>
      </c>
      <c r="K31" s="57" t="str">
        <f t="shared" si="37"/>
        <v>NS</v>
      </c>
      <c r="L31" s="57"/>
      <c r="M31" s="57"/>
      <c r="N31" s="57"/>
      <c r="O31" s="57">
        <v>1.145</v>
      </c>
      <c r="P31" s="57" t="str">
        <f t="shared" si="38"/>
        <v>NS</v>
      </c>
      <c r="Q31" s="57"/>
      <c r="R31" s="57"/>
      <c r="S31" s="57"/>
      <c r="T31" s="57">
        <v>0.56999999999999995</v>
      </c>
      <c r="U31" s="57" t="str">
        <f t="shared" si="39"/>
        <v>NS</v>
      </c>
      <c r="V31" s="57"/>
      <c r="W31" s="57"/>
      <c r="X31" s="57"/>
      <c r="Y31" s="57"/>
      <c r="Z31" s="58"/>
      <c r="AA31" s="57"/>
      <c r="AB31" s="57"/>
      <c r="AC31" s="57"/>
      <c r="AD31" s="58"/>
      <c r="AE31" s="57"/>
      <c r="AF31" s="57"/>
      <c r="AG31" s="57"/>
      <c r="AH31" s="58"/>
      <c r="AI31" s="57"/>
      <c r="AJ31" s="57"/>
    </row>
    <row r="32" spans="1:76" x14ac:dyDescent="0.25">
      <c r="K32" s="26"/>
    </row>
    <row r="33" spans="1:36" x14ac:dyDescent="0.25">
      <c r="A33">
        <v>14162500</v>
      </c>
      <c r="B33">
        <v>23772909</v>
      </c>
      <c r="C33" t="s">
        <v>11</v>
      </c>
      <c r="D33" t="s">
        <v>55</v>
      </c>
      <c r="E33" s="16">
        <v>0.88500000000000001</v>
      </c>
      <c r="F33" s="16" t="str">
        <f t="shared" si="36"/>
        <v>VG</v>
      </c>
      <c r="J33" s="19">
        <v>-1.6E-2</v>
      </c>
      <c r="K33" s="19" t="str">
        <f t="shared" si="37"/>
        <v>VG</v>
      </c>
      <c r="O33" s="17">
        <v>0.33700000000000002</v>
      </c>
      <c r="P33" s="17" t="str">
        <f t="shared" si="38"/>
        <v>VG</v>
      </c>
      <c r="T33" s="18">
        <v>0.92100000000000004</v>
      </c>
      <c r="U33" s="18" t="str">
        <f t="shared" si="39"/>
        <v>VG</v>
      </c>
    </row>
    <row r="34" spans="1:36" s="47" customFormat="1" x14ac:dyDescent="0.25">
      <c r="A34" s="47">
        <v>14162500</v>
      </c>
      <c r="B34" s="47">
        <v>23772909</v>
      </c>
      <c r="C34" s="47" t="s">
        <v>11</v>
      </c>
      <c r="D34" s="47" t="s">
        <v>132</v>
      </c>
      <c r="E34" s="57">
        <v>0.34200000000000003</v>
      </c>
      <c r="F34" s="57" t="str">
        <f t="shared" si="36"/>
        <v>NS</v>
      </c>
      <c r="G34" s="57"/>
      <c r="H34" s="57"/>
      <c r="I34" s="57"/>
      <c r="J34" s="58">
        <v>-0.11</v>
      </c>
      <c r="K34" s="58" t="str">
        <f t="shared" si="37"/>
        <v>S</v>
      </c>
      <c r="L34" s="57"/>
      <c r="M34" s="57"/>
      <c r="N34" s="57"/>
      <c r="O34" s="57">
        <v>0.754</v>
      </c>
      <c r="P34" s="57" t="str">
        <f t="shared" si="38"/>
        <v>NS</v>
      </c>
      <c r="Q34" s="57"/>
      <c r="R34" s="57"/>
      <c r="S34" s="57"/>
      <c r="T34" s="57">
        <v>0.65300000000000002</v>
      </c>
      <c r="U34" s="57" t="str">
        <f t="shared" si="39"/>
        <v>S</v>
      </c>
      <c r="V34" s="57"/>
      <c r="W34" s="57"/>
      <c r="X34" s="57"/>
      <c r="Y34" s="57"/>
      <c r="Z34" s="58"/>
      <c r="AA34" s="57"/>
      <c r="AB34" s="57"/>
      <c r="AC34" s="57"/>
      <c r="AD34" s="58"/>
      <c r="AE34" s="57"/>
      <c r="AF34" s="57"/>
      <c r="AG34" s="57"/>
      <c r="AH34" s="58"/>
      <c r="AI34" s="57"/>
      <c r="AJ34" s="57"/>
    </row>
    <row r="36" spans="1:36" x14ac:dyDescent="0.25">
      <c r="A36">
        <v>14164900</v>
      </c>
      <c r="B36">
        <v>23772751</v>
      </c>
      <c r="C36" t="s">
        <v>60</v>
      </c>
      <c r="D36" t="s">
        <v>55</v>
      </c>
      <c r="E36" s="16">
        <v>0.88600000000000001</v>
      </c>
      <c r="F36" s="16" t="str">
        <f t="shared" si="36"/>
        <v>VG</v>
      </c>
      <c r="J36" s="19" t="s">
        <v>158</v>
      </c>
      <c r="K36" s="19" t="e">
        <f t="shared" si="37"/>
        <v>#VALUE!</v>
      </c>
      <c r="O36" s="17">
        <v>0.33300000000000002</v>
      </c>
      <c r="P36" s="17" t="str">
        <f t="shared" si="38"/>
        <v>VG</v>
      </c>
      <c r="T36" s="18">
        <v>0.93</v>
      </c>
      <c r="U36" s="18" t="str">
        <f t="shared" si="39"/>
        <v>VG</v>
      </c>
    </row>
    <row r="37" spans="1:36" s="71" customFormat="1" x14ac:dyDescent="0.25">
      <c r="A37" s="71">
        <v>14164900</v>
      </c>
      <c r="B37" s="71">
        <v>23772751</v>
      </c>
      <c r="C37" s="71" t="s">
        <v>60</v>
      </c>
      <c r="D37" s="71" t="s">
        <v>55</v>
      </c>
      <c r="E37" s="72">
        <v>0.77700000000000002</v>
      </c>
      <c r="F37" s="72" t="str">
        <f t="shared" si="36"/>
        <v>G</v>
      </c>
      <c r="G37" s="72"/>
      <c r="H37" s="72"/>
      <c r="I37" s="72"/>
      <c r="J37" s="73">
        <v>-5.2999999999999999E-2</v>
      </c>
      <c r="K37" s="73" t="str">
        <f t="shared" ref="K37" si="44">IF(ABS(J37)&lt;5%,"VG",IF(ABS(J37)&lt;10%,"G",IF(ABS(J37)&lt;15%,"S","NS")))</f>
        <v>G</v>
      </c>
      <c r="L37" s="72"/>
      <c r="M37" s="72"/>
      <c r="N37" s="72"/>
      <c r="O37" s="72">
        <v>0.46600000000000003</v>
      </c>
      <c r="P37" s="72" t="str">
        <f t="shared" ref="P37" si="45">IF(O37&lt;=0.5,"VG",IF(O37&lt;=0.6,"G",IF(O37&lt;=0.7,"S","NS")))</f>
        <v>VG</v>
      </c>
      <c r="Q37" s="72"/>
      <c r="R37" s="72"/>
      <c r="S37" s="72"/>
      <c r="T37" s="72">
        <v>0.82699999999999996</v>
      </c>
      <c r="U37" s="72" t="str">
        <f t="shared" ref="U37" si="46">IF(T37&gt;0.85,"VG",IF(T37&gt;0.75,"G",IF(T37&gt;0.6,"S","NS")))</f>
        <v>G</v>
      </c>
      <c r="V37" s="72"/>
      <c r="W37" s="72"/>
      <c r="X37" s="72"/>
      <c r="Y37" s="72"/>
      <c r="Z37" s="73"/>
      <c r="AA37" s="72"/>
      <c r="AB37" s="72"/>
      <c r="AC37" s="72"/>
      <c r="AD37" s="73"/>
      <c r="AE37" s="72"/>
      <c r="AF37" s="72"/>
      <c r="AG37" s="72"/>
      <c r="AH37" s="73"/>
      <c r="AI37" s="72"/>
      <c r="AJ37" s="72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5" x14ac:dyDescent="0.25"/>
  <cols>
    <col min="3" max="11" width="8.85546875" style="45"/>
    <col min="15" max="15" width="8.85546875" style="45"/>
    <col min="16" max="16" width="11" bestFit="1" customWidth="1"/>
    <col min="27" max="27" width="9.140625" style="45"/>
  </cols>
  <sheetData>
    <row r="1" spans="1:31" x14ac:dyDescent="0.25">
      <c r="A1" t="str">
        <f>FLOW_Monthly_McKenzie_flow_skil!F1</f>
        <v xml:space="preserve"> Obs:..\Observations\McKenzie\USGS_14158850_flow_MCKENZIE R BLW TRAIL BR DAM NR BELKNAP SPRINGS_23773359.csv</v>
      </c>
    </row>
    <row r="2" spans="1:31" ht="45" x14ac:dyDescent="0.25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25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25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25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25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25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25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25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25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25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25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25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25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25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25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30" x14ac:dyDescent="0.25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25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25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25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25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25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25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25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25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25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25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25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25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25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25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25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25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25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25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25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25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25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25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25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25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25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25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25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25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25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25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25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25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25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25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25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25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25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25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25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25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25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25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25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25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25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25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25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25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25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25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25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25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25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25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25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25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25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25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25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25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25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25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25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25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25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25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25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25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25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25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25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25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25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25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25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25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25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25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25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25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25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25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25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25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25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25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25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25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25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25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25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25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25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5" x14ac:dyDescent="0.25"/>
  <sheetData>
    <row r="1" spans="1:22" ht="240" x14ac:dyDescent="0.25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25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25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25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25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25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25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25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25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25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25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25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25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25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25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25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25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25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25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25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25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25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25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25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25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25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25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25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25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25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25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25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25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25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25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25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25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25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25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25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25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25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25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25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25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25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25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25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25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25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25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25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25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25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25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25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25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25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25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25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25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25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25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25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25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25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25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25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25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25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25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25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25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25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25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25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25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25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25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25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25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25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25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25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25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25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25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25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25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25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25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25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25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25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25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25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25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25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25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25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25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25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25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25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25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25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25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25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25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25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25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25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25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25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25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25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25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25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25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25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25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25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25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25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25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25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25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25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25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25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25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25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25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25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25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25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25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25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25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25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25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25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25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25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25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25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25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25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25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25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25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25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25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25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25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25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25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25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25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25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25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25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25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25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25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25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25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25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25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25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25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25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25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25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25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25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25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25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25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25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25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25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25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25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25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25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25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25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25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25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25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25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25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25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25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25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25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25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25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25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25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25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25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25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25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25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25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25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25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25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25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25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25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25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25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25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25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25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25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25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25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25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25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25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25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25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25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25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25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25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25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25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25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25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25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25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25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25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25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25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25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25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25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25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25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25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25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25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25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25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25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25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25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25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25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25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25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25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25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25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25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25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25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25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25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25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25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25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25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25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25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25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25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25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25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25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25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25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25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25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25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25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25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25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25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25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25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25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25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25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25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25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25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25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25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25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25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25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25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25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25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25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25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25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25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25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25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25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25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25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25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25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25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25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25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25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25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25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25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25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25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25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25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25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25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25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25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25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25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25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25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25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25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25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25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25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25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25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25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25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25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25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25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25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25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25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25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25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25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25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25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25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25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25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25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25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25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25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25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25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25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25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25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25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25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25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25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25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25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25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25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25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25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25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25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25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25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25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25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25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25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25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25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25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25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25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25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25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25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25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25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25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25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25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25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25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25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25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25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25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25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25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25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25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25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25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25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25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25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25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25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25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25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25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25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25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25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25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25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25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25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25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25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25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25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25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25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25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25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25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25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25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25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25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25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25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25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25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25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25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25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25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25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25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25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25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25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25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25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25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25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25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25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25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25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25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25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25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25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25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25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25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25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25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25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25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25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25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25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25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25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25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25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25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25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25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25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25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25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25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25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25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25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25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25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25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25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25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25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25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25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25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25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25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25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25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25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25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25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25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25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25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25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25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25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25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25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25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25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25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25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25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25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25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25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25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25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25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25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25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25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25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25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25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25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25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25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25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25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25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25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25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25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25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25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25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25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25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25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25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25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25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25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25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25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25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25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25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25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25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25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25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25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25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25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25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25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25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25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25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25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25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25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25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25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25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25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25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25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25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25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25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25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25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25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25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25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25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25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25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25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25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25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25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25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25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25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25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25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25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25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25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25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25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25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25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25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25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25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25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25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25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25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25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25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25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25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25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25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25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25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25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25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25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25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25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25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25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25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25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25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25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25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25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25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25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25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25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25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25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25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25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25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25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25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25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25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25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25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25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25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25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25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25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25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25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25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25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25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25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25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25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25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25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25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25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25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25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25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25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25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25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25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25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25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25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25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25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25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25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25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25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25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25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25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25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25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25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25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25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25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25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25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25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25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25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25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25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25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25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25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25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25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25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25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25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25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25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25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25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25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25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25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25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25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25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25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25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25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25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25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25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25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25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25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25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25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25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25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25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25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25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25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25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25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25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25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25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25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25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25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25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25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25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25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25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25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25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25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25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25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25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25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25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25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25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25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25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25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25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25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25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25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25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25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25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25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25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25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25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25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25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25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25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25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25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25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25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25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25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25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25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25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25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25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25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25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25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25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25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25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25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25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25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25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25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25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25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25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25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25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25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25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25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25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25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25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25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25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25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25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25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25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25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25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25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25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25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25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25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25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25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25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25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25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25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25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25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25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25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25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25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25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25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25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25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25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25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25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25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25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25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25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25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25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25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25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25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25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25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25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25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25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25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25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25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25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25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25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25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25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25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25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25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25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25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25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25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25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25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25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25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25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25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25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25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25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25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25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25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25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25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25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25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25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25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25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25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25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25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25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25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25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25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25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25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25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25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25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25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25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25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25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25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25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25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25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25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25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25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25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25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25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25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25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25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25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25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25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25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25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25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25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25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25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25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25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25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25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25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25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25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25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25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25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25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25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25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25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25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25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25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25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25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25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25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25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25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25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25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25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25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25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25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25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25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25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25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25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25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25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25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25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25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25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25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25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25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25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25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25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25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25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25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25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25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25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25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25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25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25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25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25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25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25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25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25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25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25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25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25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25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25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25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25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25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25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25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25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25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25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25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25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25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25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25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25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25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25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25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25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25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25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25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25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25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25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25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25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25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25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25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25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25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25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25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25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25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25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25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25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25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25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25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25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25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25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25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25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25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25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25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25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25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25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25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25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25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25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25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25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25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25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25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25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25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25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25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25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25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25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25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25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25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25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25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25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25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25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25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25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25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25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25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25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25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25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25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25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25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25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25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25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25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25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25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25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25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25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25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25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25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25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25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25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25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25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25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25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25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25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25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25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25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25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25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25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25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25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25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25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25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25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25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25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25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25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25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25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25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25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25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25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25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25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25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25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25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25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25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25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25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25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25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25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25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25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25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25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25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25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25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25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25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25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25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25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25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25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25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25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25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25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25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25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25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25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25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25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25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25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25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25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25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25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25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25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25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25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25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25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25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25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25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25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25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25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25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25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25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25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25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25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25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25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25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25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25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25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25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25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25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25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25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25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25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25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25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25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25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25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25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25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25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25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25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25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25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25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25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25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25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25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25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25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25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25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25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25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25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25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25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25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25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25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25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25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25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25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25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25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25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25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25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25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25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25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25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25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25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25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25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25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25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25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25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25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25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25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25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25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25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25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25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25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25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25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25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25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25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25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25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25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25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25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25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25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25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25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25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25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25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25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25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25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25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25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25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25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25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25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25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25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25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25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25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25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25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25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25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25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25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25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25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25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25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25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25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25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25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25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25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25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25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25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25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25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25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25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25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25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25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25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25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25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25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25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25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25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25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25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25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25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25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25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25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25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25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25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25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25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25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25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25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25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25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25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25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25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25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25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25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25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25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25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25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25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25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25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25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25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25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25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25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25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25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25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25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25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25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25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25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25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25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25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25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25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25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25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25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25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25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25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25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25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25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25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25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25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25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25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25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25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25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25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25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25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25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25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25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25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25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25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25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25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25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25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25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25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25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25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25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25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25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25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25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25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25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25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25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25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25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25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25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25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25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25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25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25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25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25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25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25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25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25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25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25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25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25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25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25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25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25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25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25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25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25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25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25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25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25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25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25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25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25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25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25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25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25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25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25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25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25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25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25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25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25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25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25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25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25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25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25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25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25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25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25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25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25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25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25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25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25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25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25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25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25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25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25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25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25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25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25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25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25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25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25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25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25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25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25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25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25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25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25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25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25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25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25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25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25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25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25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25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25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25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25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25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25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25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25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25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25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25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25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25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25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25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25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25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25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25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25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25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25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25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25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25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25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25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25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25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25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25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25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25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25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25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25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25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25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25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25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25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25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25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25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25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25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25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25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25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25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25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25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25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25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25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25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25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25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25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25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25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25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25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25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25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25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25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25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25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25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25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25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25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25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25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25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25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25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25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25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25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25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25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25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25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25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25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25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25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25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25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25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25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25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25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25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25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25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25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25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25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25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25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25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25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25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25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25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25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25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25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25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25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25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25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25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25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25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25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25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25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25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25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25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25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25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25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25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25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25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25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25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25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25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25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25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25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25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25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25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25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25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25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25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25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25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25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25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25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25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25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25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25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25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25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25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25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25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25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25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25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25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25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25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25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25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25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25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25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25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25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25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25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25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25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25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25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25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25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25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25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25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25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25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25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25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25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25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25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25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25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25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25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25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25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25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25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25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25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25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25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25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25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25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25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25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25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25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25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25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25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25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25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25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25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25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25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25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25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25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25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25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25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25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25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25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25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25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25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25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25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25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25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25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25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25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25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25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25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25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25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25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25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25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25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25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25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25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25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25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25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25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25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25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25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25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25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25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25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25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25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25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25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25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25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25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25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25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25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25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25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25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25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25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25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25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25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25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25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25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25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25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25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25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25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25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25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25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25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25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25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25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25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25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25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25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25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25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25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25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25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25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25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25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25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25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25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25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25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25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25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25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25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25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25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25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25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25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25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25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25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25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25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25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25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25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25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25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25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25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25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25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25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25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25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25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25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25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25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25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25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25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25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25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25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25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25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25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25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25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25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25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25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25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25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25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25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25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25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25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25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25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25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25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25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25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25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25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25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25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25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25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25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25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25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25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25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25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25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25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25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25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25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25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25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25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25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25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25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25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25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25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25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25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25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25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25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25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25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25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25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25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25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25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25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25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25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25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25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25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25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25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25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25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25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25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25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25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25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25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25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25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25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25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25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25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25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25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25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25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25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25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25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25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25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25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25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25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25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25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25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25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25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25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25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25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25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25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25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25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25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25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25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25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25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25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25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25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25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25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25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25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25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25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25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25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25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25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25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25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25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25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25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25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25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25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25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25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25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25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25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25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25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25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25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25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25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25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25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25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25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25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25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25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25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25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25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25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25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25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25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25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25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25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25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25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25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25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25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25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25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25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25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25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25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25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25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25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25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25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25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25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25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25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25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25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25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25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25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25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25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25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25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25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25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25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25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25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25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25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25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25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25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25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25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25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25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25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25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25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25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25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25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25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25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25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25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25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25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25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25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25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25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25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25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25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25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25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25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25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25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25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25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25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25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25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25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25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25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25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25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25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25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25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25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25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25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25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25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25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25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25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25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25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25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25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25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25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25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25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25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25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25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25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25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25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25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25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25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25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25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25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25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25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25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25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25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25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25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25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25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25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25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25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25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25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25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25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25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25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25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25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25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25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25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25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25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25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25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25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25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25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25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25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25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25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25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25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25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25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25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25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25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25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25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25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25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25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25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25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25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25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25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25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25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25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25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25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25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25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25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25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25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25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25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25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25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25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25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25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25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25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25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25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25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25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25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25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25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25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25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25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25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25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25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25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25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25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25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25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25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25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25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25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25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25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25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25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25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25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25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25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25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25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25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25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25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25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25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25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25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25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25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25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25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25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25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25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25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25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25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25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25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25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25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25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25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25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25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25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25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25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25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25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25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25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25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25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25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25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25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25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25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25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25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25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25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25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25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25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25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25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25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25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25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25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25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25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25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25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25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25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25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25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25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25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25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25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25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25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25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25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25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25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25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25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25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25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25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25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25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25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25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25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25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25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25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25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25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25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25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25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25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25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25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25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25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25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25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25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25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25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25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25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25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25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25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25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25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25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25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25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25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25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25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25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25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25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25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25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25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25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25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25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25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25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25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25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25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25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25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25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25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25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25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25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25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25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25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25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25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25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25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25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25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25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25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25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25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25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25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25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25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25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25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25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25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25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25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25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25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25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25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25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25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25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25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25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25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25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25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25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25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25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25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25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25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25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25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25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25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25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25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25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25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25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25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25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25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25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25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25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25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25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25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25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25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25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25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25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25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25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25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25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25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25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25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25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25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25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25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25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25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25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25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25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25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25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25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25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25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25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25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25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25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25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25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25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25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25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25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25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25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25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25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25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25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25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25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25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25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25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25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25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25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25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25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25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25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25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25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25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25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25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25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25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25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25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25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25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25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25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25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25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25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25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25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25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25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25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25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25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25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25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25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25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25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25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25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25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25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25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25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25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25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25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25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25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25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25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25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25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25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25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25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25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25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25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25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25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25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25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25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25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25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25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25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25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25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25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25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25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25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25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25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25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25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25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25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25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25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25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25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25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25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25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25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25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25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25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25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25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25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25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25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25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25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25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25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25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25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25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25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25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25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25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25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25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25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25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25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25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25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25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25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25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25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25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25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25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25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25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25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25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25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25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25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25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25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25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25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25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25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25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25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25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25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25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25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25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25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25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25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25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25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25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25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25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25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25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25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25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25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25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25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25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25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25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25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25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25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25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25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25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25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25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25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25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25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25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25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25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25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25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25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25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25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25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25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25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25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25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25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25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25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25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25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25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25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25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25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25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25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25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25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25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25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25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25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25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25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25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25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25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25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25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25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25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25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25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25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25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25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25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25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25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25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25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25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25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25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25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25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25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25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25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25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25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25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25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25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25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25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25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25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25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25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25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25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25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25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25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25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25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25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25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25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25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25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25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25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25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25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25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25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25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25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25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25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25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25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25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25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25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25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25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25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25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25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25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25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25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25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25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25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25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25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25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25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25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25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25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25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25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25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25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25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25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25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25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25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25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25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25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25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25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25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25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25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25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25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25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25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25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25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25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25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25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25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25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25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25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25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25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25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25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25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25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25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25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25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25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25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25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25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25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25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25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25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25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25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25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25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25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25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25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25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25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25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25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25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25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25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25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25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25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25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25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25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25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25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25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25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25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25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25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25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25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25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25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25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25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25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25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25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25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25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25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25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25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25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25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25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25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25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25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25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25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25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25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25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25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25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25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25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25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25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25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25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25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25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25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25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25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25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25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25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25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25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25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25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25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25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25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25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25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25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25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25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25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25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25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25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25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25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25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25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25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25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25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25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25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25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25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25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25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25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25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25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25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25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25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25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25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25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25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25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25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25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25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25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25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25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25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25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25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25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25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25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25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25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25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25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25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25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25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25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25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25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25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25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25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25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25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25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25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25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25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25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25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25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25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25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25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25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25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25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25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25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25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25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25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25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25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25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25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25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25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25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25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25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25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25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25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25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25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25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25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25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25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25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25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25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25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25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25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25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25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25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25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25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25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25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25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25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25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25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25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25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25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25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25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25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25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25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25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25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25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25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25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25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25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25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25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25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25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25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25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25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25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25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25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25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25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25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25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25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25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25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25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25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25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25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25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25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25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25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25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25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25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25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25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25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25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25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25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25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25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25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25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25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25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25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25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25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25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25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25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25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25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25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25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25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25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25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25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25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25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25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25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25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25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25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25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25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25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25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25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25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25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25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25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25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25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25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25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25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25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25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25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25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25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25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25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25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25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25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25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25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25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25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25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25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25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25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25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25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25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25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25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25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25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25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25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25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25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25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25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25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25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25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25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25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25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25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25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25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25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25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25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25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25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25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25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25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25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25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25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25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25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25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25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25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25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25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25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25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25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25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25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25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25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25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25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25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25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25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25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25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25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25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25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25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25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25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25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25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25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25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25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25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25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25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25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25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25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25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25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25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25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25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25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25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25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25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25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25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25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25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25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25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25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25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25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25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25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25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25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25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25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25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25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25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25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25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25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25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25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25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25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25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25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25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25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25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25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25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25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25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25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25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25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25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25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25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25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25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25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25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25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25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25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25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25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25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25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25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25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25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25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25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25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25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25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25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25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25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25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25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25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25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25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25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25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25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25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25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25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25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25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25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25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25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25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25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25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25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25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25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25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25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25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25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25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25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25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25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25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25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25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25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25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25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25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25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25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25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25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25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25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25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25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25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25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25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25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25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25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25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25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25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25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25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25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25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25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25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25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25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25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25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25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25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25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25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25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25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25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25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25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25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25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25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25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25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5" x14ac:dyDescent="0.25"/>
  <sheetData>
    <row r="1" spans="1:34" s="14" customFormat="1" ht="255" x14ac:dyDescent="0.25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25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25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25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25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25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25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25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25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25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25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25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25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25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25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25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25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25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25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25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25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25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25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25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25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25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25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25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25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25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25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25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25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25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25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25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25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25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25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25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25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25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25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25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25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25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25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25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25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25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25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25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25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25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25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25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25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25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25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25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25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25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25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25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25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25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25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25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25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25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25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25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25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25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25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25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25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25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25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25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25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25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25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25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25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25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25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25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25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25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25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25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25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25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25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25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25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25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25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25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25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25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25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25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25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25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25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25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25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5" x14ac:dyDescent="0.25"/>
  <cols>
    <col min="1" max="16" width="14.7109375" customWidth="1"/>
  </cols>
  <sheetData>
    <row r="1" spans="1:16" s="15" customFormat="1" ht="120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25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25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25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5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25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25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25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25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25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25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25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25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25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25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25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25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25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25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25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25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25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25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25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25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25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25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25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25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25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25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25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25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25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25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25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25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25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25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25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25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25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25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25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25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25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25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25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25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25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25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25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25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25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25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25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25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25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25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25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25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25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25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25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25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25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25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25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25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25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25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25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25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25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25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25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25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25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25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25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25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25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25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25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25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25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25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25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25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25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25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25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25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25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25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25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25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25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25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25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25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25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25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25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25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25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25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25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25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25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25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25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25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25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25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25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25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25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25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25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25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25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25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25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25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25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25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25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25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25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25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25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25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25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25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25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25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25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25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25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25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25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25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25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25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25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25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25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25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25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25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25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25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25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25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25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25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25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25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25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25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25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25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25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25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25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25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25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25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25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25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25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25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25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25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25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25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25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25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25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25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25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25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25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25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25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25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25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25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25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25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25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25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25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25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25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25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25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25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25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25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25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25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25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25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25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25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25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25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25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25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25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25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25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25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25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25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25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25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25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25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25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25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25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25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25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25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25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25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25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25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25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25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25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25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25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25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25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25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25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25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25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25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25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25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25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25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25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25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25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25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25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25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25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25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25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25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25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25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25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25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25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25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25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25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25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25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25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25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25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25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25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25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25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25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25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25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25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25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25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25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25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25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25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25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25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25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25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25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25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25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25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25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25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25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25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25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25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25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25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25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25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25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25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25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25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25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25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25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25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25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25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25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25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25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25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25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25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25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25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25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25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25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25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25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25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25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25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25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25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25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25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25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25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25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25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25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25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25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25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25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25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25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25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25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25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25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25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25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25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25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25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25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25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25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25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25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25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25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25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25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25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25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25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25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25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25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25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25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25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25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25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25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25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25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25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25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25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25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25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25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25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25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25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25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25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25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25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25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25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25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25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25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25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25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25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25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25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25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25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25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25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25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25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25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25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25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25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25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25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25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25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25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25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25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25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25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25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25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25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25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25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25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25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25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25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25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25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25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25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25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25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25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25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25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25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25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25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25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25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25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25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25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25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25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25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25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25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25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25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25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25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25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25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25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25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25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25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25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25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25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25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25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25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25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25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25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25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25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25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25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25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25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25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25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25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25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25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25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25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25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25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25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25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25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25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25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25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25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25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25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25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25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25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25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25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25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25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25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25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25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25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25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25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25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25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25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25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25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25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25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25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25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25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25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25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25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25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25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25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25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25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25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25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25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25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25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25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25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25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25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25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25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25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25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25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25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25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25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25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25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25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25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25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25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25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25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25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25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25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25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25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25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25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25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25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25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25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25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25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25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25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25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25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25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25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25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25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25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25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25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25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25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25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25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25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25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25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25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25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25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25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25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25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25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25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25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25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25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25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25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25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25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25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25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25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25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25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25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25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25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25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25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25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25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25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25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25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25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25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25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25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25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25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25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25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25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25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25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25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25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25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25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25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25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25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25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25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25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25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25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25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25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25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25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25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25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25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25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25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25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25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25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25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25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25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25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25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25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25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25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25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25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25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25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25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25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25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25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25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25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25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25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25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25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25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25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25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25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25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25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25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25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25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25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25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25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25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25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25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25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25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25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25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25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25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25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25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25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25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25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25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25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25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25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25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25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25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25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25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25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25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25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25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25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25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25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25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25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25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25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25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25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25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25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25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25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25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25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25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25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25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25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25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25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25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25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25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25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25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25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25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25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25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25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25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25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25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25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25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25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25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25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25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25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25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25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25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25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25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25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25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25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25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25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25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25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25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25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25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25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25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25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25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25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25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25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25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25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25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25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25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25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25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25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25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25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25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25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25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25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25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25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25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25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25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25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25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25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25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25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25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25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25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25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25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25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25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25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25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25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25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25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25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25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25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25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25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25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25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25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25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25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25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25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25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25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25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25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25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25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25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25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25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25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25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25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25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25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25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25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25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25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25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25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25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25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25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25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25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25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25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25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25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25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25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25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25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25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25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25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25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25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25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25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25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25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25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25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25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25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25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25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25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25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25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25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25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25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25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25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25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25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25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25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25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25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25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25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25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25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25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25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25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25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25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25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25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25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25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25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25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25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25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25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25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25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25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25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25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25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25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25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25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25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25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25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25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25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25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25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25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25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25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25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25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25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25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25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25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25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25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25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25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25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25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25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25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25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25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25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25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25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25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25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25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25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25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25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25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25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25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25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25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25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25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25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25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25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25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25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25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25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25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25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25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25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25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25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25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25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25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25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25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25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25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25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25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25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25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25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25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25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25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25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25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25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25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25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25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25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25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25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25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25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25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25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25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25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25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25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25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25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25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25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25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25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25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25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25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25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25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25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25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25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25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25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25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25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25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25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25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25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25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25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25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25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25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25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25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25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25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25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25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25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25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25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25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25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25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25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25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25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25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25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25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25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25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25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25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25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25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25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25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25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25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25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25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25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25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25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25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25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25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25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25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25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25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25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25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25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25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25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25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25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25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25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25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25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25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25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25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25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25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25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25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25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25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25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25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25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25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25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25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25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25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25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25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25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25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25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25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25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25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25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25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25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25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25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25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25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25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25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25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25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25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25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25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25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25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25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25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25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25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25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25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25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25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25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25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25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25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25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25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25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25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25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25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25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25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25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25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25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25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25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25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25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25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25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25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25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25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25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25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25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25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25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25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25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25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25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25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25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25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25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25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25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25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25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25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25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25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25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25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25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25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25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25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25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25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25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25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25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25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25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25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25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25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25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25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25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25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25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25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25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25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25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25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25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25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25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25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25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25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25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25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25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25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25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25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25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25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25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25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25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25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25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25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25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25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25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25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25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25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25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25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25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25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25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25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25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25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25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25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25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25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25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25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25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25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25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25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25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25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25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25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25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25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25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25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25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25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25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25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25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25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25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25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25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25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25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25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25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25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25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25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25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25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25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25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25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25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25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25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25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25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25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25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25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25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25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25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25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25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25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25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25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25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25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25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25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25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25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25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25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25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25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25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25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25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25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25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25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25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25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25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25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25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25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25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25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25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25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25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25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25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25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25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25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25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25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25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25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25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25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25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25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25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25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25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25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25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25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25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25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25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25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25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25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25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25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25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25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25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25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25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25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25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25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25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25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25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25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25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25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25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25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25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25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25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25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25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25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25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25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25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25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25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25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25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25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25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25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25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25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25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25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25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25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25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25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25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25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25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25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25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25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25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25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25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25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25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25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25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25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25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25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25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25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25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25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25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25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25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25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25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25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25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25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25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25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25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25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25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25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25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25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25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25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25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25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25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25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25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25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25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25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25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25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25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25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25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25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25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25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25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25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25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25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25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25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25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25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25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25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25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25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25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25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25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25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25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25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25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25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25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25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25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25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25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25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25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25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25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25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25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25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25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25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25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25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25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25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25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25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25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25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25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25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25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25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25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25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25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25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25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25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25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25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25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25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25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25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25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25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25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25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25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25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25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25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25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25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25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25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25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25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25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25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25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25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25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25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25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25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25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25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25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25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25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25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25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25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25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25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25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25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25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25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25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25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25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25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25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25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25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25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25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25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25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25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25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25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25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25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25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25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25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25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25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25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25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25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25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25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25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25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25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25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25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25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25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25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25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25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25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25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25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25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25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25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25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25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25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25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25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25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25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25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25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25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25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25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25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25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25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25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25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25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25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25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25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25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25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25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25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25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25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25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25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25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25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25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25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25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25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25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25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25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25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25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25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25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25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25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25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25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25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25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25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25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25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25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25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25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25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25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25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25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25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25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25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25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25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25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25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25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25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25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25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25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25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25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25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25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25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25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25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25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25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25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25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25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25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25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25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25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25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25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25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25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25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25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25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25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25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25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25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25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25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25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25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25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25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25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25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25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25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25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25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25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25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25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25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25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25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25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25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25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25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25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25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25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25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25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25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25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25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25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25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25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25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25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25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25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25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25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25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25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25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25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25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25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25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25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25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25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25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25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25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25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25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25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25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25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25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25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25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25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25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25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25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25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25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25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25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25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25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25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25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25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25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25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25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25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25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25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25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25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25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25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25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25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25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25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25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25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25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25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25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25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25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25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25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25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25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25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25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25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25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25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25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25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25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25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25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25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25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25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25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25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25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25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25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25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25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25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25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25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25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25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25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25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25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25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25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25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25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25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25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25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25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25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25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25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25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25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25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25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25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25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25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25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25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25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25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25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25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25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25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25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25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25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25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25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25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25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25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25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25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25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25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25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25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25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25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25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25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25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25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25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25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25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25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25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25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25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25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25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25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25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25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25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25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25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25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25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25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25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25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25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25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25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25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25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25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25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25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25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25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25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25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25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25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25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25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25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25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25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25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25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25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25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25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25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25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25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25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25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25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25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25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25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25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25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25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25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25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25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25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25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25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25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25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25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25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25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25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25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25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25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25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25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25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25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25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25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25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25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25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25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25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25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25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25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25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25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25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25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25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25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25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25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25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25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25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25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25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25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25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25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25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25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25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25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25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25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25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25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25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25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25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25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25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25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25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25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25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25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25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25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25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25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25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25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25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25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25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25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25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25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25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25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25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25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25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25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25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25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25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25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25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25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25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25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25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25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25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25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25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25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25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25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25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25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25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25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25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25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25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25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25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25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25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25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25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25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25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25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25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25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25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25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25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25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25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25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25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25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25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25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25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25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25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25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25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25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25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25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25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25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25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25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25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25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25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25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25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25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25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25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25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25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25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25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25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25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25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25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25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25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25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25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25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25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25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25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25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25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25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25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25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25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25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25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25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25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25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25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25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25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25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25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25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25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25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25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25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25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25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25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25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25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25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25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25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25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25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25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25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25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25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25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25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25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25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25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25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25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25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25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25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25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25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25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25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25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25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25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25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25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25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25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25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25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25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25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25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25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25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25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25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25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25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25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25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25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25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25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25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25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25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25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25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25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25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25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25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25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25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25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25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25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25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25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25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25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25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25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25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25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25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25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25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25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25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25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25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25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25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25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25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25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25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25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25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25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25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25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25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25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25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25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25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25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25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25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25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25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25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25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25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25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25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25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25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25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25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25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25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25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25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25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25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25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25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25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25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25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25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25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25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25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25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25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25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25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25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25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25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25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25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25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25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25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25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25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25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25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25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25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25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25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25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25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25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25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25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25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25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25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25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25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25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25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25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25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25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25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25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25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25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25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25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25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25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25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25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25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25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25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25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25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25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25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25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25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25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25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25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25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25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25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25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25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25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25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25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25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25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25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25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25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25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25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25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25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25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25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25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25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25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25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25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25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25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25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25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25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25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25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25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25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25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25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25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25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25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25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25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25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25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25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25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25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25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25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25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25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25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25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25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25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25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25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25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25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25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25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25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25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25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25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25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25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25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25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25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25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25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25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25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25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25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25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25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25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25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25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25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25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25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25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25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25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25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25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25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25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25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25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25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25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25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25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25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25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25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25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25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25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25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25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25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25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25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25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25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25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25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25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25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25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25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25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25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25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25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25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25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25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25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25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25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25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25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25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25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25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25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25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25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25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25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25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25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25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25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25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25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25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25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25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25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25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25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25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25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25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25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25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25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25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25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25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25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25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25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25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25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25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25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25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25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25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25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25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25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25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25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25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25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25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25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25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25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25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25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25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25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25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25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25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25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25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25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25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25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25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25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25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25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25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25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25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25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25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25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25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25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25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25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25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25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25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25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25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25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25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25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25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25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25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25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25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25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25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25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25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25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25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25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25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25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25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25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25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25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25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25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25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25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25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25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25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25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25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25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25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25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25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25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25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25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25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25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25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25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25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25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25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25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25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25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25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25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25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25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25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25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25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25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25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25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25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25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25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25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25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25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25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25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25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25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25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25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25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25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25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25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25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25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25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25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25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25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25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25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25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25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25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25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25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25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25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25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25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25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25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25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25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25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25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25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25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25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25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25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25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25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25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25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25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25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25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25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25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25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25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25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25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25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25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25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25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25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25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25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25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25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25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25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25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25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25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25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25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25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25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25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25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25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25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25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25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25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25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25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25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25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25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25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25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25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25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25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25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25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25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25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25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25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25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25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25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25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25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25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25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25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25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25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25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25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25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25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25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25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25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25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25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25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25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25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25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25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25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25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25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25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25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25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25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25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25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25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25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25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25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25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25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25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25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25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25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25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25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25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25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25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25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25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25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25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25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25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25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25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25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25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25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25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25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25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25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25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25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25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25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25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25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25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25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25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25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25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25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25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25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25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25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25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25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25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25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25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25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25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25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25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25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25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25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25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25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25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25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25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25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25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25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25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25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25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25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25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25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25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25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25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25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25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25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25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25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25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25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25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25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25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25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25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25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25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25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25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25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25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25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25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25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25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25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25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25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25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25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25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25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25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25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25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25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25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25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25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25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25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25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25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25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25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25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25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25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25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25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25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25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25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25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25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25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25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25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25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25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25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25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25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25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25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25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25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25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25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25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25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25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25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25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25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25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25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25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25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25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25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25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25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25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25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25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25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25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25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25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25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25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25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25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25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25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25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25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25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25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25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25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25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25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25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25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25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25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25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25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25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25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25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25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25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25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25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25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25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25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25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25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25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25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25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25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25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25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25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25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25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25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25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25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25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25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25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25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25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25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25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25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25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25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25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25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25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25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25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25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25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25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25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25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25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25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25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25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25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25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25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25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25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25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25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25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25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25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25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25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25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25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25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25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25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25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25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25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25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25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25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25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25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25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25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25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25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25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25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25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25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25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25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25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25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25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25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25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25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25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25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25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25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25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25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25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25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25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25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25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25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25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25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25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25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25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25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25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25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25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25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25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25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25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25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25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25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25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25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25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25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25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25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25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25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25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25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25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25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25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25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25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25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25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25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25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25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25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25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25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25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25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25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25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25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25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25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25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25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25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25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25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25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25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25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25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25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25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25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25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25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25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25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25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25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25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25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25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25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25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25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25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25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25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25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25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25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25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25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25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25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25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25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25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25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25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25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25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25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25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25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25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25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25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25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25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25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25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25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25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25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25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25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25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25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25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25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25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25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25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25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25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25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25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25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25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25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25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25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25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25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25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25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25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25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25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25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25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25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25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25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25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25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25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25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25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25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25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25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25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25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25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25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25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25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25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25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25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25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25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25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25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25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25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25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25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25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25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25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25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25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25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25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25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25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25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25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25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25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25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25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25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25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25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25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25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25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25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25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25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25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25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25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25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25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25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25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25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25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25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25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25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25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25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25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25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25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25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25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25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25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25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25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25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25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25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25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25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25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25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25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25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25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25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25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25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25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25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25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25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25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25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25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25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25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25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25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25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25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25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25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25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25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25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25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25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25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25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25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25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25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25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25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25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25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25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25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25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25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25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25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25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25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25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25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25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25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25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25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25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25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25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25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25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25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25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25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25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25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25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25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25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25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25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25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25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25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25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25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25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25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25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25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25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25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25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25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25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25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25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25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25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25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25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25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25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25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25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25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25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25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25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25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25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25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25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25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25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25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25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25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25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25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25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25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25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25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25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25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25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25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25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25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25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25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25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25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25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25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25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25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25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25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25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25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25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25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25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25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25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25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25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25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25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25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25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25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25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25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25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25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25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25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25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25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25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25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25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25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25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25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25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25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25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25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25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25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25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25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25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25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25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25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25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25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25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25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25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25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25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25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25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25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25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25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25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25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25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25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25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25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25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25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25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25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25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25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25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25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25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25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25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25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25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25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25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25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25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25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25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25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25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25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25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25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25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25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25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25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25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25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25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25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25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25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25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25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25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25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25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25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25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25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25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25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25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25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25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25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25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25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25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25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25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25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25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25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25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25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25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25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25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25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25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25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25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25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25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25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25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25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25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25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25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25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25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25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25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25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25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25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25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25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25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25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25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25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25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25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25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25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25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25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25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25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25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25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25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25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25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25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25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25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25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25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25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25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25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25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25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25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25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25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25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25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25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25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25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25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25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25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25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25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25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25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25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25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25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25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25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25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25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25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25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25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25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25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25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25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25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25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25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25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25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25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25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25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25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25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25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25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25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25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25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25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25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25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25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25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25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25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25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25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25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25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25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25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25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25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25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25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25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25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25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25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25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25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25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25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25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25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25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25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25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25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25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25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25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25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25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25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25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25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25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25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25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25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25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25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25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25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25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25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25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25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25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25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25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25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25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25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25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25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25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25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25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25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25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25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25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25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25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25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25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25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25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25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25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25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25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25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25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25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25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25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25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25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25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25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25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25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25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25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25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25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25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25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25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25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25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25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25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25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25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25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25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25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25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25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25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25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25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25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25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25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25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25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25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25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25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25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25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25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25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25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25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25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25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25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25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25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25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25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25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25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25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25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25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25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25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25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25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25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25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25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25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25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25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25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25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25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25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25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25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25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25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25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25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25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25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25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25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25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25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25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25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25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25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25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25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25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25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25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25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25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25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25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25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25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25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25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25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25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25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25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25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2020-11-11T02:36:34Z</dcterms:modified>
</cp:coreProperties>
</file>