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0BCD9768-974B-45A7-A94E-3C17DD8E8BBC}" xr6:coauthVersionLast="47" xr6:coauthVersionMax="47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9" i="1" l="1"/>
  <c r="L89" i="1"/>
  <c r="K89" i="1"/>
  <c r="J89" i="1"/>
  <c r="M90" i="1"/>
  <c r="M88" i="1"/>
  <c r="L88" i="1"/>
  <c r="K88" i="1"/>
  <c r="J88" i="1"/>
  <c r="J90" i="1"/>
  <c r="E90" i="1"/>
  <c r="G88" i="1" s="1"/>
  <c r="J94" i="1"/>
  <c r="D94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92" i="1" l="1"/>
  <c r="J93" i="1" s="1"/>
  <c r="F88" i="1"/>
  <c r="H88" i="1"/>
  <c r="J91" i="1"/>
  <c r="I88" i="1"/>
  <c r="E88" i="1"/>
  <c r="U74" i="1"/>
  <c r="T74" i="1"/>
  <c r="F90" i="1" l="1"/>
  <c r="R53" i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<sst xmlns="http://schemas.openxmlformats.org/spreadsheetml/2006/main" count="658" uniqueCount="131">
  <si>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</si>
  <si>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</si>
  <si>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</si>
  <si>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</si>
  <si>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</si>
  <si>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</si>
  <si>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</si>
  <si>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</si>
  <si>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</si>
  <si>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</si>
  <si>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</si>
  <si>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</si>
  <si>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</si>
  <si>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</si>
  <si>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</si>
  <si>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</si>
  <si>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</si>
  <si>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</si>
  <si>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</si>
  <si>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</si>
  <si>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</si>
  <si>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</si>
  <si>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</si>
  <si>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</si>
  <si>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</si>
  <si>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</si>
  <si>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</si>
  <si>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</si>
  <si>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</si>
  <si>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</si>
  <si>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</si>
  <si>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</si>
  <si>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</si>
  <si>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</si>
  <si>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</si>
  <si>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</si>
  <si>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</si>
  <si>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</si>
  <si>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</si>
  <si>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</si>
  <si>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</si>
  <si>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</si>
  <si>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</si>
  <si>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</si>
  <si>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</si>
  <si>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</si>
  <si>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</si>
  <si>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</si>
  <si>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</si>
  <si>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</si>
  <si>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</si>
  <si>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</si>
  <si>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</si>
  <si>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</si>
  <si>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</si>
  <si>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</si>
  <si>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</si>
  <si>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</si>
  <si>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</si>
  <si>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</si>
  <si>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</si>
  <si>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</si>
  <si>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</si>
  <si>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</si>
  <si>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</si>
  <si>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</si>
  <si>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</si>
  <si>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</si>
  <si>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</si>
  <si>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</si>
  <si>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</si>
  <si>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</si>
  <si>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</si>
  <si>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</si>
  <si>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</si>
  <si>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</si>
  <si>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</si>
  <si>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</si>
  <si>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</si>
  <si>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</si>
  <si>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</si>
  <si>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</si>
  <si>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</si>
  <si>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</si>
  <si>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</si>
  <si>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</si>
  <si>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</si>
  <si>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</si>
  <si>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</si>
  <si>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</si>
  <si>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</si>
  <si>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</si>
  <si>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</si>
  <si>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</si>
  <si>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</si>
  <si>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</si>
  <si>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</si>
  <si>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</si>
  <si>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</si>
  <si>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</si>
  <si>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</si>
  <si>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</si>
  <si>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</si>
  <si>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</si>
  <si>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</si>
  <si>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</si>
  <si>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</si>
  <si>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</si>
  <si>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</si>
  <si>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</si>
  <si>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</si>
  <si>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</si>
  <si>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</si>
  <si>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</si>
  <si>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</si>
  <si>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</si>
  <si>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</si>
  <si>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</si>
  <si>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</si>
  <si>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</si>
  <si>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</si>
  <si>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</si>
  <si>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</si>
  <si>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</si>
  <si>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</si>
  <si>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</si>
  <si>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</si>
  <si>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</si>
  <si>
    <t>Demo_Baseline_2010-19 C466</t>
  </si>
  <si>
    <t>Demo_Baseline_2010-19 C467</t>
  </si>
  <si>
    <t>Baseline_2000-09_C467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</si>
</sst>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  <xf numFmtId="2" fontId="0" fillId="35" borderId="0" xfId="0" applyNumberFormat="1" applyFill="1"/>
    <xf numFmtId="164" fontId="0" fillId="35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abSelected="1" workbookViewId="0">
      <pane ySplit="1" topLeftCell="A78" activePane="bottomLeft" state="frozen"/>
      <selection pane="bottomLeft" activeCell="Q97" sqref="Q97:R97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8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8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8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8" ht="43.2" x14ac:dyDescent="0.3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8" x14ac:dyDescent="0.3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8" s="8" customFormat="1" x14ac:dyDescent="0.3">
      <c r="A86" t="s">
        <v>16</v>
      </c>
      <c r="B86" t="s">
        <v>126</v>
      </c>
      <c r="C86" t="s">
        <v>23</v>
      </c>
      <c r="D86" s="13">
        <v>930.3491414444444</v>
      </c>
      <c r="E86" s="13">
        <v>1890.2624783333331</v>
      </c>
      <c r="F86" s="13">
        <v>1.0534737777777776</v>
      </c>
      <c r="G86" s="13">
        <v>270.41205844444437</v>
      </c>
      <c r="H86" s="13">
        <v>9.8445367777777779</v>
      </c>
      <c r="I86" s="13">
        <v>7.3367124444444443</v>
      </c>
      <c r="J86" s="13">
        <v>8.2027718888888881</v>
      </c>
      <c r="K86" s="13">
        <v>668.41088177777783</v>
      </c>
      <c r="L86" s="13">
        <v>80.17382866666668</v>
      </c>
      <c r="M86" s="13">
        <v>1419.6366374444444</v>
      </c>
      <c r="N86" s="13">
        <v>932.39704044444443</v>
      </c>
      <c r="O86" s="14">
        <v>5977.3932020000002</v>
      </c>
      <c r="P86" s="14">
        <v>27412.728515555555</v>
      </c>
      <c r="Q86" s="13">
        <v>-0.43724066666666661</v>
      </c>
      <c r="R86" s="15">
        <v>-1.5666666666666669E-4</v>
      </c>
    </row>
    <row r="87" spans="1:18" s="8" customFormat="1" x14ac:dyDescent="0.3">
      <c r="A87" t="s">
        <v>16</v>
      </c>
      <c r="B87" t="s">
        <v>127</v>
      </c>
      <c r="C87" t="s">
        <v>23</v>
      </c>
      <c r="D87" s="13">
        <v>930.32731133333334</v>
      </c>
      <c r="E87" s="13">
        <v>1890.2624783333331</v>
      </c>
      <c r="F87" s="13">
        <v>1.0534737777777776</v>
      </c>
      <c r="G87" s="13">
        <v>270.41205844444437</v>
      </c>
      <c r="H87" s="13">
        <v>9.8445367777777779</v>
      </c>
      <c r="I87" s="13">
        <v>7.3405937777777792</v>
      </c>
      <c r="J87" s="13">
        <v>8.2027718888888881</v>
      </c>
      <c r="K87" s="13">
        <v>669.0623984444444</v>
      </c>
      <c r="L87" s="13">
        <v>80.17382866666668</v>
      </c>
      <c r="M87" s="13">
        <v>1418.9927843333332</v>
      </c>
      <c r="N87" s="13">
        <v>932.37144644444436</v>
      </c>
      <c r="O87" s="14">
        <v>5977.3680556666659</v>
      </c>
      <c r="P87" s="14">
        <v>27412.728515555555</v>
      </c>
      <c r="Q87" s="13">
        <v>-0.43722288888888888</v>
      </c>
      <c r="R87" s="15">
        <v>-1.5677777777777779E-4</v>
      </c>
    </row>
    <row r="88" spans="1:18" s="8" customFormat="1" x14ac:dyDescent="0.3">
      <c r="A88"/>
      <c r="B88"/>
      <c r="C88"/>
      <c r="D88" s="13"/>
      <c r="E88" s="20">
        <f>E87/$E90</f>
        <v>0.86752539266866613</v>
      </c>
      <c r="F88" s="21">
        <f>(F87)/$E90</f>
        <v>4.8348589849734502E-4</v>
      </c>
      <c r="G88" s="20">
        <f>G87/$E90</f>
        <v>0.12410410187647543</v>
      </c>
      <c r="H88" s="21">
        <f>H87/$E90</f>
        <v>4.5180950961439771E-3</v>
      </c>
      <c r="I88" s="20">
        <f>I87/$E90</f>
        <v>3.3689244602171388E-3</v>
      </c>
      <c r="J88" s="20">
        <f>J87/$E87</f>
        <v>4.3394882895423969E-3</v>
      </c>
      <c r="K88" s="20">
        <f t="shared" ref="K88:M88" si="1">K87/$E87</f>
        <v>0.35395211306017388</v>
      </c>
      <c r="L88" s="20">
        <f t="shared" si="1"/>
        <v>4.241412480311036E-2</v>
      </c>
      <c r="M88" s="20">
        <f t="shared" si="1"/>
        <v>0.75068557970027316</v>
      </c>
      <c r="N88" s="13"/>
      <c r="O88" s="14"/>
      <c r="P88" s="14"/>
      <c r="Q88" s="13"/>
      <c r="R88" s="15"/>
    </row>
    <row r="89" spans="1:18" s="8" customFormat="1" x14ac:dyDescent="0.3">
      <c r="A89"/>
      <c r="B89"/>
      <c r="C89"/>
      <c r="D89" s="13"/>
      <c r="E89" s="20"/>
      <c r="F89" s="21"/>
      <c r="G89" s="20"/>
      <c r="H89" s="21"/>
      <c r="I89" s="20"/>
      <c r="J89" s="20">
        <f>J87/$M87</f>
        <v>5.7807002117651277E-3</v>
      </c>
      <c r="K89" s="20">
        <f t="shared" ref="K89:M89" si="2">K87/$M87</f>
        <v>0.4715051449389725</v>
      </c>
      <c r="L89" s="20">
        <f t="shared" si="2"/>
        <v>5.6500518925706657E-2</v>
      </c>
      <c r="M89" s="20">
        <f t="shared" si="2"/>
        <v>1</v>
      </c>
      <c r="N89" s="13"/>
      <c r="O89" s="14"/>
      <c r="P89" s="14"/>
      <c r="Q89" s="13"/>
      <c r="R89" s="15"/>
    </row>
    <row r="90" spans="1:18" s="8" customFormat="1" x14ac:dyDescent="0.3">
      <c r="A90"/>
      <c r="B90"/>
      <c r="C90"/>
      <c r="D90" s="13"/>
      <c r="E90" s="13">
        <f>SUM(E87:I87)</f>
        <v>2178.9131411111107</v>
      </c>
      <c r="F90" s="20">
        <f>F88+H88</f>
        <v>5.0015809946413218E-3</v>
      </c>
      <c r="G90" s="13"/>
      <c r="H90" s="13"/>
      <c r="I90" s="13"/>
      <c r="J90" s="13">
        <f>SUM(J87:M87)</f>
        <v>2176.4317833333334</v>
      </c>
      <c r="K90" s="13"/>
      <c r="L90" s="13"/>
      <c r="M90" s="13">
        <f>(M87/1000)*3307080000/(365.25*24*60*60)</f>
        <v>148.70340764865134</v>
      </c>
      <c r="N90" s="13"/>
      <c r="O90" s="14"/>
      <c r="P90" s="14"/>
      <c r="Q90" s="13"/>
      <c r="R90" s="15"/>
    </row>
    <row r="91" spans="1:18" s="8" customFormat="1" x14ac:dyDescent="0.3">
      <c r="A91"/>
      <c r="B91"/>
      <c r="C91"/>
      <c r="D91" s="13"/>
      <c r="E91" s="13"/>
      <c r="F91" s="20"/>
      <c r="G91" s="13"/>
      <c r="H91" s="13"/>
      <c r="I91" s="13"/>
      <c r="J91" s="20">
        <f>J90/E87</f>
        <v>1.1513913058531</v>
      </c>
      <c r="K91" s="13"/>
      <c r="L91" s="13"/>
      <c r="M91" s="13"/>
      <c r="N91" s="13"/>
      <c r="O91" s="14"/>
      <c r="P91" s="14"/>
      <c r="Q91" s="13"/>
      <c r="R91" s="15"/>
    </row>
    <row r="92" spans="1:18" s="8" customFormat="1" x14ac:dyDescent="0.3">
      <c r="A92"/>
      <c r="B92"/>
      <c r="C92"/>
      <c r="D92" s="13"/>
      <c r="E92" s="13"/>
      <c r="F92" s="20"/>
      <c r="G92" s="13"/>
      <c r="H92" s="13"/>
      <c r="I92" s="13"/>
      <c r="J92" s="22">
        <f>J90-E90</f>
        <v>-2.481357777777248</v>
      </c>
      <c r="K92" s="13"/>
      <c r="L92" s="13"/>
      <c r="M92" s="13"/>
      <c r="N92" s="13"/>
      <c r="O92" s="14"/>
      <c r="P92" s="14"/>
      <c r="Q92" s="13"/>
      <c r="R92" s="15"/>
    </row>
    <row r="93" spans="1:18" s="8" customFormat="1" x14ac:dyDescent="0.3">
      <c r="A93"/>
      <c r="B93"/>
      <c r="C93"/>
      <c r="D93" s="13"/>
      <c r="E93" s="13"/>
      <c r="F93" s="20"/>
      <c r="G93" s="13"/>
      <c r="H93" s="13"/>
      <c r="I93" s="13"/>
      <c r="J93" s="21">
        <f>J92/E90</f>
        <v>-1.1388052745011715E-3</v>
      </c>
      <c r="K93" s="13"/>
      <c r="L93" s="13"/>
      <c r="M93" s="13"/>
      <c r="N93" s="13"/>
      <c r="O93" s="14"/>
      <c r="P93" s="14"/>
      <c r="Q93" s="13"/>
      <c r="R93" s="15"/>
    </row>
    <row r="94" spans="1:18" x14ac:dyDescent="0.3">
      <c r="D94" s="2">
        <f>SUM(D85:I85)</f>
        <v>3109.2584012222219</v>
      </c>
      <c r="J94" s="2">
        <f>SUM(J85:N85)</f>
        <v>3108.8211602222223</v>
      </c>
    </row>
    <row r="96" spans="1:18" x14ac:dyDescent="0.3">
      <c r="A96" t="s">
        <v>16</v>
      </c>
      <c r="B96" t="s">
        <v>128</v>
      </c>
      <c r="C96" t="s">
        <v>23</v>
      </c>
      <c r="D96" s="5">
        <v>928.42462833333332</v>
      </c>
      <c r="E96" s="13">
        <v>1890.2624918888889</v>
      </c>
      <c r="F96" s="13">
        <v>0.97914977777777779</v>
      </c>
      <c r="G96" s="13">
        <v>270.41205844444437</v>
      </c>
      <c r="H96" s="13">
        <v>9.8445367777777779</v>
      </c>
      <c r="I96" s="13">
        <v>7.3341234444444439</v>
      </c>
      <c r="J96" s="13">
        <v>8.2027718888888881</v>
      </c>
      <c r="K96" s="13">
        <v>669.07213688888896</v>
      </c>
      <c r="L96" s="13">
        <v>80.17382866666668</v>
      </c>
      <c r="M96" s="5">
        <v>1393.0887585555556</v>
      </c>
      <c r="N96" s="13">
        <v>930.93472622222225</v>
      </c>
      <c r="O96" s="14">
        <v>5483.3967555555555</v>
      </c>
      <c r="P96" s="14">
        <v>27412.728515555555</v>
      </c>
      <c r="Q96" s="23">
        <v>-25.78476622222222</v>
      </c>
      <c r="R96" s="24">
        <v>-7.9697777777777788E-3</v>
      </c>
    </row>
    <row r="97" spans="1:19" x14ac:dyDescent="0.3">
      <c r="A97" t="s">
        <v>16</v>
      </c>
      <c r="B97" t="s">
        <v>129</v>
      </c>
      <c r="C97" t="s">
        <v>23</v>
      </c>
      <c r="D97" s="2">
        <v>928.62194833333342</v>
      </c>
      <c r="E97" s="2">
        <v>1890.2624918888889</v>
      </c>
      <c r="F97" s="2">
        <v>1.0534737777777776</v>
      </c>
      <c r="G97" s="2">
        <v>270.41205844444437</v>
      </c>
      <c r="H97" s="2">
        <v>9.8445367777777779</v>
      </c>
      <c r="I97" s="2">
        <v>7.3320814444444453</v>
      </c>
      <c r="J97" s="2">
        <v>8.2027718888888881</v>
      </c>
      <c r="K97" s="2">
        <v>669.06689466666683</v>
      </c>
      <c r="L97" s="2">
        <v>80.17382866666668</v>
      </c>
      <c r="M97" s="2">
        <v>1393.1514079999999</v>
      </c>
      <c r="N97" s="2">
        <v>931.139784111111</v>
      </c>
      <c r="O97" s="3">
        <v>5989.2639431111111</v>
      </c>
      <c r="P97" s="3">
        <v>27412.728515555555</v>
      </c>
      <c r="Q97" s="23">
        <v>-25.791903222222221</v>
      </c>
      <c r="R97" s="24">
        <v>-7.9711111111111128E-3</v>
      </c>
    </row>
    <row r="100" spans="1:19" x14ac:dyDescent="0.3">
      <c r="A100" t="s">
        <v>16</v>
      </c>
      <c r="B100" t="s">
        <v>93</v>
      </c>
      <c r="C100" t="s">
        <v>92</v>
      </c>
      <c r="D100" s="2">
        <v>1230.0044677999999</v>
      </c>
      <c r="E100" s="2">
        <v>1848.1456909000001</v>
      </c>
      <c r="F100" s="2">
        <v>1.0573501000000001</v>
      </c>
      <c r="G100" s="2">
        <v>299.4371582</v>
      </c>
      <c r="H100" s="2">
        <v>9.7418259000000003</v>
      </c>
      <c r="I100" s="2">
        <v>5.7446602000000002</v>
      </c>
      <c r="J100" s="2">
        <v>8.1171118999999994</v>
      </c>
      <c r="K100" s="2">
        <v>673.08737180000003</v>
      </c>
      <c r="L100" s="2">
        <v>81.12013859999999</v>
      </c>
      <c r="M100" s="2">
        <v>1432.6230836</v>
      </c>
      <c r="N100" s="2">
        <v>1196.8767700000001</v>
      </c>
      <c r="O100" s="3">
        <v>5429.4087645999998</v>
      </c>
      <c r="P100" s="3">
        <v>27140.258789299998</v>
      </c>
      <c r="Q100" s="2">
        <v>-2.3066774000000003</v>
      </c>
      <c r="R100" s="4">
        <v>-7.1000000000000002E-4</v>
      </c>
      <c r="S100" t="s">
        <v>92</v>
      </c>
    </row>
    <row r="101" spans="1:19" x14ac:dyDescent="0.3">
      <c r="A101" t="s">
        <v>16</v>
      </c>
      <c r="B101" t="s">
        <v>95</v>
      </c>
      <c r="C101" t="s">
        <v>92</v>
      </c>
      <c r="D101" s="2">
        <v>1230.0044677999999</v>
      </c>
      <c r="E101" s="2">
        <v>1848.1456909000001</v>
      </c>
      <c r="F101" s="2">
        <v>1.0573501000000001</v>
      </c>
      <c r="G101" s="2">
        <v>299.4371582</v>
      </c>
      <c r="H101" s="2">
        <v>9.7418259000000003</v>
      </c>
      <c r="I101" s="2">
        <v>5.7446602000000002</v>
      </c>
      <c r="J101" s="2">
        <v>8.1171118999999994</v>
      </c>
      <c r="K101" s="5">
        <v>675.4841553</v>
      </c>
      <c r="L101" s="2">
        <v>81.12013859999999</v>
      </c>
      <c r="M101" s="2">
        <v>1432.6230836</v>
      </c>
      <c r="N101" s="2">
        <v>1196.8767700000001</v>
      </c>
      <c r="O101" s="3">
        <v>5429.4087645999998</v>
      </c>
      <c r="P101" s="3">
        <v>27140.258789299998</v>
      </c>
      <c r="Q101" s="5">
        <v>9.0106100000000008E-2</v>
      </c>
      <c r="R101" s="7">
        <v>3.5000000000000063E-6</v>
      </c>
      <c r="S101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9"/>
  <sheetViews>
    <sheetView workbookViewId="0">
      <selection activeCell="Q8" sqref="Q8:R8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A8" t="s">
        <v>16</v>
      </c>
      <c r="B8" t="s">
        <v>130</v>
      </c>
      <c r="C8" t="s">
        <v>70</v>
      </c>
      <c r="D8" s="13">
        <v>712.12102060000007</v>
      </c>
      <c r="E8" s="13">
        <v>1790.8486085</v>
      </c>
      <c r="F8" s="13">
        <v>1.0089707999999999</v>
      </c>
      <c r="G8" s="13">
        <v>270.46964409999998</v>
      </c>
      <c r="H8" s="13">
        <v>9.3802727000000008</v>
      </c>
      <c r="I8" s="13">
        <v>9.5556570000000001</v>
      </c>
      <c r="J8" s="13">
        <v>7.8162368999999998</v>
      </c>
      <c r="K8" s="13">
        <v>669.23419800000011</v>
      </c>
      <c r="L8" s="13">
        <v>83.385008899999988</v>
      </c>
      <c r="M8" s="5">
        <v>1232.4494689999997</v>
      </c>
      <c r="N8" s="13">
        <v>781.45020760000011</v>
      </c>
      <c r="O8" s="14">
        <v>5728.1892335000002</v>
      </c>
      <c r="P8" s="14">
        <v>26145.6904297</v>
      </c>
      <c r="Q8" s="5">
        <v>-19.049053199999999</v>
      </c>
      <c r="R8" s="7">
        <v>-6.5796999999999991E-3</v>
      </c>
    </row>
    <row r="9" spans="1:19" ht="129.6" x14ac:dyDescent="0.3">
      <c r="C9" s="1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0" t="s">
        <v>36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1" t="s">
        <v>11</v>
      </c>
      <c r="P9" s="11" t="s">
        <v>12</v>
      </c>
      <c r="Q9" s="10" t="s">
        <v>13</v>
      </c>
      <c r="R9" s="12" t="s">
        <v>14</v>
      </c>
      <c r="S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2187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2187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2021-08-29T02:18:12Z</dcterms:modified>
</cp:coreProperties>
</file>