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40009_{98A7E6D9-4B51-4405-9AAB-CC2B45ABB478}" xr6:coauthVersionLast="45" xr6:coauthVersionMax="45" xr10:uidLastSave="{00000000-0000-0000-0000-000000000000}"/>
  <bookViews>
    <workbookView xWindow="28680" yWindow="-7425" windowWidth="29040" windowHeight="17640"/>
  </bookViews>
  <sheets>
    <sheet name="FLOW_Tidbit_Cr_Stream_Temp_Anal" sheetId="1" r:id="rId1"/>
  </sheets>
  <calcPr calcId="0"/>
</workbook>
</file>

<file path=xl/calcChain.xml><?xml version="1.0" encoding="utf-8"?>
<calcChain xmlns="http://schemas.openxmlformats.org/spreadsheetml/2006/main">
  <c r="T109" i="1" l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10" i="1" s="1"/>
  <c r="T1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110" i="1" s="1"/>
  <c r="L8" i="1"/>
  <c r="L7" i="1"/>
  <c r="L6" i="1"/>
  <c r="L5" i="1"/>
  <c r="L4" i="1"/>
  <c r="L3" i="1"/>
  <c r="L2" i="1"/>
  <c r="O109" i="1" l="1"/>
  <c r="M109" i="1"/>
  <c r="O108" i="1"/>
  <c r="M108" i="1"/>
  <c r="O107" i="1"/>
  <c r="M107" i="1"/>
  <c r="O106" i="1"/>
  <c r="M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O2" i="1" l="1"/>
  <c r="O110" i="1" s="1"/>
  <c r="O1" i="1"/>
  <c r="M2" i="1"/>
  <c r="M1" i="1"/>
  <c r="F110" i="1"/>
  <c r="E110" i="1"/>
  <c r="G110" i="1"/>
  <c r="M110" i="1" l="1"/>
  <c r="I3" i="1"/>
  <c r="I2" i="1"/>
  <c r="K2" i="1"/>
  <c r="I4" i="1"/>
  <c r="J101" i="1"/>
  <c r="J89" i="1"/>
  <c r="J84" i="1"/>
  <c r="J79" i="1"/>
  <c r="J74" i="1"/>
  <c r="J66" i="1"/>
  <c r="J58" i="1"/>
  <c r="J50" i="1"/>
  <c r="J42" i="1"/>
  <c r="J34" i="1"/>
  <c r="J26" i="1"/>
  <c r="J18" i="1"/>
  <c r="J10" i="1"/>
  <c r="J5" i="1"/>
  <c r="J72" i="1"/>
  <c r="J64" i="1"/>
  <c r="J48" i="1"/>
  <c r="J40" i="1"/>
  <c r="J32" i="1"/>
  <c r="J8" i="1"/>
  <c r="J33" i="1"/>
  <c r="J36" i="1"/>
  <c r="J4" i="1"/>
  <c r="J86" i="1"/>
  <c r="J71" i="1"/>
  <c r="J15" i="1"/>
  <c r="J7" i="1"/>
  <c r="J109" i="1"/>
  <c r="J104" i="1"/>
  <c r="J99" i="1"/>
  <c r="J94" i="1"/>
  <c r="J82" i="1"/>
  <c r="J77" i="1"/>
  <c r="J69" i="1"/>
  <c r="J61" i="1"/>
  <c r="J53" i="1"/>
  <c r="J45" i="1"/>
  <c r="J37" i="1"/>
  <c r="J29" i="1"/>
  <c r="J21" i="1"/>
  <c r="J13" i="1"/>
  <c r="J68" i="1"/>
  <c r="J12" i="1"/>
  <c r="J97" i="1"/>
  <c r="J92" i="1"/>
  <c r="J87" i="1"/>
  <c r="J56" i="1"/>
  <c r="J24" i="1"/>
  <c r="J16" i="1"/>
  <c r="J17" i="1"/>
  <c r="J103" i="1"/>
  <c r="J52" i="1"/>
  <c r="J44" i="1"/>
  <c r="J28" i="1"/>
  <c r="J96" i="1"/>
  <c r="J107" i="1"/>
  <c r="J102" i="1"/>
  <c r="J90" i="1"/>
  <c r="J85" i="1"/>
  <c r="J80" i="1"/>
  <c r="J75" i="1"/>
  <c r="J67" i="1"/>
  <c r="J59" i="1"/>
  <c r="J51" i="1"/>
  <c r="J43" i="1"/>
  <c r="J35" i="1"/>
  <c r="J27" i="1"/>
  <c r="J19" i="1"/>
  <c r="J11" i="1"/>
  <c r="J3" i="1"/>
  <c r="J81" i="1"/>
  <c r="J106" i="1"/>
  <c r="J63" i="1"/>
  <c r="J23" i="1"/>
  <c r="J105" i="1"/>
  <c r="J100" i="1"/>
  <c r="J95" i="1"/>
  <c r="J70" i="1"/>
  <c r="J62" i="1"/>
  <c r="J54" i="1"/>
  <c r="J46" i="1"/>
  <c r="J38" i="1"/>
  <c r="J30" i="1"/>
  <c r="J22" i="1"/>
  <c r="J14" i="1"/>
  <c r="J6" i="1"/>
  <c r="J98" i="1"/>
  <c r="J93" i="1"/>
  <c r="J83" i="1"/>
  <c r="J78" i="1"/>
  <c r="J73" i="1"/>
  <c r="J65" i="1"/>
  <c r="J57" i="1"/>
  <c r="J49" i="1"/>
  <c r="J41" i="1"/>
  <c r="J25" i="1"/>
  <c r="J9" i="1"/>
  <c r="J76" i="1"/>
  <c r="J60" i="1"/>
  <c r="J20" i="1"/>
  <c r="J91" i="1"/>
  <c r="J47" i="1"/>
  <c r="J31" i="1"/>
  <c r="J88" i="1"/>
  <c r="J55" i="1"/>
  <c r="J108" i="1"/>
  <c r="J39" i="1"/>
  <c r="J2" i="1"/>
  <c r="S35" i="1" l="1"/>
  <c r="Q35" i="1" s="1"/>
  <c r="S99" i="1"/>
  <c r="Q99" i="1" s="1"/>
  <c r="S52" i="1"/>
  <c r="Q52" i="1" s="1"/>
  <c r="S21" i="1"/>
  <c r="Q21" i="1" s="1"/>
  <c r="S22" i="1"/>
  <c r="Q22" i="1" s="1"/>
  <c r="S86" i="1"/>
  <c r="Q86" i="1" s="1"/>
  <c r="S63" i="1"/>
  <c r="Q63" i="1" s="1"/>
  <c r="S15" i="1"/>
  <c r="Q15" i="1" s="1"/>
  <c r="S40" i="1"/>
  <c r="Q40" i="1" s="1"/>
  <c r="S104" i="1"/>
  <c r="Q104" i="1" s="1"/>
  <c r="S49" i="1"/>
  <c r="Q49" i="1" s="1"/>
  <c r="S3" i="1"/>
  <c r="Q3" i="1" s="1"/>
  <c r="S34" i="1"/>
  <c r="Q34" i="1" s="1"/>
  <c r="S98" i="1"/>
  <c r="Q98" i="1" s="1"/>
  <c r="S43" i="1"/>
  <c r="Q43" i="1" s="1"/>
  <c r="S107" i="1"/>
  <c r="Q107" i="1" s="1"/>
  <c r="S60" i="1"/>
  <c r="Q60" i="1" s="1"/>
  <c r="S45" i="1"/>
  <c r="Q45" i="1" s="1"/>
  <c r="S30" i="1"/>
  <c r="Q30" i="1" s="1"/>
  <c r="S94" i="1"/>
  <c r="Q94" i="1" s="1"/>
  <c r="S71" i="1"/>
  <c r="Q71" i="1" s="1"/>
  <c r="S23" i="1"/>
  <c r="Q23" i="1" s="1"/>
  <c r="S48" i="1"/>
  <c r="Q48" i="1" s="1"/>
  <c r="S11" i="1"/>
  <c r="Q11" i="1" s="1"/>
  <c r="S57" i="1"/>
  <c r="Q57" i="1" s="1"/>
  <c r="S37" i="1"/>
  <c r="Q37" i="1" s="1"/>
  <c r="S42" i="1"/>
  <c r="Q42" i="1" s="1"/>
  <c r="S106" i="1"/>
  <c r="Q106" i="1" s="1"/>
  <c r="S84" i="1"/>
  <c r="Q84" i="1" s="1"/>
  <c r="S8" i="1"/>
  <c r="Q8" i="1" s="1"/>
  <c r="S81" i="1"/>
  <c r="Q81" i="1" s="1"/>
  <c r="S31" i="1"/>
  <c r="Q31" i="1" s="1"/>
  <c r="S33" i="1"/>
  <c r="Q33" i="1" s="1"/>
  <c r="S91" i="1"/>
  <c r="Q91" i="1" s="1"/>
  <c r="S14" i="1"/>
  <c r="Q14" i="1" s="1"/>
  <c r="S55" i="1"/>
  <c r="Q55" i="1" s="1"/>
  <c r="S41" i="1"/>
  <c r="Q41" i="1" s="1"/>
  <c r="S51" i="1"/>
  <c r="Q51" i="1" s="1"/>
  <c r="S4" i="1"/>
  <c r="Q4" i="1" s="1"/>
  <c r="S68" i="1"/>
  <c r="Q68" i="1" s="1"/>
  <c r="S85" i="1"/>
  <c r="Q85" i="1" s="1"/>
  <c r="S38" i="1"/>
  <c r="Q38" i="1" s="1"/>
  <c r="S102" i="1"/>
  <c r="Q102" i="1" s="1"/>
  <c r="S87" i="1"/>
  <c r="Q87" i="1" s="1"/>
  <c r="S47" i="1"/>
  <c r="Q47" i="1" s="1"/>
  <c r="S56" i="1"/>
  <c r="Q56" i="1" s="1"/>
  <c r="S29" i="1"/>
  <c r="Q29" i="1" s="1"/>
  <c r="S65" i="1"/>
  <c r="Q65" i="1" s="1"/>
  <c r="S69" i="1"/>
  <c r="Q69" i="1" s="1"/>
  <c r="S50" i="1"/>
  <c r="Q50" i="1" s="1"/>
  <c r="S9" i="1"/>
  <c r="Q9" i="1" s="1"/>
  <c r="S67" i="1"/>
  <c r="Q67" i="1" s="1"/>
  <c r="S101" i="1"/>
  <c r="Q101" i="1" s="1"/>
  <c r="S53" i="1"/>
  <c r="Q53" i="1" s="1"/>
  <c r="S72" i="1"/>
  <c r="Q72" i="1" s="1"/>
  <c r="S2" i="1"/>
  <c r="S88" i="1"/>
  <c r="Q88" i="1" s="1"/>
  <c r="S18" i="1"/>
  <c r="Q18" i="1" s="1"/>
  <c r="S44" i="1"/>
  <c r="Q44" i="1" s="1"/>
  <c r="S32" i="1"/>
  <c r="Q32" i="1" s="1"/>
  <c r="S26" i="1"/>
  <c r="Q26" i="1" s="1"/>
  <c r="S59" i="1"/>
  <c r="Q59" i="1" s="1"/>
  <c r="S12" i="1"/>
  <c r="Q12" i="1" s="1"/>
  <c r="S76" i="1"/>
  <c r="Q76" i="1" s="1"/>
  <c r="S93" i="1"/>
  <c r="Q93" i="1" s="1"/>
  <c r="S46" i="1"/>
  <c r="Q46" i="1" s="1"/>
  <c r="S5" i="1"/>
  <c r="Q5" i="1" s="1"/>
  <c r="S95" i="1"/>
  <c r="Q95" i="1" s="1"/>
  <c r="S79" i="1"/>
  <c r="Q79" i="1" s="1"/>
  <c r="S64" i="1"/>
  <c r="Q64" i="1" s="1"/>
  <c r="S77" i="1"/>
  <c r="Q77" i="1" s="1"/>
  <c r="S73" i="1"/>
  <c r="Q73" i="1" s="1"/>
  <c r="S39" i="1"/>
  <c r="Q39" i="1" s="1"/>
  <c r="S58" i="1"/>
  <c r="Q58" i="1" s="1"/>
  <c r="S20" i="1"/>
  <c r="Q20" i="1" s="1"/>
  <c r="S54" i="1"/>
  <c r="Q54" i="1" s="1"/>
  <c r="S103" i="1"/>
  <c r="Q103" i="1" s="1"/>
  <c r="S17" i="1"/>
  <c r="Q17" i="1" s="1"/>
  <c r="S66" i="1"/>
  <c r="Q66" i="1" s="1"/>
  <c r="S24" i="1"/>
  <c r="Q24" i="1" s="1"/>
  <c r="S82" i="1"/>
  <c r="Q82" i="1" s="1"/>
  <c r="S108" i="1"/>
  <c r="Q108" i="1" s="1"/>
  <c r="S61" i="1"/>
  <c r="Q61" i="1" s="1"/>
  <c r="S90" i="1"/>
  <c r="Q90" i="1" s="1"/>
  <c r="S75" i="1"/>
  <c r="Q75" i="1" s="1"/>
  <c r="S28" i="1"/>
  <c r="Q28" i="1" s="1"/>
  <c r="S92" i="1"/>
  <c r="Q92" i="1" s="1"/>
  <c r="S109" i="1"/>
  <c r="Q109" i="1" s="1"/>
  <c r="S62" i="1"/>
  <c r="Q62" i="1" s="1"/>
  <c r="S7" i="1"/>
  <c r="Q7" i="1" s="1"/>
  <c r="S19" i="1"/>
  <c r="Q19" i="1" s="1"/>
  <c r="S16" i="1"/>
  <c r="Q16" i="1" s="1"/>
  <c r="S80" i="1"/>
  <c r="Q80" i="1" s="1"/>
  <c r="S25" i="1"/>
  <c r="Q25" i="1" s="1"/>
  <c r="S89" i="1"/>
  <c r="Q89" i="1" s="1"/>
  <c r="S10" i="1"/>
  <c r="Q10" i="1" s="1"/>
  <c r="S74" i="1"/>
  <c r="Q74" i="1" s="1"/>
  <c r="S83" i="1"/>
  <c r="Q83" i="1" s="1"/>
  <c r="S36" i="1"/>
  <c r="Q36" i="1" s="1"/>
  <c r="S100" i="1"/>
  <c r="Q100" i="1" s="1"/>
  <c r="S6" i="1"/>
  <c r="Q6" i="1" s="1"/>
  <c r="S70" i="1"/>
  <c r="Q70" i="1" s="1"/>
  <c r="S13" i="1"/>
  <c r="Q13" i="1" s="1"/>
  <c r="S97" i="1"/>
  <c r="Q97" i="1" s="1"/>
  <c r="S27" i="1"/>
  <c r="Q27" i="1" s="1"/>
  <c r="S78" i="1"/>
  <c r="Q78" i="1" s="1"/>
  <c r="S96" i="1"/>
  <c r="Q96" i="1" s="1"/>
  <c r="S105" i="1"/>
  <c r="Q105" i="1" s="1"/>
  <c r="I101" i="1"/>
  <c r="J110" i="1"/>
  <c r="Q2" i="1" l="1"/>
  <c r="S110" i="1"/>
  <c r="I5" i="1" s="1"/>
  <c r="Q110" i="1" l="1"/>
  <c r="I6" i="1"/>
  <c r="I102" i="1"/>
</calcChain>
</file>

<file path=xl/sharedStrings.xml><?xml version="1.0" encoding="utf-8"?>
<sst xmlns="http://schemas.openxmlformats.org/spreadsheetml/2006/main" count="22" uniqueCount="19">
  <si>
    <t>Month index</t>
  </si>
  <si>
    <t xml:space="preserve"> year</t>
  </si>
  <si>
    <t xml:space="preserve"> month</t>
  </si>
  <si>
    <t xml:space="preserve"> days in month</t>
  </si>
  <si>
    <t>slope</t>
  </si>
  <si>
    <t>intercept</t>
  </si>
  <si>
    <t>R2</t>
  </si>
  <si>
    <t>RMSE obs</t>
  </si>
  <si>
    <t>(Tw_est - Tw_obs)^2</t>
  </si>
  <si>
    <t>RMSE  est</t>
  </si>
  <si>
    <t>(Tw-Tw_bar)^2</t>
  </si>
  <si>
    <t xml:space="preserve"> Stream temp in S Fork abv CGR degC</t>
  </si>
  <si>
    <t xml:space="preserve"> Obs:..\Observations\McKenzie\USGS_14159200_temp_SO FK MCKENZIE RIVER ABOVE COUGAR LAKE NR RAINBOW_23773037.csv</t>
  </si>
  <si>
    <t xml:space="preserve"> Air temp at S Fork abv CGR degC</t>
  </si>
  <si>
    <t>air temp but not lower than 0</t>
  </si>
  <si>
    <t>fit to air temp with 0 deg floor</t>
  </si>
  <si>
    <t>Tw_est fitted water temp</t>
  </si>
  <si>
    <t>average</t>
  </si>
  <si>
    <t>sim-obs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</si>
</sst>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166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v observed monthly water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FLOW_Tidbit_Cr_Stream_Temp_Anal!$O$1</c:f>
              <c:strCache>
                <c:ptCount val="1"/>
                <c:pt idx="0">
                  <c:v> Obs:..\Observations\McKenzie\USGS_14159200_temp_SO FK MCKENZIE RIVER ABOVE COUGAR LAKE NR RAINBOW_23773037.csv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FLOW_Tidbit_Cr_Stream_Temp_Anal!$O$2:$O$109</c:f>
              <c:numCache>
                <c:formatCode>General</c:formatCode>
                <c:ptCount val="108"/>
                <c:pt idx="0">
                  <c:v>5.5611240000000004</c:v>
                </c:pt>
                <c:pt idx="1">
                  <c:v>5.204129</c:v>
                </c:pt>
                <c:pt idx="2">
                  <c:v>5.0899530000000004</c:v>
                </c:pt>
                <c:pt idx="3">
                  <c:v>5.3831249999999997</c:v>
                </c:pt>
                <c:pt idx="4">
                  <c:v>6.4534450000000003</c:v>
                </c:pt>
                <c:pt idx="5">
                  <c:v>8.8064929999999997</c:v>
                </c:pt>
                <c:pt idx="6">
                  <c:v>11.253795</c:v>
                </c:pt>
                <c:pt idx="7">
                  <c:v>10.724527999999999</c:v>
                </c:pt>
                <c:pt idx="8">
                  <c:v>9.3905910000000006</c:v>
                </c:pt>
                <c:pt idx="9">
                  <c:v>7.7608730000000001</c:v>
                </c:pt>
                <c:pt idx="10">
                  <c:v>5.7657990000000003</c:v>
                </c:pt>
                <c:pt idx="11">
                  <c:v>4.8019150000000002</c:v>
                </c:pt>
                <c:pt idx="12">
                  <c:v>4.3048380000000002</c:v>
                </c:pt>
                <c:pt idx="13">
                  <c:v>3.5831170000000001</c:v>
                </c:pt>
                <c:pt idx="14">
                  <c:v>4.5250349999999999</c:v>
                </c:pt>
                <c:pt idx="15">
                  <c:v>4.8515620000000004</c:v>
                </c:pt>
                <c:pt idx="16">
                  <c:v>5.832058</c:v>
                </c:pt>
                <c:pt idx="17">
                  <c:v>7.7188309999999998</c:v>
                </c:pt>
                <c:pt idx="18">
                  <c:v>10.470634</c:v>
                </c:pt>
                <c:pt idx="19">
                  <c:v>10.573588000000001</c:v>
                </c:pt>
                <c:pt idx="20">
                  <c:v>9.3907810000000005</c:v>
                </c:pt>
                <c:pt idx="21">
                  <c:v>7.5293890000000001</c:v>
                </c:pt>
                <c:pt idx="22">
                  <c:v>5.3008189999999997</c:v>
                </c:pt>
                <c:pt idx="23">
                  <c:v>3.5235210000000001</c:v>
                </c:pt>
                <c:pt idx="24">
                  <c:v>4.1981859999999998</c:v>
                </c:pt>
                <c:pt idx="25">
                  <c:v>4.2563820000000003</c:v>
                </c:pt>
                <c:pt idx="26">
                  <c:v>4.3000590000000001</c:v>
                </c:pt>
                <c:pt idx="27">
                  <c:v>5.3488879999999996</c:v>
                </c:pt>
                <c:pt idx="28">
                  <c:v>6.8545740000000004</c:v>
                </c:pt>
                <c:pt idx="29">
                  <c:v>8.6545620000000003</c:v>
                </c:pt>
                <c:pt idx="30">
                  <c:v>10.81798</c:v>
                </c:pt>
                <c:pt idx="31">
                  <c:v>8.1575600000000001</c:v>
                </c:pt>
                <c:pt idx="32">
                  <c:v>9.2495150000000006</c:v>
                </c:pt>
                <c:pt idx="33">
                  <c:v>7.6215419999999998</c:v>
                </c:pt>
                <c:pt idx="34">
                  <c:v>6.709956</c:v>
                </c:pt>
                <c:pt idx="35">
                  <c:v>4.9356859999999996</c:v>
                </c:pt>
                <c:pt idx="36">
                  <c:v>3.6660560000000002</c:v>
                </c:pt>
                <c:pt idx="37">
                  <c:v>4.3088790000000001</c:v>
                </c:pt>
                <c:pt idx="38">
                  <c:v>4.8697699999999999</c:v>
                </c:pt>
                <c:pt idx="39">
                  <c:v>5.6472230000000003</c:v>
                </c:pt>
                <c:pt idx="40">
                  <c:v>7.939508</c:v>
                </c:pt>
                <c:pt idx="41">
                  <c:v>9.6459100000000007</c:v>
                </c:pt>
                <c:pt idx="42">
                  <c:v>11.247596</c:v>
                </c:pt>
                <c:pt idx="43">
                  <c:v>10.529299</c:v>
                </c:pt>
                <c:pt idx="44">
                  <c:v>9.5790260000000007</c:v>
                </c:pt>
                <c:pt idx="45">
                  <c:v>6.826441</c:v>
                </c:pt>
                <c:pt idx="46">
                  <c:v>5.7604949999999997</c:v>
                </c:pt>
                <c:pt idx="47">
                  <c:v>3.2154120000000002</c:v>
                </c:pt>
                <c:pt idx="48">
                  <c:v>4.2341430000000004</c:v>
                </c:pt>
                <c:pt idx="49">
                  <c:v>4.2153099999999997</c:v>
                </c:pt>
                <c:pt idx="50">
                  <c:v>5.1653010000000004</c:v>
                </c:pt>
                <c:pt idx="51">
                  <c:v>6.1528090000000004</c:v>
                </c:pt>
                <c:pt idx="52">
                  <c:v>8.2855150000000002</c:v>
                </c:pt>
                <c:pt idx="53">
                  <c:v>9.8023209999999992</c:v>
                </c:pt>
                <c:pt idx="54">
                  <c:v>11.490181</c:v>
                </c:pt>
                <c:pt idx="55">
                  <c:v>10.824233</c:v>
                </c:pt>
                <c:pt idx="56">
                  <c:v>9.5962580000000006</c:v>
                </c:pt>
                <c:pt idx="57">
                  <c:v>8.3947640000000003</c:v>
                </c:pt>
                <c:pt idx="58">
                  <c:v>6.7528550000000003</c:v>
                </c:pt>
                <c:pt idx="59">
                  <c:v>6.0831379999999999</c:v>
                </c:pt>
                <c:pt idx="60">
                  <c:v>5.1523380000000003</c:v>
                </c:pt>
                <c:pt idx="61">
                  <c:v>6.0189560000000002</c:v>
                </c:pt>
                <c:pt idx="62">
                  <c:v>6.4329400000000003</c:v>
                </c:pt>
                <c:pt idx="63">
                  <c:v>6.7924300000000004</c:v>
                </c:pt>
                <c:pt idx="64">
                  <c:v>8.9587699999999995</c:v>
                </c:pt>
                <c:pt idx="65">
                  <c:v>11.389341</c:v>
                </c:pt>
                <c:pt idx="66">
                  <c:v>11.897917</c:v>
                </c:pt>
                <c:pt idx="67">
                  <c:v>11.168345</c:v>
                </c:pt>
                <c:pt idx="68">
                  <c:v>9.3149300000000004</c:v>
                </c:pt>
                <c:pt idx="69">
                  <c:v>8.3287630000000004</c:v>
                </c:pt>
                <c:pt idx="70">
                  <c:v>5.9748169999999998</c:v>
                </c:pt>
                <c:pt idx="71">
                  <c:v>5.4039159999999997</c:v>
                </c:pt>
                <c:pt idx="72">
                  <c:v>4.6272169999999999</c:v>
                </c:pt>
                <c:pt idx="73">
                  <c:v>5.3779450000000004</c:v>
                </c:pt>
                <c:pt idx="74">
                  <c:v>5.659497</c:v>
                </c:pt>
                <c:pt idx="75">
                  <c:v>6.7848269999999999</c:v>
                </c:pt>
                <c:pt idx="76">
                  <c:v>8.7718749999999996</c:v>
                </c:pt>
                <c:pt idx="77">
                  <c:v>10.353471000000001</c:v>
                </c:pt>
                <c:pt idx="78">
                  <c:v>11.011625</c:v>
                </c:pt>
                <c:pt idx="79">
                  <c:v>10.872294999999999</c:v>
                </c:pt>
                <c:pt idx="80">
                  <c:v>9.0363220000000002</c:v>
                </c:pt>
                <c:pt idx="81">
                  <c:v>8.2622250000000008</c:v>
                </c:pt>
                <c:pt idx="82">
                  <c:v>7.2404169999999999</c:v>
                </c:pt>
                <c:pt idx="83">
                  <c:v>4.67211</c:v>
                </c:pt>
                <c:pt idx="84">
                  <c:v>3.6666099999999999</c:v>
                </c:pt>
                <c:pt idx="85">
                  <c:v>4.7065109999999999</c:v>
                </c:pt>
                <c:pt idx="86">
                  <c:v>4.946485</c:v>
                </c:pt>
                <c:pt idx="87">
                  <c:v>5.5992629999999997</c:v>
                </c:pt>
                <c:pt idx="88">
                  <c:v>7.0140260000000003</c:v>
                </c:pt>
                <c:pt idx="89">
                  <c:v>9.7849989999999991</c:v>
                </c:pt>
                <c:pt idx="90">
                  <c:v>11.298373</c:v>
                </c:pt>
                <c:pt idx="91">
                  <c:v>10.501163</c:v>
                </c:pt>
                <c:pt idx="92">
                  <c:v>9.2247319999999995</c:v>
                </c:pt>
                <c:pt idx="93">
                  <c:v>7.2264099999999996</c:v>
                </c:pt>
                <c:pt idx="94">
                  <c:v>6.0619870000000002</c:v>
                </c:pt>
                <c:pt idx="95">
                  <c:v>4.5872989999999998</c:v>
                </c:pt>
                <c:pt idx="96">
                  <c:v>4.9552849999999999</c:v>
                </c:pt>
                <c:pt idx="97">
                  <c:v>4.2978680000000002</c:v>
                </c:pt>
                <c:pt idx="98">
                  <c:v>4.6569880000000001</c:v>
                </c:pt>
                <c:pt idx="99">
                  <c:v>5.8367180000000003</c:v>
                </c:pt>
                <c:pt idx="100">
                  <c:v>8.8799700000000001</c:v>
                </c:pt>
                <c:pt idx="101">
                  <c:v>10.157683</c:v>
                </c:pt>
                <c:pt idx="102">
                  <c:v>11.548427</c:v>
                </c:pt>
                <c:pt idx="103">
                  <c:v>10.903589</c:v>
                </c:pt>
                <c:pt idx="104">
                  <c:v>8.9095630000000003</c:v>
                </c:pt>
                <c:pt idx="105">
                  <c:v>7.4504200000000003</c:v>
                </c:pt>
                <c:pt idx="106">
                  <c:v>5.8304580000000001</c:v>
                </c:pt>
                <c:pt idx="107">
                  <c:v>4.8333740000000001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2-40C4-ABF7-AADF6AF17043}"/>
            </c:ext>
          </c:extLst>
        </c:ser>
        <c:ser>
          <c:idx val="1"/>
          <c:order val="1"/>
          <c:tx>
            <c:strRef>
              <c:f>FLOW_Tidbit_Cr_Stream_Temp_Anal!$S$1</c:f>
              <c:strCache>
                <c:ptCount val="1"/>
                <c:pt idx="0">
                  <c:v>Tw_est fitted water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FLOW_Tidbit_Cr_Stream_Temp_Anal!$S$2:$S$109</c:f>
              <c:numCache>
                <c:formatCode>General</c:formatCode>
                <c:ptCount val="108"/>
                <c:pt idx="0">
                  <c:v>5.5406029236442773</c:v>
                </c:pt>
                <c:pt idx="1">
                  <c:v>5.3652272550483389</c:v>
                </c:pt>
                <c:pt idx="2">
                  <c:v>5.2677200728858562</c:v>
                </c:pt>
                <c:pt idx="3">
                  <c:v>5.6051016167234273</c:v>
                </c:pt>
                <c:pt idx="4">
                  <c:v>6.5289248226160082</c:v>
                </c:pt>
                <c:pt idx="5">
                  <c:v>8.1405669373676943</c:v>
                </c:pt>
                <c:pt idx="6">
                  <c:v>10.311348311644846</c:v>
                </c:pt>
                <c:pt idx="7">
                  <c:v>10.210642679171549</c:v>
                </c:pt>
                <c:pt idx="8">
                  <c:v>8.8247006261123282</c:v>
                </c:pt>
                <c:pt idx="9">
                  <c:v>7.209104118462248</c:v>
                </c:pt>
                <c:pt idx="10">
                  <c:v>4.9982389637715627</c:v>
                </c:pt>
                <c:pt idx="11">
                  <c:v>4.5713331872584169</c:v>
                </c:pt>
                <c:pt idx="12">
                  <c:v>4.9485526795823844</c:v>
                </c:pt>
                <c:pt idx="13">
                  <c:v>4.0785497247884717</c:v>
                </c:pt>
                <c:pt idx="14">
                  <c:v>5.0220458847643972</c:v>
                </c:pt>
                <c:pt idx="15">
                  <c:v>5.15614625985432</c:v>
                </c:pt>
                <c:pt idx="16">
                  <c:v>6.5278902956086977</c:v>
                </c:pt>
                <c:pt idx="17">
                  <c:v>8.5371401410886154</c:v>
                </c:pt>
                <c:pt idx="18">
                  <c:v>9.7156177415191003</c:v>
                </c:pt>
                <c:pt idx="19">
                  <c:v>10.509950391537375</c:v>
                </c:pt>
                <c:pt idx="20">
                  <c:v>10.273520688565668</c:v>
                </c:pt>
                <c:pt idx="21">
                  <c:v>7.3103778372725259</c:v>
                </c:pt>
                <c:pt idx="22">
                  <c:v>4.9617745220218881</c:v>
                </c:pt>
                <c:pt idx="23">
                  <c:v>4.6499546045559992</c:v>
                </c:pt>
                <c:pt idx="24">
                  <c:v>4.6752560933141263</c:v>
                </c:pt>
                <c:pt idx="25">
                  <c:v>4.6544465900913821</c:v>
                </c:pt>
                <c:pt idx="26">
                  <c:v>4.6863087419340799</c:v>
                </c:pt>
                <c:pt idx="27">
                  <c:v>6.633882255679028</c:v>
                </c:pt>
                <c:pt idx="28">
                  <c:v>7.5429137582803998</c:v>
                </c:pt>
                <c:pt idx="29">
                  <c:v>8.2626671003451584</c:v>
                </c:pt>
                <c:pt idx="30">
                  <c:v>10.310158680879525</c:v>
                </c:pt>
                <c:pt idx="31">
                  <c:v>11.007563529035263</c:v>
                </c:pt>
                <c:pt idx="32">
                  <c:v>10.148421978421815</c:v>
                </c:pt>
                <c:pt idx="33">
                  <c:v>7.6851213164498109</c:v>
                </c:pt>
                <c:pt idx="34">
                  <c:v>6.0099182840102445</c:v>
                </c:pt>
                <c:pt idx="35">
                  <c:v>4.0304378190361829</c:v>
                </c:pt>
                <c:pt idx="36">
                  <c:v>4.3674063802947805</c:v>
                </c:pt>
                <c:pt idx="37">
                  <c:v>4.5672899485180549</c:v>
                </c:pt>
                <c:pt idx="38">
                  <c:v>5.7066550493497292</c:v>
                </c:pt>
                <c:pt idx="39">
                  <c:v>6.3523105827485811</c:v>
                </c:pt>
                <c:pt idx="40">
                  <c:v>7.8598042886507518</c:v>
                </c:pt>
                <c:pt idx="41">
                  <c:v>9.2046468575607321</c:v>
                </c:pt>
                <c:pt idx="42">
                  <c:v>10.961638887443264</c:v>
                </c:pt>
                <c:pt idx="43">
                  <c:v>10.82655857283368</c:v>
                </c:pt>
                <c:pt idx="44">
                  <c:v>9.0392083705095452</c:v>
                </c:pt>
                <c:pt idx="45">
                  <c:v>7.114294311120501</c:v>
                </c:pt>
                <c:pt idx="46">
                  <c:v>5.4668085461166127</c:v>
                </c:pt>
                <c:pt idx="47">
                  <c:v>4.311368371335826</c:v>
                </c:pt>
                <c:pt idx="48">
                  <c:v>5.6922744463103339</c:v>
                </c:pt>
                <c:pt idx="49">
                  <c:v>4.8081431203165081</c:v>
                </c:pt>
                <c:pt idx="50">
                  <c:v>5.8941664576136663</c:v>
                </c:pt>
                <c:pt idx="51">
                  <c:v>6.7396246191679001</c:v>
                </c:pt>
                <c:pt idx="52">
                  <c:v>8.0494423501404171</c:v>
                </c:pt>
                <c:pt idx="53">
                  <c:v>8.7193083754752756</c:v>
                </c:pt>
                <c:pt idx="54">
                  <c:v>10.998090152902817</c:v>
                </c:pt>
                <c:pt idx="55">
                  <c:v>10.701943620770031</c:v>
                </c:pt>
                <c:pt idx="56">
                  <c:v>9.8607067661055243</c:v>
                </c:pt>
                <c:pt idx="57">
                  <c:v>8.1100943194347437</c:v>
                </c:pt>
                <c:pt idx="58">
                  <c:v>5.7115468411739627</c:v>
                </c:pt>
                <c:pt idx="59">
                  <c:v>5.44991993036881</c:v>
                </c:pt>
                <c:pt idx="60">
                  <c:v>6.2547284839651187</c:v>
                </c:pt>
                <c:pt idx="61">
                  <c:v>6.4289883090204203</c:v>
                </c:pt>
                <c:pt idx="62">
                  <c:v>6.9986275659115691</c:v>
                </c:pt>
                <c:pt idx="63">
                  <c:v>6.5458604965428187</c:v>
                </c:pt>
                <c:pt idx="64">
                  <c:v>8.147407314268289</c:v>
                </c:pt>
                <c:pt idx="65">
                  <c:v>10.385388897565079</c:v>
                </c:pt>
                <c:pt idx="66">
                  <c:v>10.706726614084397</c:v>
                </c:pt>
                <c:pt idx="67">
                  <c:v>10.759940002906578</c:v>
                </c:pt>
                <c:pt idx="68">
                  <c:v>9.0013796180340719</c:v>
                </c:pt>
                <c:pt idx="69">
                  <c:v>8.5929289299315439</c:v>
                </c:pt>
                <c:pt idx="70">
                  <c:v>5.218831518947221</c:v>
                </c:pt>
                <c:pt idx="71">
                  <c:v>4.7372520442009183</c:v>
                </c:pt>
                <c:pt idx="72">
                  <c:v>4.9367241357069478</c:v>
                </c:pt>
                <c:pt idx="73">
                  <c:v>5.8574757601393221</c:v>
                </c:pt>
                <c:pt idx="74">
                  <c:v>5.7326959162164286</c:v>
                </c:pt>
                <c:pt idx="75">
                  <c:v>7.6245243111085665</c:v>
                </c:pt>
                <c:pt idx="76">
                  <c:v>8.2132466007510168</c:v>
                </c:pt>
                <c:pt idx="77">
                  <c:v>9.2424899157226239</c:v>
                </c:pt>
                <c:pt idx="78">
                  <c:v>9.7784505750613704</c:v>
                </c:pt>
                <c:pt idx="79">
                  <c:v>10.755322277916887</c:v>
                </c:pt>
                <c:pt idx="80">
                  <c:v>8.8182540320536731</c:v>
                </c:pt>
                <c:pt idx="81">
                  <c:v>7.0838013640542172</c:v>
                </c:pt>
                <c:pt idx="82">
                  <c:v>6.5432184621405973</c:v>
                </c:pt>
                <c:pt idx="83">
                  <c:v>3.7340303963589765</c:v>
                </c:pt>
                <c:pt idx="84">
                  <c:v>3.6148839811614817</c:v>
                </c:pt>
                <c:pt idx="85">
                  <c:v>3.6148839811614817</c:v>
                </c:pt>
                <c:pt idx="86">
                  <c:v>4.5188881643830765</c:v>
                </c:pt>
                <c:pt idx="87">
                  <c:v>6.1817348484114536</c:v>
                </c:pt>
                <c:pt idx="88">
                  <c:v>8.4338628732488949</c:v>
                </c:pt>
                <c:pt idx="89">
                  <c:v>10.522704663910257</c:v>
                </c:pt>
                <c:pt idx="90">
                  <c:v>12.955433321075246</c:v>
                </c:pt>
                <c:pt idx="91">
                  <c:v>11.345452171809825</c:v>
                </c:pt>
                <c:pt idx="92">
                  <c:v>9.0916586639009331</c:v>
                </c:pt>
                <c:pt idx="93">
                  <c:v>6.3169273497197924</c:v>
                </c:pt>
                <c:pt idx="94">
                  <c:v>3.6148839811614817</c:v>
                </c:pt>
                <c:pt idx="95">
                  <c:v>3.6148839811614817</c:v>
                </c:pt>
                <c:pt idx="96">
                  <c:v>5.6073449742330936</c:v>
                </c:pt>
                <c:pt idx="97">
                  <c:v>4.3983932500079304</c:v>
                </c:pt>
                <c:pt idx="98">
                  <c:v>5.4999807976628921</c:v>
                </c:pt>
                <c:pt idx="99">
                  <c:v>6.6507637185836215</c:v>
                </c:pt>
                <c:pt idx="100">
                  <c:v>8.6325477755364801</c:v>
                </c:pt>
                <c:pt idx="101">
                  <c:v>9.0564836162560756</c:v>
                </c:pt>
                <c:pt idx="102">
                  <c:v>11.013973982412441</c:v>
                </c:pt>
                <c:pt idx="103">
                  <c:v>10.619245082843198</c:v>
                </c:pt>
                <c:pt idx="104">
                  <c:v>8.9654083460003982</c:v>
                </c:pt>
                <c:pt idx="105">
                  <c:v>7.7505397145794932</c:v>
                </c:pt>
                <c:pt idx="106">
                  <c:v>5.9520856643366429</c:v>
                </c:pt>
                <c:pt idx="107">
                  <c:v>5.022127954228587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2-40C4-ABF7-AADF6AF1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355407"/>
        <c:axId val="1507708287"/>
      </c:lineChart>
      <c:catAx>
        <c:axId val="153835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08287"/>
        <c:crosses val="autoZero"/>
        <c:auto val="1"/>
        <c:lblAlgn val="ctr"/>
        <c:lblOffset val="100"/>
        <c:noMultiLvlLbl val="0"/>
      </c:catAx>
      <c:valAx>
        <c:axId val="15077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temp 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5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temp v. air temp 2010-18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FLOW_Tidbit_Cr_Stream_Temp_Anal!$L$1</c:f>
              <c:strCache>
                <c:ptCount val="1"/>
                <c:pt idx="0">
                  <c:v>air temp but not lower than 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032633420822395"/>
                  <c:y val="-1.43254520166898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FLOW_Tidbit_Cr_Stream_Temp_Anal!$L$2:$L$110</c:f>
              <c:numCache>
                <c:formatCode>General</c:formatCode>
                <c:ptCount val="109"/>
                <c:pt idx="0">
                  <c:v>5.1152610000000003</c:v>
                </c:pt>
                <c:pt idx="1">
                  <c:v>4.649413</c:v>
                </c:pt>
                <c:pt idx="2">
                  <c:v>4.3904059999999996</c:v>
                </c:pt>
                <c:pt idx="3">
                  <c:v>5.2865880000000001</c:v>
                </c:pt>
                <c:pt idx="4">
                  <c:v>7.7405270000000002</c:v>
                </c:pt>
                <c:pt idx="5">
                  <c:v>12.021509999999999</c:v>
                </c:pt>
                <c:pt idx="6">
                  <c:v>17.787727</c:v>
                </c:pt>
                <c:pt idx="7">
                  <c:v>17.520223999999999</c:v>
                </c:pt>
                <c:pt idx="8">
                  <c:v>13.838765</c:v>
                </c:pt>
                <c:pt idx="9">
                  <c:v>9.5472780000000004</c:v>
                </c:pt>
                <c:pt idx="10">
                  <c:v>3.6745869999999998</c:v>
                </c:pt>
                <c:pt idx="11">
                  <c:v>2.5406029999999999</c:v>
                </c:pt>
                <c:pt idx="12">
                  <c:v>3.5426060000000001</c:v>
                </c:pt>
                <c:pt idx="13">
                  <c:v>1.2316290000000001</c:v>
                </c:pt>
                <c:pt idx="14">
                  <c:v>3.737825</c:v>
                </c:pt>
                <c:pt idx="15">
                  <c:v>4.0940339999999997</c:v>
                </c:pt>
                <c:pt idx="16">
                  <c:v>7.7377789999999997</c:v>
                </c:pt>
                <c:pt idx="17">
                  <c:v>13.074922000000001</c:v>
                </c:pt>
                <c:pt idx="18">
                  <c:v>16.205296000000001</c:v>
                </c:pt>
                <c:pt idx="19">
                  <c:v>18.315270999999999</c:v>
                </c:pt>
                <c:pt idx="20">
                  <c:v>17.687245999999998</c:v>
                </c:pt>
                <c:pt idx="21">
                  <c:v>9.8162900000000004</c:v>
                </c:pt>
                <c:pt idx="22">
                  <c:v>3.5777269999999999</c:v>
                </c:pt>
                <c:pt idx="23">
                  <c:v>2.749444</c:v>
                </c:pt>
                <c:pt idx="24">
                  <c:v>2.8166519999999999</c:v>
                </c:pt>
                <c:pt idx="25">
                  <c:v>2.7613759999999998</c:v>
                </c:pt>
                <c:pt idx="26">
                  <c:v>2.8460109999999998</c:v>
                </c:pt>
                <c:pt idx="27">
                  <c:v>8.0193239999999992</c:v>
                </c:pt>
                <c:pt idx="28">
                  <c:v>10.433972000000001</c:v>
                </c:pt>
                <c:pt idx="29">
                  <c:v>12.345843</c:v>
                </c:pt>
                <c:pt idx="30">
                  <c:v>17.784566999999999</c:v>
                </c:pt>
                <c:pt idx="31">
                  <c:v>19.637073999999998</c:v>
                </c:pt>
                <c:pt idx="32">
                  <c:v>17.354948</c:v>
                </c:pt>
                <c:pt idx="33">
                  <c:v>10.811716000000001</c:v>
                </c:pt>
                <c:pt idx="34">
                  <c:v>6.3618969999999999</c:v>
                </c:pt>
                <c:pt idx="35">
                  <c:v>1.1038300000000001</c:v>
                </c:pt>
                <c:pt idx="36">
                  <c:v>1.998915</c:v>
                </c:pt>
                <c:pt idx="37">
                  <c:v>2.5298630000000002</c:v>
                </c:pt>
                <c:pt idx="38">
                  <c:v>5.556343</c:v>
                </c:pt>
                <c:pt idx="39">
                  <c:v>7.2713890000000001</c:v>
                </c:pt>
                <c:pt idx="40">
                  <c:v>11.275724</c:v>
                </c:pt>
                <c:pt idx="41">
                  <c:v>14.848011</c:v>
                </c:pt>
                <c:pt idx="42">
                  <c:v>19.515084999999999</c:v>
                </c:pt>
                <c:pt idx="43">
                  <c:v>19.156272999999999</c:v>
                </c:pt>
                <c:pt idx="44">
                  <c:v>14.408559</c:v>
                </c:pt>
                <c:pt idx="45">
                  <c:v>9.2954360000000005</c:v>
                </c:pt>
                <c:pt idx="46">
                  <c:v>4.9192419999999997</c:v>
                </c:pt>
                <c:pt idx="47">
                  <c:v>1.8500620000000001</c:v>
                </c:pt>
                <c:pt idx="48">
                  <c:v>5.5181440000000004</c:v>
                </c:pt>
                <c:pt idx="49">
                  <c:v>3.169638</c:v>
                </c:pt>
                <c:pt idx="50">
                  <c:v>6.0544269999999996</c:v>
                </c:pt>
                <c:pt idx="51">
                  <c:v>8.3002059999999993</c:v>
                </c:pt>
                <c:pt idx="52">
                  <c:v>11.779457000000001</c:v>
                </c:pt>
                <c:pt idx="53">
                  <c:v>13.558813000000001</c:v>
                </c:pt>
                <c:pt idx="54">
                  <c:v>19.611910000000002</c:v>
                </c:pt>
                <c:pt idx="55">
                  <c:v>18.82526</c:v>
                </c:pt>
                <c:pt idx="56">
                  <c:v>16.590693999999999</c:v>
                </c:pt>
                <c:pt idx="57">
                  <c:v>11.940566</c:v>
                </c:pt>
                <c:pt idx="58">
                  <c:v>5.569337</c:v>
                </c:pt>
                <c:pt idx="59">
                  <c:v>4.8743809999999996</c:v>
                </c:pt>
                <c:pt idx="60">
                  <c:v>7.0121830000000003</c:v>
                </c:pt>
                <c:pt idx="61">
                  <c:v>7.4750670000000001</c:v>
                </c:pt>
                <c:pt idx="62">
                  <c:v>8.9881919999999997</c:v>
                </c:pt>
                <c:pt idx="63">
                  <c:v>7.7855129999999999</c:v>
                </c:pt>
                <c:pt idx="64">
                  <c:v>12.039680000000001</c:v>
                </c:pt>
                <c:pt idx="65">
                  <c:v>17.984400000000001</c:v>
                </c:pt>
                <c:pt idx="66">
                  <c:v>18.837965000000001</c:v>
                </c:pt>
                <c:pt idx="67">
                  <c:v>18.979315</c:v>
                </c:pt>
                <c:pt idx="68">
                  <c:v>14.308075000000001</c:v>
                </c:pt>
                <c:pt idx="69">
                  <c:v>13.223113</c:v>
                </c:pt>
                <c:pt idx="70">
                  <c:v>4.2605440000000003</c:v>
                </c:pt>
                <c:pt idx="71">
                  <c:v>2.981331</c:v>
                </c:pt>
                <c:pt idx="72">
                  <c:v>3.5111859999999999</c:v>
                </c:pt>
                <c:pt idx="73">
                  <c:v>5.9569660000000004</c:v>
                </c:pt>
                <c:pt idx="74">
                  <c:v>5.625515</c:v>
                </c:pt>
                <c:pt idx="75">
                  <c:v>10.650753</c:v>
                </c:pt>
                <c:pt idx="76">
                  <c:v>12.214568</c:v>
                </c:pt>
                <c:pt idx="77">
                  <c:v>14.948532999999999</c:v>
                </c:pt>
                <c:pt idx="78">
                  <c:v>16.372198000000001</c:v>
                </c:pt>
                <c:pt idx="79">
                  <c:v>18.967048999999999</c:v>
                </c:pt>
                <c:pt idx="80">
                  <c:v>13.821641</c:v>
                </c:pt>
                <c:pt idx="81">
                  <c:v>9.2144379999999995</c:v>
                </c:pt>
                <c:pt idx="82">
                  <c:v>7.7784950000000004</c:v>
                </c:pt>
                <c:pt idx="83">
                  <c:v>0.31648700000000002</c:v>
                </c:pt>
                <c:pt idx="84">
                  <c:v>0</c:v>
                </c:pt>
                <c:pt idx="85">
                  <c:v>0</c:v>
                </c:pt>
                <c:pt idx="86">
                  <c:v>2.401294</c:v>
                </c:pt>
                <c:pt idx="87">
                  <c:v>6.8182910000000003</c:v>
                </c:pt>
                <c:pt idx="88">
                  <c:v>12.800587999999999</c:v>
                </c:pt>
                <c:pt idx="89">
                  <c:v>18.349150000000002</c:v>
                </c:pt>
                <c:pt idx="90">
                  <c:v>24.811174000000001</c:v>
                </c:pt>
                <c:pt idx="91">
                  <c:v>20.534603000000001</c:v>
                </c:pt>
                <c:pt idx="92">
                  <c:v>14.547882</c:v>
                </c:pt>
                <c:pt idx="93">
                  <c:v>7.1774009999999997</c:v>
                </c:pt>
                <c:pt idx="94">
                  <c:v>0</c:v>
                </c:pt>
                <c:pt idx="95">
                  <c:v>0</c:v>
                </c:pt>
                <c:pt idx="96">
                  <c:v>5.2925469999999999</c:v>
                </c:pt>
                <c:pt idx="97">
                  <c:v>2.0812249999999999</c:v>
                </c:pt>
                <c:pt idx="98">
                  <c:v>5.0073569999999998</c:v>
                </c:pt>
                <c:pt idx="99">
                  <c:v>8.0641660000000002</c:v>
                </c:pt>
                <c:pt idx="100">
                  <c:v>13.328352000000001</c:v>
                </c:pt>
                <c:pt idx="101">
                  <c:v>14.454447</c:v>
                </c:pt>
                <c:pt idx="102">
                  <c:v>19.654102000000002</c:v>
                </c:pt>
                <c:pt idx="103">
                  <c:v>18.605588999999998</c:v>
                </c:pt>
                <c:pt idx="104">
                  <c:v>14.212524999999999</c:v>
                </c:pt>
                <c:pt idx="105">
                  <c:v>10.985486</c:v>
                </c:pt>
                <c:pt idx="106">
                  <c:v>6.2082769999999998</c:v>
                </c:pt>
                <c:pt idx="107">
                  <c:v>3.7380429999999998</c:v>
                </c:pt>
                <c:pt idx="108">
                  <c:v>9.6194778611111111</c:v>
                </c:pt>
              </c:numCache>
            </c:numRef>
          </c:xVal>
          <c:yVal>
            <c:numRef>
              <c:f>FLOW_Tidbit_Cr_Stream_Temp_Anal!$M$2:$M$110</c:f>
              <c:numCache>
                <c:formatCode>General</c:formatCode>
                <c:ptCount val="109"/>
                <c:pt idx="0">
                  <c:v>5.5611240000000004</c:v>
                </c:pt>
                <c:pt idx="1">
                  <c:v>5.204129</c:v>
                </c:pt>
                <c:pt idx="2">
                  <c:v>5.0899530000000004</c:v>
                </c:pt>
                <c:pt idx="3">
                  <c:v>5.3831249999999997</c:v>
                </c:pt>
                <c:pt idx="4">
                  <c:v>6.4534450000000003</c:v>
                </c:pt>
                <c:pt idx="5">
                  <c:v>8.8064929999999997</c:v>
                </c:pt>
                <c:pt idx="6">
                  <c:v>11.253795</c:v>
                </c:pt>
                <c:pt idx="7">
                  <c:v>10.724527999999999</c:v>
                </c:pt>
                <c:pt idx="8">
                  <c:v>9.3905910000000006</c:v>
                </c:pt>
                <c:pt idx="9">
                  <c:v>7.7608730000000001</c:v>
                </c:pt>
                <c:pt idx="10">
                  <c:v>5.7657990000000003</c:v>
                </c:pt>
                <c:pt idx="11">
                  <c:v>4.8019150000000002</c:v>
                </c:pt>
                <c:pt idx="12">
                  <c:v>4.3048380000000002</c:v>
                </c:pt>
                <c:pt idx="13">
                  <c:v>3.5831170000000001</c:v>
                </c:pt>
                <c:pt idx="14">
                  <c:v>4.5250349999999999</c:v>
                </c:pt>
                <c:pt idx="15">
                  <c:v>4.8515620000000004</c:v>
                </c:pt>
                <c:pt idx="16">
                  <c:v>5.832058</c:v>
                </c:pt>
                <c:pt idx="17">
                  <c:v>7.7188309999999998</c:v>
                </c:pt>
                <c:pt idx="18">
                  <c:v>10.470634</c:v>
                </c:pt>
                <c:pt idx="19">
                  <c:v>10.573588000000001</c:v>
                </c:pt>
                <c:pt idx="20">
                  <c:v>9.3907810000000005</c:v>
                </c:pt>
                <c:pt idx="21">
                  <c:v>7.5293890000000001</c:v>
                </c:pt>
                <c:pt idx="22">
                  <c:v>5.3008189999999997</c:v>
                </c:pt>
                <c:pt idx="23">
                  <c:v>3.5235210000000001</c:v>
                </c:pt>
                <c:pt idx="24">
                  <c:v>4.1981859999999998</c:v>
                </c:pt>
                <c:pt idx="25">
                  <c:v>4.2563820000000003</c:v>
                </c:pt>
                <c:pt idx="26">
                  <c:v>4.3000590000000001</c:v>
                </c:pt>
                <c:pt idx="27">
                  <c:v>5.3488879999999996</c:v>
                </c:pt>
                <c:pt idx="28">
                  <c:v>6.8545740000000004</c:v>
                </c:pt>
                <c:pt idx="29">
                  <c:v>8.6545620000000003</c:v>
                </c:pt>
                <c:pt idx="30">
                  <c:v>10.81798</c:v>
                </c:pt>
                <c:pt idx="31">
                  <c:v>8.1575600000000001</c:v>
                </c:pt>
                <c:pt idx="32">
                  <c:v>9.2495150000000006</c:v>
                </c:pt>
                <c:pt idx="33">
                  <c:v>7.6215419999999998</c:v>
                </c:pt>
                <c:pt idx="34">
                  <c:v>6.709956</c:v>
                </c:pt>
                <c:pt idx="35">
                  <c:v>4.9356859999999996</c:v>
                </c:pt>
                <c:pt idx="36">
                  <c:v>3.6660560000000002</c:v>
                </c:pt>
                <c:pt idx="37">
                  <c:v>4.3088790000000001</c:v>
                </c:pt>
                <c:pt idx="38">
                  <c:v>4.8697699999999999</c:v>
                </c:pt>
                <c:pt idx="39">
                  <c:v>5.6472230000000003</c:v>
                </c:pt>
                <c:pt idx="40">
                  <c:v>7.939508</c:v>
                </c:pt>
                <c:pt idx="41">
                  <c:v>9.6459100000000007</c:v>
                </c:pt>
                <c:pt idx="42">
                  <c:v>11.247596</c:v>
                </c:pt>
                <c:pt idx="43">
                  <c:v>10.529299</c:v>
                </c:pt>
                <c:pt idx="44">
                  <c:v>9.5790260000000007</c:v>
                </c:pt>
                <c:pt idx="45">
                  <c:v>6.826441</c:v>
                </c:pt>
                <c:pt idx="46">
                  <c:v>5.7604949999999997</c:v>
                </c:pt>
                <c:pt idx="47">
                  <c:v>3.2154120000000002</c:v>
                </c:pt>
                <c:pt idx="48">
                  <c:v>4.2341430000000004</c:v>
                </c:pt>
                <c:pt idx="49">
                  <c:v>4.2153099999999997</c:v>
                </c:pt>
                <c:pt idx="50">
                  <c:v>5.1653010000000004</c:v>
                </c:pt>
                <c:pt idx="51">
                  <c:v>6.1528090000000004</c:v>
                </c:pt>
                <c:pt idx="52">
                  <c:v>8.2855150000000002</c:v>
                </c:pt>
                <c:pt idx="53">
                  <c:v>9.8023209999999992</c:v>
                </c:pt>
                <c:pt idx="54">
                  <c:v>11.490181</c:v>
                </c:pt>
                <c:pt idx="55">
                  <c:v>10.824233</c:v>
                </c:pt>
                <c:pt idx="56">
                  <c:v>9.5962580000000006</c:v>
                </c:pt>
                <c:pt idx="57">
                  <c:v>8.3947640000000003</c:v>
                </c:pt>
                <c:pt idx="58">
                  <c:v>6.7528550000000003</c:v>
                </c:pt>
                <c:pt idx="59">
                  <c:v>6.0831379999999999</c:v>
                </c:pt>
                <c:pt idx="60">
                  <c:v>5.1523380000000003</c:v>
                </c:pt>
                <c:pt idx="61">
                  <c:v>6.0189560000000002</c:v>
                </c:pt>
                <c:pt idx="62">
                  <c:v>6.4329400000000003</c:v>
                </c:pt>
                <c:pt idx="63">
                  <c:v>6.7924300000000004</c:v>
                </c:pt>
                <c:pt idx="64">
                  <c:v>8.9587699999999995</c:v>
                </c:pt>
                <c:pt idx="65">
                  <c:v>11.389341</c:v>
                </c:pt>
                <c:pt idx="66">
                  <c:v>11.897917</c:v>
                </c:pt>
                <c:pt idx="67">
                  <c:v>11.168345</c:v>
                </c:pt>
                <c:pt idx="68">
                  <c:v>9.3149300000000004</c:v>
                </c:pt>
                <c:pt idx="69">
                  <c:v>8.3287630000000004</c:v>
                </c:pt>
                <c:pt idx="70">
                  <c:v>5.9748169999999998</c:v>
                </c:pt>
                <c:pt idx="71">
                  <c:v>5.4039159999999997</c:v>
                </c:pt>
                <c:pt idx="72">
                  <c:v>4.6272169999999999</c:v>
                </c:pt>
                <c:pt idx="73">
                  <c:v>5.3779450000000004</c:v>
                </c:pt>
                <c:pt idx="74">
                  <c:v>5.659497</c:v>
                </c:pt>
                <c:pt idx="75">
                  <c:v>6.7848269999999999</c:v>
                </c:pt>
                <c:pt idx="76">
                  <c:v>8.7718749999999996</c:v>
                </c:pt>
                <c:pt idx="77">
                  <c:v>10.353471000000001</c:v>
                </c:pt>
                <c:pt idx="78">
                  <c:v>11.011625</c:v>
                </c:pt>
                <c:pt idx="79">
                  <c:v>10.872294999999999</c:v>
                </c:pt>
                <c:pt idx="80">
                  <c:v>9.0363220000000002</c:v>
                </c:pt>
                <c:pt idx="81">
                  <c:v>8.2622250000000008</c:v>
                </c:pt>
                <c:pt idx="82">
                  <c:v>7.2404169999999999</c:v>
                </c:pt>
                <c:pt idx="83">
                  <c:v>4.67211</c:v>
                </c:pt>
                <c:pt idx="84">
                  <c:v>3.6666099999999999</c:v>
                </c:pt>
                <c:pt idx="85">
                  <c:v>4.7065109999999999</c:v>
                </c:pt>
                <c:pt idx="86">
                  <c:v>4.946485</c:v>
                </c:pt>
                <c:pt idx="87">
                  <c:v>5.5992629999999997</c:v>
                </c:pt>
                <c:pt idx="88">
                  <c:v>7.0140260000000003</c:v>
                </c:pt>
                <c:pt idx="89">
                  <c:v>9.7849989999999991</c:v>
                </c:pt>
                <c:pt idx="90">
                  <c:v>11.298373</c:v>
                </c:pt>
                <c:pt idx="91">
                  <c:v>10.501163</c:v>
                </c:pt>
                <c:pt idx="92">
                  <c:v>9.2247319999999995</c:v>
                </c:pt>
                <c:pt idx="93">
                  <c:v>7.2264099999999996</c:v>
                </c:pt>
                <c:pt idx="94">
                  <c:v>6.0619870000000002</c:v>
                </c:pt>
                <c:pt idx="95">
                  <c:v>4.5872989999999998</c:v>
                </c:pt>
                <c:pt idx="96">
                  <c:v>4.9552849999999999</c:v>
                </c:pt>
                <c:pt idx="97">
                  <c:v>4.2978680000000002</c:v>
                </c:pt>
                <c:pt idx="98">
                  <c:v>4.6569880000000001</c:v>
                </c:pt>
                <c:pt idx="99">
                  <c:v>5.8367180000000003</c:v>
                </c:pt>
                <c:pt idx="100">
                  <c:v>8.8799700000000001</c:v>
                </c:pt>
                <c:pt idx="101">
                  <c:v>10.157683</c:v>
                </c:pt>
                <c:pt idx="102">
                  <c:v>11.548427</c:v>
                </c:pt>
                <c:pt idx="103">
                  <c:v>10.903589</c:v>
                </c:pt>
                <c:pt idx="104">
                  <c:v>8.9095630000000003</c:v>
                </c:pt>
                <c:pt idx="105">
                  <c:v>7.4504200000000003</c:v>
                </c:pt>
                <c:pt idx="106">
                  <c:v>5.8304580000000001</c:v>
                </c:pt>
                <c:pt idx="107">
                  <c:v>4.8333740000000001</c:v>
                </c:pt>
                <c:pt idx="108">
                  <c:v>7.2362848703703699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2-4EC0-B027-72B3BCC2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69103"/>
        <c:axId val="1915226287"/>
      </c:scatterChart>
      <c:valAx>
        <c:axId val="149636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 temp, but not lower than 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26287"/>
        <c:crosses val="autoZero"/>
        <c:crossBetween val="midCat"/>
      </c:valAx>
      <c:valAx>
        <c:axId val="19152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water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6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307656</xdr:colOff>
      <xdr:row>12</xdr:row>
      <xdr:rowOff>36195</xdr:rowOff>
    </xdr:from>
    <xdr:to>
      <xdr:col>20</xdr:col>
      <xdr:colOff>300990</xdr:colOff>
      <xdr:row>40</xdr:row>
      <xdr:rowOff>26669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24D80-1113-4CD3-B172-CDF67A353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425767</xdr:colOff>
      <xdr:row>12</xdr:row>
      <xdr:rowOff>39052</xdr:rowOff>
    </xdr:from>
    <xdr:to>
      <xdr:col>8</xdr:col>
      <xdr:colOff>722947</xdr:colOff>
      <xdr:row>27</xdr:row>
      <xdr:rowOff>60007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33F5B-4851-49D3-9338-805A8BA21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tabSelected="1" topLeftCell="B67" workbookViewId="0">
      <selection activeCell="S1" sqref="S1:T109"/>
    </sheetView>
  </sheetViews>
  <sheetFormatPr defaultRowHeight="14.4" x14ac:dyDescent="0.3"/>
  <cols>
    <col min="8" max="8" width="8.88671875" style="3"/>
    <col min="9" max="9" width="11.5546875" bestFit="1" customWidth="1"/>
  </cols>
  <sheetData>
    <row r="1" spans="1:20" s="1" customFormat="1" ht="230.4" x14ac:dyDescent="0.3">
      <c r="A1" s="1" t="s">
        <v>0</v>
      </c>
      <c r="B1" s="1" t="s">
        <v>1</v>
      </c>
      <c r="C1" s="1" t="s">
        <v>2</v>
      </c>
      <c r="D1" s="1" t="s">
        <v>3</v>
      </c>
      <c r="E1" t="s">
        <v>11</v>
      </c>
      <c r="F1" t="s">
        <v>12</v>
      </c>
      <c r="G1" t="s">
        <v>13</v>
      </c>
      <c r="H1" s="2"/>
      <c r="I1" s="1" t="s">
        <v>15</v>
      </c>
      <c r="J1" s="1" t="s">
        <v>10</v>
      </c>
      <c r="L1" s="1" t="s">
        <v>14</v>
      </c>
      <c r="M1" s="1" t="str">
        <f>F1</f>
        <v xml:space="preserve"> Obs:..\Observations\McKenzie\USGS_14159200_temp_SO FK MCKENZIE RIVER ABOVE COUGAR LAKE NR RAINBOW_23773037.csv</v>
      </c>
      <c r="O1" s="1" t="str">
        <f>F1</f>
        <v xml:space="preserve"> Obs:..\Observations\McKenzie\USGS_14159200_temp_SO FK MCKENZIE RIVER ABOVE COUGAR LAKE NR RAINBOW_23773037.csv</v>
      </c>
      <c r="Q1" s="1" t="s">
        <v>8</v>
      </c>
      <c r="S1" s="1" t="s">
        <v>16</v>
      </c>
      <c r="T1" s="1" t="str">
        <f>F1</f>
        <v xml:space="preserve"> Obs:..\Observations\McKenzie\USGS_14159200_temp_SO FK MCKENZIE RIVER ABOVE COUGAR LAKE NR RAINBOW_23773037.csv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4.983333</v>
      </c>
      <c r="F2">
        <v>5.5611240000000004</v>
      </c>
      <c r="G2">
        <v>5.1152610000000003</v>
      </c>
      <c r="H2" s="3" t="s">
        <v>4</v>
      </c>
      <c r="I2">
        <f>SLOPE(M2:M109,L2:L109)</f>
        <v>0.37646543206354377</v>
      </c>
      <c r="J2">
        <f>(F2-F$110)^2</f>
        <v>2.8061639416200141</v>
      </c>
      <c r="K2">
        <f>SLOPE(M2:M109,L2:L109)</f>
        <v>0.37646543206354377</v>
      </c>
      <c r="L2">
        <f>MAX(G2,0)</f>
        <v>5.1152610000000003</v>
      </c>
      <c r="M2">
        <f>F2</f>
        <v>5.5611240000000004</v>
      </c>
      <c r="O2">
        <f>F2</f>
        <v>5.5611240000000004</v>
      </c>
      <c r="Q2">
        <f>(S2-M2)^2</f>
        <v>4.2111457479741723E-4</v>
      </c>
      <c r="S2">
        <f>L2*I$2+I$3</f>
        <v>5.5406029236442773</v>
      </c>
      <c r="T2">
        <f>F2</f>
        <v>5.5611240000000004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5.2462260000000001</v>
      </c>
      <c r="F3">
        <v>5.204129</v>
      </c>
      <c r="G3">
        <v>4.649413</v>
      </c>
      <c r="H3" s="3" t="s">
        <v>5</v>
      </c>
      <c r="I3">
        <f>INTERCEPT(M2:M109,L2:L109)</f>
        <v>3.6148839811614817</v>
      </c>
      <c r="J3">
        <f>(F3-F$110)^2</f>
        <v>4.1296574814807556</v>
      </c>
      <c r="L3">
        <f>MAX(G3,0)</f>
        <v>4.649413</v>
      </c>
      <c r="M3">
        <f>F3</f>
        <v>5.204129</v>
      </c>
      <c r="O3">
        <f>F3</f>
        <v>5.204129</v>
      </c>
      <c r="Q3">
        <f t="shared" ref="Q3:Q66" si="0">(S3-M3)^2</f>
        <v>2.5952647779619635E-2</v>
      </c>
      <c r="S3">
        <f t="shared" ref="S3:S66" si="1">L3*I$2+I$3</f>
        <v>5.3652272550483389</v>
      </c>
      <c r="T3">
        <f t="shared" ref="T3:T66" si="2">F3</f>
        <v>5.204129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5.7393200000000002</v>
      </c>
      <c r="F4">
        <v>5.0899530000000004</v>
      </c>
      <c r="G4">
        <v>4.3904059999999996</v>
      </c>
      <c r="H4" s="3" t="s">
        <v>6</v>
      </c>
      <c r="I4">
        <f>RSQ(M2:M109,L2:L109)</f>
        <v>0.90060253789893352</v>
      </c>
      <c r="J4">
        <f>(F4-F$110)^2</f>
        <v>4.6067404977675688</v>
      </c>
      <c r="L4">
        <f>MAX(G4,0)</f>
        <v>4.3904059999999996</v>
      </c>
      <c r="M4">
        <f>F4</f>
        <v>5.0899530000000004</v>
      </c>
      <c r="O4">
        <f>F4</f>
        <v>5.0899530000000004</v>
      </c>
      <c r="Q4">
        <f t="shared" si="0"/>
        <v>3.1601132202405173E-2</v>
      </c>
      <c r="S4">
        <f t="shared" si="1"/>
        <v>5.2677200728858562</v>
      </c>
      <c r="T4">
        <f t="shared" si="2"/>
        <v>5.0899530000000004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5.9586629999999996</v>
      </c>
      <c r="F5">
        <v>5.3831249999999997</v>
      </c>
      <c r="G5">
        <v>5.2865880000000001</v>
      </c>
      <c r="H5" s="3" t="s">
        <v>18</v>
      </c>
      <c r="I5">
        <f>S110-T110</f>
        <v>0</v>
      </c>
      <c r="J5">
        <f>(F5-F$110)^2</f>
        <v>3.4342015051511274</v>
      </c>
      <c r="L5">
        <f>MAX(G5,0)</f>
        <v>5.2865880000000001</v>
      </c>
      <c r="M5">
        <f>F5</f>
        <v>5.3831249999999997</v>
      </c>
      <c r="O5">
        <f>F5</f>
        <v>5.3831249999999997</v>
      </c>
      <c r="Q5">
        <f t="shared" si="0"/>
        <v>4.927361837197948E-2</v>
      </c>
      <c r="S5">
        <f t="shared" si="1"/>
        <v>5.6051016167234273</v>
      </c>
      <c r="T5">
        <f t="shared" si="2"/>
        <v>5.3831249999999997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6.2439270000000002</v>
      </c>
      <c r="F6">
        <v>6.4534450000000003</v>
      </c>
      <c r="G6">
        <v>7.7405270000000002</v>
      </c>
      <c r="H6" s="3" t="s">
        <v>9</v>
      </c>
      <c r="I6" s="4">
        <f>(1/108)*SQRT(SUM(Q2:Q109))</f>
        <v>7.3912054557271512E-2</v>
      </c>
      <c r="J6">
        <f>(F6-F$110)^2</f>
        <v>0.6128382626414971</v>
      </c>
      <c r="L6">
        <f>MAX(G6,0)</f>
        <v>7.7405270000000002</v>
      </c>
      <c r="M6">
        <f>F6</f>
        <v>6.4534450000000003</v>
      </c>
      <c r="O6">
        <f>F6</f>
        <v>6.4534450000000003</v>
      </c>
      <c r="Q6">
        <f t="shared" si="0"/>
        <v>5.697203622144007E-3</v>
      </c>
      <c r="S6">
        <f t="shared" si="1"/>
        <v>6.5289248226160082</v>
      </c>
      <c r="T6">
        <f t="shared" si="2"/>
        <v>6.4534450000000003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12.021509999999999</v>
      </c>
      <c r="J7">
        <f>(F7-F$110)^2</f>
        <v>2.46555357035498</v>
      </c>
      <c r="L7">
        <f>MAX(G7,0)</f>
        <v>12.021509999999999</v>
      </c>
      <c r="M7">
        <f>F7</f>
        <v>8.8064929999999997</v>
      </c>
      <c r="O7">
        <f>F7</f>
        <v>8.8064929999999997</v>
      </c>
      <c r="Q7">
        <f t="shared" si="0"/>
        <v>0.44345752089296508</v>
      </c>
      <c r="S7">
        <f t="shared" si="1"/>
        <v>8.1405669373676943</v>
      </c>
      <c r="T7">
        <f t="shared" si="2"/>
        <v>8.8064929999999997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8.0498410000000007</v>
      </c>
      <c r="F8">
        <v>11.253795</v>
      </c>
      <c r="G8">
        <v>17.787727</v>
      </c>
      <c r="J8">
        <f>(F8-F$110)^2</f>
        <v>16.140387641676689</v>
      </c>
      <c r="L8">
        <f>MAX(G8,0)</f>
        <v>17.787727</v>
      </c>
      <c r="M8">
        <f>F8</f>
        <v>11.253795</v>
      </c>
      <c r="O8">
        <f>F8</f>
        <v>11.253795</v>
      </c>
      <c r="Q8">
        <f t="shared" si="0"/>
        <v>0.88820576039159782</v>
      </c>
      <c r="S8">
        <f t="shared" si="1"/>
        <v>10.311348311644846</v>
      </c>
      <c r="T8">
        <f t="shared" si="2"/>
        <v>11.253795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7.8786880000000004</v>
      </c>
      <c r="F9">
        <v>10.724527999999999</v>
      </c>
      <c r="G9">
        <v>17.520223999999999</v>
      </c>
      <c r="J9">
        <f>(F9-F$110)^2</f>
        <v>12.167840131408312</v>
      </c>
      <c r="L9">
        <f>MAX(G9,0)</f>
        <v>17.520223999999999</v>
      </c>
      <c r="M9">
        <f>F9</f>
        <v>10.724527999999999</v>
      </c>
      <c r="O9">
        <f>F9</f>
        <v>10.724527999999999</v>
      </c>
      <c r="Q9">
        <f t="shared" si="0"/>
        <v>0.26407812296295918</v>
      </c>
      <c r="S9">
        <f t="shared" si="1"/>
        <v>10.210642679171549</v>
      </c>
      <c r="T9">
        <f t="shared" si="2"/>
        <v>10.724527999999999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6.896039</v>
      </c>
      <c r="F10">
        <v>9.3905910000000006</v>
      </c>
      <c r="G10">
        <v>13.838765</v>
      </c>
      <c r="J10">
        <f>(F10-F$110)^2</f>
        <v>4.6410349001597986</v>
      </c>
      <c r="L10">
        <f>MAX(G10,0)</f>
        <v>13.838765</v>
      </c>
      <c r="M10">
        <f>F10</f>
        <v>9.3905910000000006</v>
      </c>
      <c r="O10">
        <f>F10</f>
        <v>9.3905910000000006</v>
      </c>
      <c r="Q10">
        <f t="shared" si="0"/>
        <v>0.32023191525872963</v>
      </c>
      <c r="S10">
        <f t="shared" si="1"/>
        <v>8.8247006261123282</v>
      </c>
      <c r="T10">
        <f t="shared" si="2"/>
        <v>9.3905910000000006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5.9561190000000002</v>
      </c>
      <c r="F11">
        <v>7.7608730000000001</v>
      </c>
      <c r="G11">
        <v>9.5472780000000004</v>
      </c>
      <c r="J11">
        <f>(F11-F$110)^2</f>
        <v>0.27519270574831367</v>
      </c>
      <c r="L11">
        <f>MAX(G11,0)</f>
        <v>9.5472780000000004</v>
      </c>
      <c r="M11">
        <f>F11</f>
        <v>7.7608730000000001</v>
      </c>
      <c r="O11">
        <f>F11</f>
        <v>7.7608730000000001</v>
      </c>
      <c r="Q11">
        <f t="shared" si="0"/>
        <v>0.304448898633422</v>
      </c>
      <c r="S11">
        <f t="shared" si="1"/>
        <v>7.209104118462248</v>
      </c>
      <c r="T11">
        <f t="shared" si="2"/>
        <v>7.7608730000000001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5.0397850000000002</v>
      </c>
      <c r="F12">
        <v>5.7657990000000003</v>
      </c>
      <c r="G12">
        <v>3.6745869999999998</v>
      </c>
      <c r="J12">
        <f>(F12-F$110)^2</f>
        <v>2.1623286949589033</v>
      </c>
      <c r="L12">
        <f>MAX(G12,0)</f>
        <v>3.6745869999999998</v>
      </c>
      <c r="M12">
        <f>F12</f>
        <v>5.7657990000000003</v>
      </c>
      <c r="O12">
        <f>F12</f>
        <v>5.7657990000000003</v>
      </c>
      <c r="Q12">
        <f t="shared" si="0"/>
        <v>0.58914840921500045</v>
      </c>
      <c r="S12">
        <f t="shared" si="1"/>
        <v>4.9982389637715627</v>
      </c>
      <c r="T12">
        <f t="shared" si="2"/>
        <v>5.7657990000000003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4.816497</v>
      </c>
      <c r="F13">
        <v>4.8019150000000002</v>
      </c>
      <c r="G13">
        <v>2.5406029999999999</v>
      </c>
      <c r="J13">
        <f>(F13-F$110)^2</f>
        <v>5.926156665767051</v>
      </c>
      <c r="L13">
        <f>MAX(G13,0)</f>
        <v>2.5406029999999999</v>
      </c>
      <c r="M13">
        <f>F13</f>
        <v>4.8019150000000002</v>
      </c>
      <c r="O13">
        <f>F13</f>
        <v>4.8019150000000002</v>
      </c>
      <c r="Q13">
        <f t="shared" si="0"/>
        <v>5.3167972367194581E-2</v>
      </c>
      <c r="S13">
        <f t="shared" si="1"/>
        <v>4.5713331872584169</v>
      </c>
      <c r="T13">
        <f t="shared" si="2"/>
        <v>4.8019150000000002</v>
      </c>
    </row>
    <row r="14" spans="1:20" x14ac:dyDescent="0.3">
      <c r="A14">
        <v>12</v>
      </c>
      <c r="B14">
        <v>2011</v>
      </c>
      <c r="C14">
        <v>1</v>
      </c>
      <c r="D14">
        <v>31</v>
      </c>
      <c r="E14">
        <v>4.934253</v>
      </c>
      <c r="F14">
        <v>4.3048380000000002</v>
      </c>
      <c r="G14">
        <v>3.5426060000000001</v>
      </c>
      <c r="J14">
        <f>(F14-F$110)^2</f>
        <v>8.5933807538042348</v>
      </c>
      <c r="L14">
        <f>MAX(G14,0)</f>
        <v>3.5426060000000001</v>
      </c>
      <c r="M14">
        <f>F14</f>
        <v>4.3048380000000002</v>
      </c>
      <c r="O14">
        <f>F14</f>
        <v>4.3048380000000002</v>
      </c>
      <c r="Q14">
        <f t="shared" si="0"/>
        <v>0.41436858870985166</v>
      </c>
      <c r="S14">
        <f t="shared" si="1"/>
        <v>4.9485526795823844</v>
      </c>
      <c r="T14">
        <f t="shared" si="2"/>
        <v>4.3048380000000002</v>
      </c>
    </row>
    <row r="15" spans="1:20" x14ac:dyDescent="0.3">
      <c r="A15">
        <v>13</v>
      </c>
      <c r="B15">
        <v>2011</v>
      </c>
      <c r="C15">
        <v>2</v>
      </c>
      <c r="D15">
        <v>28</v>
      </c>
      <c r="E15">
        <v>5.0063829999999996</v>
      </c>
      <c r="F15">
        <v>3.5831170000000001</v>
      </c>
      <c r="G15">
        <v>1.2316290000000001</v>
      </c>
      <c r="J15">
        <f>(F15-F$110)^2</f>
        <v>13.345635489106384</v>
      </c>
      <c r="L15">
        <f>MAX(G15,0)</f>
        <v>1.2316290000000001</v>
      </c>
      <c r="M15">
        <f>F15</f>
        <v>3.5831170000000001</v>
      </c>
      <c r="O15">
        <f>F15</f>
        <v>3.5831170000000001</v>
      </c>
      <c r="Q15">
        <f t="shared" si="0"/>
        <v>0.24545358479132939</v>
      </c>
      <c r="S15">
        <f t="shared" si="1"/>
        <v>4.0785497247884717</v>
      </c>
      <c r="T15">
        <f t="shared" si="2"/>
        <v>3.5831170000000001</v>
      </c>
    </row>
    <row r="16" spans="1:20" x14ac:dyDescent="0.3">
      <c r="A16">
        <v>14</v>
      </c>
      <c r="B16">
        <v>2011</v>
      </c>
      <c r="C16">
        <v>3</v>
      </c>
      <c r="D16">
        <v>31</v>
      </c>
      <c r="E16">
        <v>5.2800989999999999</v>
      </c>
      <c r="F16">
        <v>4.5250349999999999</v>
      </c>
      <c r="G16">
        <v>3.737825</v>
      </c>
      <c r="J16">
        <f>(F16-F$110)^2</f>
        <v>7.3508758595833479</v>
      </c>
      <c r="L16">
        <f>MAX(G16,0)</f>
        <v>3.737825</v>
      </c>
      <c r="M16">
        <f>F16</f>
        <v>4.5250349999999999</v>
      </c>
      <c r="O16">
        <f>F16</f>
        <v>4.5250349999999999</v>
      </c>
      <c r="Q16">
        <f t="shared" si="0"/>
        <v>0.24701981957428898</v>
      </c>
      <c r="S16">
        <f t="shared" si="1"/>
        <v>5.0220458847643972</v>
      </c>
      <c r="T16">
        <f t="shared" si="2"/>
        <v>4.5250349999999999</v>
      </c>
    </row>
    <row r="17" spans="1:20" x14ac:dyDescent="0.3">
      <c r="A17">
        <v>15</v>
      </c>
      <c r="B17">
        <v>2011</v>
      </c>
      <c r="C17">
        <v>4</v>
      </c>
      <c r="D17">
        <v>30</v>
      </c>
      <c r="E17">
        <v>5.630503</v>
      </c>
      <c r="F17">
        <v>4.8515620000000004</v>
      </c>
      <c r="G17">
        <v>4.0940339999999997</v>
      </c>
      <c r="J17">
        <f>(F17-F$110)^2</f>
        <v>5.6869031684674942</v>
      </c>
      <c r="L17">
        <f>MAX(G17,0)</f>
        <v>4.0940339999999997</v>
      </c>
      <c r="M17">
        <f>F17</f>
        <v>4.8515620000000004</v>
      </c>
      <c r="O17">
        <f>F17</f>
        <v>4.8515620000000004</v>
      </c>
      <c r="Q17">
        <f t="shared" si="0"/>
        <v>9.2771571351003682E-2</v>
      </c>
      <c r="S17">
        <f t="shared" si="1"/>
        <v>5.15614625985432</v>
      </c>
      <c r="T17">
        <f t="shared" si="2"/>
        <v>4.8515620000000004</v>
      </c>
    </row>
    <row r="18" spans="1:20" x14ac:dyDescent="0.3">
      <c r="A18">
        <v>16</v>
      </c>
      <c r="B18">
        <v>2011</v>
      </c>
      <c r="C18">
        <v>5</v>
      </c>
      <c r="D18">
        <v>31</v>
      </c>
      <c r="E18">
        <v>6.0524209999999998</v>
      </c>
      <c r="F18">
        <v>5.832058</v>
      </c>
      <c r="G18">
        <v>7.7377789999999997</v>
      </c>
      <c r="J18">
        <f>(F18-F$110)^2</f>
        <v>1.9718531034701638</v>
      </c>
      <c r="L18">
        <f>MAX(G18,0)</f>
        <v>7.7377789999999997</v>
      </c>
      <c r="M18">
        <f>F18</f>
        <v>5.832058</v>
      </c>
      <c r="O18">
        <f>F18</f>
        <v>5.832058</v>
      </c>
      <c r="Q18">
        <f t="shared" si="0"/>
        <v>0.48418258361207012</v>
      </c>
      <c r="S18">
        <f t="shared" si="1"/>
        <v>6.5278902956086977</v>
      </c>
      <c r="T18">
        <f t="shared" si="2"/>
        <v>5.832058</v>
      </c>
    </row>
    <row r="19" spans="1:20" x14ac:dyDescent="0.3">
      <c r="A19">
        <v>17</v>
      </c>
      <c r="B19">
        <v>2011</v>
      </c>
      <c r="C19">
        <v>6</v>
      </c>
      <c r="D19">
        <v>30</v>
      </c>
      <c r="E19">
        <v>6.608867</v>
      </c>
      <c r="F19">
        <v>7.7188309999999998</v>
      </c>
      <c r="G19">
        <v>13.074922000000001</v>
      </c>
      <c r="J19">
        <f>(F19-F$110)^2</f>
        <v>0.23285076722053552</v>
      </c>
      <c r="L19">
        <f>MAX(G19,0)</f>
        <v>13.074922000000001</v>
      </c>
      <c r="M19">
        <f>F19</f>
        <v>7.7188309999999998</v>
      </c>
      <c r="O19">
        <f>F19</f>
        <v>7.7188309999999998</v>
      </c>
      <c r="Q19">
        <f t="shared" si="0"/>
        <v>0.66962985038918788</v>
      </c>
      <c r="S19">
        <f t="shared" si="1"/>
        <v>8.5371401410886154</v>
      </c>
      <c r="T19">
        <f t="shared" si="2"/>
        <v>7.7188309999999998</v>
      </c>
    </row>
    <row r="20" spans="1:20" x14ac:dyDescent="0.3">
      <c r="A20">
        <v>18</v>
      </c>
      <c r="B20">
        <v>2011</v>
      </c>
      <c r="C20">
        <v>7</v>
      </c>
      <c r="D20">
        <v>31</v>
      </c>
      <c r="E20">
        <v>7.539841</v>
      </c>
      <c r="F20">
        <v>10.470634</v>
      </c>
      <c r="G20">
        <v>16.205296000000001</v>
      </c>
      <c r="J20">
        <f>(F20-F$110)^2</f>
        <v>10.461014292335948</v>
      </c>
      <c r="L20">
        <f>MAX(G20,0)</f>
        <v>16.205296000000001</v>
      </c>
      <c r="M20">
        <f>F20</f>
        <v>10.470634</v>
      </c>
      <c r="O20">
        <f>F20</f>
        <v>10.470634</v>
      </c>
      <c r="Q20">
        <f t="shared" si="0"/>
        <v>0.57004955057049744</v>
      </c>
      <c r="S20">
        <f t="shared" si="1"/>
        <v>9.7156177415191003</v>
      </c>
      <c r="T20">
        <f t="shared" si="2"/>
        <v>10.470634</v>
      </c>
    </row>
    <row r="21" spans="1:20" x14ac:dyDescent="0.3">
      <c r="A21">
        <v>19</v>
      </c>
      <c r="B21">
        <v>2011</v>
      </c>
      <c r="C21">
        <v>8</v>
      </c>
      <c r="D21">
        <v>31</v>
      </c>
      <c r="E21">
        <v>7.9891500000000004</v>
      </c>
      <c r="F21">
        <v>10.573588000000001</v>
      </c>
      <c r="G21">
        <v>18.315270999999999</v>
      </c>
      <c r="J21">
        <f>(F21-F$110)^2</f>
        <v>11.13759217903573</v>
      </c>
      <c r="L21">
        <f>MAX(G21,0)</f>
        <v>18.315270999999999</v>
      </c>
      <c r="M21">
        <f>F21</f>
        <v>10.573588000000001</v>
      </c>
      <c r="O21">
        <f>F21</f>
        <v>10.573588000000001</v>
      </c>
      <c r="Q21">
        <f t="shared" si="0"/>
        <v>4.0497452108424889E-3</v>
      </c>
      <c r="S21">
        <f t="shared" si="1"/>
        <v>10.509950391537375</v>
      </c>
      <c r="T21">
        <f t="shared" si="2"/>
        <v>10.573588000000001</v>
      </c>
    </row>
    <row r="22" spans="1:20" x14ac:dyDescent="0.3">
      <c r="A22">
        <v>20</v>
      </c>
      <c r="B22">
        <v>2011</v>
      </c>
      <c r="C22">
        <v>9</v>
      </c>
      <c r="D22">
        <v>30</v>
      </c>
      <c r="E22">
        <v>7.337771</v>
      </c>
      <c r="F22">
        <v>9.3907810000000005</v>
      </c>
      <c r="G22">
        <v>17.687245999999998</v>
      </c>
      <c r="J22">
        <f>(F22-F$110)^2</f>
        <v>4.6418535725890582</v>
      </c>
      <c r="L22">
        <f>MAX(G22,0)</f>
        <v>17.687245999999998</v>
      </c>
      <c r="M22">
        <f>F22</f>
        <v>9.3907810000000005</v>
      </c>
      <c r="O22">
        <f>F22</f>
        <v>9.3907810000000005</v>
      </c>
      <c r="Q22">
        <f t="shared" si="0"/>
        <v>0.7792293577690117</v>
      </c>
      <c r="S22">
        <f t="shared" si="1"/>
        <v>10.273520688565668</v>
      </c>
      <c r="T22">
        <f t="shared" si="2"/>
        <v>9.3907810000000005</v>
      </c>
    </row>
    <row r="23" spans="1:20" x14ac:dyDescent="0.3">
      <c r="A23">
        <v>21</v>
      </c>
      <c r="B23">
        <v>2011</v>
      </c>
      <c r="C23">
        <v>10</v>
      </c>
      <c r="D23">
        <v>31</v>
      </c>
      <c r="E23">
        <v>6.0370949999999999</v>
      </c>
      <c r="F23">
        <v>7.5293890000000001</v>
      </c>
      <c r="G23">
        <v>9.8162900000000004</v>
      </c>
      <c r="J23">
        <f>(F23-F$110)^2</f>
        <v>8.5910030805943047E-2</v>
      </c>
      <c r="L23">
        <f>MAX(G23,0)</f>
        <v>9.8162900000000004</v>
      </c>
      <c r="M23">
        <f>F23</f>
        <v>7.5293890000000001</v>
      </c>
      <c r="O23">
        <f>F23</f>
        <v>7.5293890000000001</v>
      </c>
      <c r="Q23">
        <f t="shared" si="0"/>
        <v>4.7965889399240194E-2</v>
      </c>
      <c r="S23">
        <f t="shared" si="1"/>
        <v>7.3103778372725259</v>
      </c>
      <c r="T23">
        <f t="shared" si="2"/>
        <v>7.5293890000000001</v>
      </c>
    </row>
    <row r="24" spans="1:20" x14ac:dyDescent="0.3">
      <c r="A24">
        <v>22</v>
      </c>
      <c r="B24">
        <v>2011</v>
      </c>
      <c r="C24">
        <v>11</v>
      </c>
      <c r="D24">
        <v>30</v>
      </c>
      <c r="E24">
        <v>5.0719779999999997</v>
      </c>
      <c r="F24">
        <v>5.3008189999999997</v>
      </c>
      <c r="G24">
        <v>3.5777269999999999</v>
      </c>
      <c r="J24">
        <f>(F24-F$110)^2</f>
        <v>3.7460281353685345</v>
      </c>
      <c r="L24">
        <f>MAX(G24,0)</f>
        <v>3.5777269999999999</v>
      </c>
      <c r="M24">
        <f>F24</f>
        <v>5.3008189999999997</v>
      </c>
      <c r="O24">
        <f>F24</f>
        <v>5.3008189999999997</v>
      </c>
      <c r="Q24">
        <f t="shared" si="0"/>
        <v>0.11495115804745024</v>
      </c>
      <c r="S24">
        <f t="shared" si="1"/>
        <v>4.9617745220218881</v>
      </c>
      <c r="T24">
        <f t="shared" si="2"/>
        <v>5.3008189999999997</v>
      </c>
    </row>
    <row r="25" spans="1:20" x14ac:dyDescent="0.3">
      <c r="A25">
        <v>23</v>
      </c>
      <c r="B25">
        <v>2011</v>
      </c>
      <c r="C25">
        <v>12</v>
      </c>
      <c r="D25">
        <v>31</v>
      </c>
      <c r="E25">
        <v>4.8349580000000003</v>
      </c>
      <c r="F25">
        <v>3.5235210000000001</v>
      </c>
      <c r="G25">
        <v>2.749444</v>
      </c>
      <c r="J25">
        <f>(F25-F$110)^2</f>
        <v>13.784615557127568</v>
      </c>
      <c r="L25">
        <f>MAX(G25,0)</f>
        <v>2.749444</v>
      </c>
      <c r="M25">
        <f>F25</f>
        <v>3.5235210000000001</v>
      </c>
      <c r="O25">
        <f>F25</f>
        <v>3.5235210000000001</v>
      </c>
      <c r="Q25">
        <f t="shared" si="0"/>
        <v>1.2688526654730208</v>
      </c>
      <c r="S25">
        <f t="shared" si="1"/>
        <v>4.6499546045559992</v>
      </c>
      <c r="T25">
        <f t="shared" si="2"/>
        <v>3.5235210000000001</v>
      </c>
    </row>
    <row r="26" spans="1:20" x14ac:dyDescent="0.3">
      <c r="A26">
        <v>24</v>
      </c>
      <c r="B26">
        <v>2012</v>
      </c>
      <c r="C26">
        <v>1</v>
      </c>
      <c r="D26">
        <v>31</v>
      </c>
      <c r="E26">
        <v>4.9048470000000002</v>
      </c>
      <c r="F26">
        <v>4.1981859999999998</v>
      </c>
      <c r="G26">
        <v>2.8166519999999999</v>
      </c>
      <c r="J26">
        <f>(F26-F$110)^2</f>
        <v>9.2300447461457189</v>
      </c>
      <c r="L26">
        <f>MAX(G26,0)</f>
        <v>2.8166519999999999</v>
      </c>
      <c r="M26">
        <f>F26</f>
        <v>4.1981859999999998</v>
      </c>
      <c r="O26">
        <f>F26</f>
        <v>4.1981859999999998</v>
      </c>
      <c r="Q26">
        <f t="shared" si="0"/>
        <v>0.22759587393474939</v>
      </c>
      <c r="S26">
        <f t="shared" si="1"/>
        <v>4.6752560933141263</v>
      </c>
      <c r="T26">
        <f t="shared" si="2"/>
        <v>4.1981859999999998</v>
      </c>
    </row>
    <row r="27" spans="1:20" x14ac:dyDescent="0.3">
      <c r="A27">
        <v>25</v>
      </c>
      <c r="B27">
        <v>2012</v>
      </c>
      <c r="C27">
        <v>2</v>
      </c>
      <c r="D27">
        <v>29</v>
      </c>
      <c r="E27">
        <v>5.0810380000000004</v>
      </c>
      <c r="F27">
        <v>4.2563820000000003</v>
      </c>
      <c r="G27">
        <v>2.7613759999999998</v>
      </c>
      <c r="J27">
        <f>(F27-F$110)^2</f>
        <v>8.8798211168415673</v>
      </c>
      <c r="L27">
        <f>MAX(G27,0)</f>
        <v>2.7613759999999998</v>
      </c>
      <c r="M27">
        <f>F27</f>
        <v>4.2563820000000003</v>
      </c>
      <c r="O27">
        <f>F27</f>
        <v>4.2563820000000003</v>
      </c>
      <c r="Q27">
        <f t="shared" si="0"/>
        <v>0.15845541788461975</v>
      </c>
      <c r="S27">
        <f t="shared" si="1"/>
        <v>4.6544465900913821</v>
      </c>
      <c r="T27">
        <f t="shared" si="2"/>
        <v>4.2563820000000003</v>
      </c>
    </row>
    <row r="28" spans="1:20" x14ac:dyDescent="0.3">
      <c r="A28">
        <v>26</v>
      </c>
      <c r="B28">
        <v>2012</v>
      </c>
      <c r="C28">
        <v>3</v>
      </c>
      <c r="D28">
        <v>31</v>
      </c>
      <c r="E28">
        <v>5.336551</v>
      </c>
      <c r="F28">
        <v>4.3000590000000001</v>
      </c>
      <c r="G28">
        <v>2.8460109999999998</v>
      </c>
      <c r="J28">
        <f>(F28-F$110)^2</f>
        <v>8.6214223618322361</v>
      </c>
      <c r="L28">
        <f>MAX(G28,0)</f>
        <v>2.8460109999999998</v>
      </c>
      <c r="M28">
        <f>F28</f>
        <v>4.3000590000000001</v>
      </c>
      <c r="O28">
        <f>F28</f>
        <v>4.3000590000000001</v>
      </c>
      <c r="Q28">
        <f t="shared" si="0"/>
        <v>0.14918886314414323</v>
      </c>
      <c r="S28">
        <f t="shared" si="1"/>
        <v>4.6863087419340799</v>
      </c>
      <c r="T28">
        <f t="shared" si="2"/>
        <v>4.3000590000000001</v>
      </c>
    </row>
    <row r="29" spans="1:20" x14ac:dyDescent="0.3">
      <c r="A29">
        <v>27</v>
      </c>
      <c r="B29">
        <v>2012</v>
      </c>
      <c r="C29">
        <v>4</v>
      </c>
      <c r="D29">
        <v>30</v>
      </c>
      <c r="E29">
        <v>5.8612830000000002</v>
      </c>
      <c r="F29">
        <v>5.3488879999999996</v>
      </c>
      <c r="G29">
        <v>8.0193239999999992</v>
      </c>
      <c r="J29">
        <f>(F29-F$110)^2</f>
        <v>3.5622669462838683</v>
      </c>
      <c r="L29">
        <f>MAX(G29,0)</f>
        <v>8.0193239999999992</v>
      </c>
      <c r="M29">
        <f>F29</f>
        <v>5.3488879999999996</v>
      </c>
      <c r="O29">
        <f>F29</f>
        <v>5.3488879999999996</v>
      </c>
      <c r="Q29">
        <f t="shared" si="0"/>
        <v>1.6512102371281001</v>
      </c>
      <c r="S29">
        <f t="shared" si="1"/>
        <v>6.633882255679028</v>
      </c>
      <c r="T29">
        <f t="shared" si="2"/>
        <v>5.3488879999999996</v>
      </c>
    </row>
    <row r="30" spans="1:20" x14ac:dyDescent="0.3">
      <c r="A30">
        <v>28</v>
      </c>
      <c r="B30">
        <v>2012</v>
      </c>
      <c r="C30">
        <v>5</v>
      </c>
      <c r="D30">
        <v>31</v>
      </c>
      <c r="E30">
        <v>6.4225440000000003</v>
      </c>
      <c r="F30">
        <v>6.8545740000000004</v>
      </c>
      <c r="G30">
        <v>10.433972000000001</v>
      </c>
      <c r="J30">
        <f>(F30-F$110)^2</f>
        <v>0.14570318855890507</v>
      </c>
      <c r="L30">
        <f>MAX(G30,0)</f>
        <v>10.433972000000001</v>
      </c>
      <c r="M30">
        <f>F30</f>
        <v>6.8545740000000004</v>
      </c>
      <c r="O30">
        <f>F30</f>
        <v>6.8545740000000004</v>
      </c>
      <c r="Q30">
        <f t="shared" si="0"/>
        <v>0.47381162282951866</v>
      </c>
      <c r="S30">
        <f t="shared" si="1"/>
        <v>7.5429137582803998</v>
      </c>
      <c r="T30">
        <f t="shared" si="2"/>
        <v>6.8545740000000004</v>
      </c>
    </row>
    <row r="31" spans="1:20" x14ac:dyDescent="0.3">
      <c r="A31">
        <v>29</v>
      </c>
      <c r="B31">
        <v>2012</v>
      </c>
      <c r="C31">
        <v>6</v>
      </c>
      <c r="D31">
        <v>30</v>
      </c>
      <c r="E31">
        <v>6.6376160000000004</v>
      </c>
      <c r="F31">
        <v>8.6545620000000003</v>
      </c>
      <c r="G31">
        <v>12.345843</v>
      </c>
      <c r="J31">
        <f>(F31-F$110)^2</f>
        <v>2.0115100164304636</v>
      </c>
      <c r="L31">
        <f>MAX(G31,0)</f>
        <v>12.345843</v>
      </c>
      <c r="M31">
        <f>F31</f>
        <v>8.6545620000000003</v>
      </c>
      <c r="O31">
        <f>F31</f>
        <v>8.6545620000000003</v>
      </c>
      <c r="Q31">
        <f t="shared" si="0"/>
        <v>0.15358161237547863</v>
      </c>
      <c r="S31">
        <f t="shared" si="1"/>
        <v>8.2626671003451584</v>
      </c>
      <c r="T31">
        <f t="shared" si="2"/>
        <v>8.6545620000000003</v>
      </c>
    </row>
    <row r="32" spans="1:20" x14ac:dyDescent="0.3">
      <c r="A32">
        <v>30</v>
      </c>
      <c r="B32">
        <v>2012</v>
      </c>
      <c r="C32">
        <v>7</v>
      </c>
      <c r="D32">
        <v>31</v>
      </c>
      <c r="E32">
        <v>7.8634810000000002</v>
      </c>
      <c r="F32">
        <v>10.81798</v>
      </c>
      <c r="G32">
        <v>17.784566999999999</v>
      </c>
      <c r="J32">
        <f>(F32-F$110)^2</f>
        <v>12.828540001612614</v>
      </c>
      <c r="L32">
        <f>MAX(G32,0)</f>
        <v>17.784566999999999</v>
      </c>
      <c r="M32">
        <f>F32</f>
        <v>10.81798</v>
      </c>
      <c r="O32">
        <f>F32</f>
        <v>10.81798</v>
      </c>
      <c r="Q32">
        <f t="shared" si="0"/>
        <v>0.25788249215325998</v>
      </c>
      <c r="S32">
        <f t="shared" si="1"/>
        <v>10.310158680879525</v>
      </c>
      <c r="T32">
        <f t="shared" si="2"/>
        <v>10.81798</v>
      </c>
    </row>
    <row r="33" spans="1:20" x14ac:dyDescent="0.3">
      <c r="A33">
        <v>31</v>
      </c>
      <c r="B33">
        <v>2012</v>
      </c>
      <c r="C33">
        <v>8</v>
      </c>
      <c r="D33">
        <v>31</v>
      </c>
      <c r="E33">
        <v>8.0501430000000003</v>
      </c>
      <c r="F33">
        <v>8.1575600000000001</v>
      </c>
      <c r="G33">
        <v>19.637073999999998</v>
      </c>
      <c r="J33">
        <f>(F33-F$110)^2</f>
        <v>0.8487478644740919</v>
      </c>
      <c r="L33">
        <f>MAX(G33,0)</f>
        <v>19.637073999999998</v>
      </c>
      <c r="M33">
        <f>F33</f>
        <v>8.1575600000000001</v>
      </c>
      <c r="O33">
        <f>F33</f>
        <v>8.1575600000000001</v>
      </c>
      <c r="Q33">
        <f t="shared" si="0"/>
        <v>8.1225201155134528</v>
      </c>
      <c r="S33">
        <f t="shared" si="1"/>
        <v>11.007563529035263</v>
      </c>
      <c r="T33">
        <f t="shared" si="2"/>
        <v>8.1575600000000001</v>
      </c>
    </row>
    <row r="34" spans="1:20" x14ac:dyDescent="0.3">
      <c r="A34">
        <v>32</v>
      </c>
      <c r="B34">
        <v>2012</v>
      </c>
      <c r="C34">
        <v>9</v>
      </c>
      <c r="D34">
        <v>30</v>
      </c>
      <c r="E34">
        <v>7.2795350000000001</v>
      </c>
      <c r="F34">
        <v>9.2495150000000006</v>
      </c>
      <c r="G34">
        <v>17.354948</v>
      </c>
      <c r="J34">
        <f>(F34-F$110)^2</f>
        <v>4.0530955548485395</v>
      </c>
      <c r="L34">
        <f>MAX(G34,0)</f>
        <v>17.354948</v>
      </c>
      <c r="M34">
        <f>F34</f>
        <v>9.2495150000000006</v>
      </c>
      <c r="O34">
        <f>F34</f>
        <v>9.2495150000000006</v>
      </c>
      <c r="Q34">
        <f t="shared" si="0"/>
        <v>0.80803375585543713</v>
      </c>
      <c r="S34">
        <f t="shared" si="1"/>
        <v>10.148421978421815</v>
      </c>
      <c r="T34">
        <f t="shared" si="2"/>
        <v>9.2495150000000006</v>
      </c>
    </row>
    <row r="35" spans="1:20" x14ac:dyDescent="0.3">
      <c r="A35">
        <v>33</v>
      </c>
      <c r="B35">
        <v>2012</v>
      </c>
      <c r="C35">
        <v>10</v>
      </c>
      <c r="D35">
        <v>31</v>
      </c>
      <c r="E35">
        <v>6.0749079999999998</v>
      </c>
      <c r="F35">
        <v>7.6215419999999998</v>
      </c>
      <c r="G35">
        <v>10.811716000000001</v>
      </c>
      <c r="J35">
        <f>(F35-F$110)^2</f>
        <v>0.14842305593046143</v>
      </c>
      <c r="L35">
        <f>MAX(G35,0)</f>
        <v>10.811716000000001</v>
      </c>
      <c r="M35">
        <f>F35</f>
        <v>7.6215419999999998</v>
      </c>
      <c r="O35">
        <f>F35</f>
        <v>7.6215419999999998</v>
      </c>
      <c r="Q35">
        <f t="shared" si="0"/>
        <v>4.0423294802252171E-3</v>
      </c>
      <c r="S35">
        <f t="shared" si="1"/>
        <v>7.6851213164498109</v>
      </c>
      <c r="T35">
        <f t="shared" si="2"/>
        <v>7.6215419999999998</v>
      </c>
    </row>
    <row r="36" spans="1:20" x14ac:dyDescent="0.3">
      <c r="A36">
        <v>34</v>
      </c>
      <c r="B36">
        <v>2012</v>
      </c>
      <c r="C36">
        <v>11</v>
      </c>
      <c r="D36">
        <v>30</v>
      </c>
      <c r="E36">
        <v>5.1222820000000002</v>
      </c>
      <c r="F36">
        <v>6.709956</v>
      </c>
      <c r="G36">
        <v>6.3618969999999999</v>
      </c>
      <c r="J36">
        <f>(F36-F$110)^2</f>
        <v>0.27702207978534965</v>
      </c>
      <c r="L36">
        <f>MAX(G36,0)</f>
        <v>6.3618969999999999</v>
      </c>
      <c r="M36">
        <f>F36</f>
        <v>6.709956</v>
      </c>
      <c r="O36">
        <f>F36</f>
        <v>6.709956</v>
      </c>
      <c r="Q36">
        <f t="shared" si="0"/>
        <v>0.49005280380815358</v>
      </c>
      <c r="S36">
        <f t="shared" si="1"/>
        <v>6.0099182840102445</v>
      </c>
      <c r="T36">
        <f t="shared" si="2"/>
        <v>6.709956</v>
      </c>
    </row>
    <row r="37" spans="1:20" x14ac:dyDescent="0.3">
      <c r="A37">
        <v>35</v>
      </c>
      <c r="B37">
        <v>2012</v>
      </c>
      <c r="C37">
        <v>12</v>
      </c>
      <c r="D37">
        <v>31</v>
      </c>
      <c r="E37">
        <v>4.7990560000000002</v>
      </c>
      <c r="F37">
        <v>4.9356859999999996</v>
      </c>
      <c r="G37">
        <v>1.1038300000000001</v>
      </c>
      <c r="J37">
        <f>(F37-F$110)^2</f>
        <v>5.2927551623494242</v>
      </c>
      <c r="L37">
        <f>MAX(G37,0)</f>
        <v>1.1038300000000001</v>
      </c>
      <c r="M37">
        <f>F37</f>
        <v>4.9356859999999996</v>
      </c>
      <c r="O37">
        <f>F37</f>
        <v>4.9356859999999996</v>
      </c>
      <c r="Q37">
        <f t="shared" si="0"/>
        <v>0.81947426913829891</v>
      </c>
      <c r="S37">
        <f t="shared" si="1"/>
        <v>4.0304378190361829</v>
      </c>
      <c r="T37">
        <f t="shared" si="2"/>
        <v>4.9356859999999996</v>
      </c>
    </row>
    <row r="38" spans="1:20" x14ac:dyDescent="0.3">
      <c r="A38">
        <v>36</v>
      </c>
      <c r="B38">
        <v>2013</v>
      </c>
      <c r="C38">
        <v>1</v>
      </c>
      <c r="D38">
        <v>31</v>
      </c>
      <c r="E38">
        <v>4.8608219999999998</v>
      </c>
      <c r="F38">
        <v>3.6660560000000002</v>
      </c>
      <c r="G38">
        <v>1.998915</v>
      </c>
      <c r="J38">
        <f>(F38-F$110)^2</f>
        <v>12.746534186826086</v>
      </c>
      <c r="L38">
        <f>MAX(G38,0)</f>
        <v>1.998915</v>
      </c>
      <c r="M38">
        <f>F38</f>
        <v>3.6660560000000002</v>
      </c>
      <c r="O38">
        <f>F38</f>
        <v>3.6660560000000002</v>
      </c>
      <c r="Q38">
        <f t="shared" si="0"/>
        <v>0.49189235593963287</v>
      </c>
      <c r="S38">
        <f t="shared" si="1"/>
        <v>4.3674063802947805</v>
      </c>
      <c r="T38">
        <f t="shared" si="2"/>
        <v>3.6660560000000002</v>
      </c>
    </row>
    <row r="39" spans="1:20" x14ac:dyDescent="0.3">
      <c r="A39">
        <v>37</v>
      </c>
      <c r="B39">
        <v>2013</v>
      </c>
      <c r="C39">
        <v>2</v>
      </c>
      <c r="D39">
        <v>28</v>
      </c>
      <c r="E39">
        <v>5.1435199999999996</v>
      </c>
      <c r="F39">
        <v>4.3088790000000001</v>
      </c>
      <c r="G39">
        <v>2.5298630000000002</v>
      </c>
      <c r="J39">
        <f>(F39-F$110)^2</f>
        <v>8.5697051298789031</v>
      </c>
      <c r="L39">
        <f>MAX(G39,0)</f>
        <v>2.5298630000000002</v>
      </c>
      <c r="M39">
        <f>F39</f>
        <v>4.3088790000000001</v>
      </c>
      <c r="O39">
        <f>F39</f>
        <v>4.3088790000000001</v>
      </c>
      <c r="Q39">
        <f t="shared" si="0"/>
        <v>6.6776218314000768E-2</v>
      </c>
      <c r="S39">
        <f t="shared" si="1"/>
        <v>4.5672899485180549</v>
      </c>
      <c r="T39">
        <f t="shared" si="2"/>
        <v>4.3088790000000001</v>
      </c>
    </row>
    <row r="40" spans="1:20" x14ac:dyDescent="0.3">
      <c r="A40">
        <v>38</v>
      </c>
      <c r="B40">
        <v>2013</v>
      </c>
      <c r="C40">
        <v>3</v>
      </c>
      <c r="D40">
        <v>31</v>
      </c>
      <c r="E40">
        <v>5.5917969999999997</v>
      </c>
      <c r="F40">
        <v>4.8697699999999999</v>
      </c>
      <c r="G40">
        <v>5.556343</v>
      </c>
      <c r="J40">
        <f>(F40-F$110)^2</f>
        <v>5.6003926316840893</v>
      </c>
      <c r="L40">
        <f>MAX(G40,0)</f>
        <v>5.556343</v>
      </c>
      <c r="M40">
        <f>F40</f>
        <v>4.8697699999999999</v>
      </c>
      <c r="O40">
        <f>F40</f>
        <v>4.8697699999999999</v>
      </c>
      <c r="Q40">
        <f t="shared" si="0"/>
        <v>0.70037658582509887</v>
      </c>
      <c r="S40">
        <f t="shared" si="1"/>
        <v>5.7066550493497292</v>
      </c>
      <c r="T40">
        <f t="shared" si="2"/>
        <v>4.8697699999999999</v>
      </c>
    </row>
    <row r="41" spans="1:20" x14ac:dyDescent="0.3">
      <c r="A41">
        <v>39</v>
      </c>
      <c r="B41">
        <v>2013</v>
      </c>
      <c r="C41">
        <v>4</v>
      </c>
      <c r="D41">
        <v>30</v>
      </c>
      <c r="E41">
        <v>6.0384869999999999</v>
      </c>
      <c r="F41">
        <v>5.6472230000000003</v>
      </c>
      <c r="G41">
        <v>7.2713890000000001</v>
      </c>
      <c r="J41">
        <f>(F41-F$110)^2</f>
        <v>2.5251176278649772</v>
      </c>
      <c r="L41">
        <f>MAX(G41,0)</f>
        <v>7.2713890000000001</v>
      </c>
      <c r="M41">
        <f>F41</f>
        <v>5.6472230000000003</v>
      </c>
      <c r="O41">
        <f>F41</f>
        <v>5.6472230000000003</v>
      </c>
      <c r="Q41">
        <f t="shared" si="0"/>
        <v>0.49714849934623667</v>
      </c>
      <c r="S41">
        <f t="shared" si="1"/>
        <v>6.3523105827485811</v>
      </c>
      <c r="T41">
        <f t="shared" si="2"/>
        <v>5.6472230000000003</v>
      </c>
    </row>
    <row r="42" spans="1:20" x14ac:dyDescent="0.3">
      <c r="A42">
        <v>40</v>
      </c>
      <c r="B42">
        <v>2013</v>
      </c>
      <c r="C42">
        <v>5</v>
      </c>
      <c r="D42">
        <v>31</v>
      </c>
      <c r="E42">
        <v>6.9739409999999999</v>
      </c>
      <c r="F42">
        <v>7.939508</v>
      </c>
      <c r="G42">
        <v>11.275724</v>
      </c>
      <c r="J42">
        <f>(F42-F$110)^2</f>
        <v>0.49452277004609152</v>
      </c>
      <c r="L42">
        <f>MAX(G42,0)</f>
        <v>11.275724</v>
      </c>
      <c r="M42">
        <f>F42</f>
        <v>7.939508</v>
      </c>
      <c r="O42">
        <f>F42</f>
        <v>7.939508</v>
      </c>
      <c r="Q42">
        <f t="shared" si="0"/>
        <v>6.3526816028442847E-3</v>
      </c>
      <c r="S42">
        <f t="shared" si="1"/>
        <v>7.8598042886507518</v>
      </c>
      <c r="T42">
        <f t="shared" si="2"/>
        <v>7.939508</v>
      </c>
    </row>
    <row r="43" spans="1:20" x14ac:dyDescent="0.3">
      <c r="A43">
        <v>41</v>
      </c>
      <c r="B43">
        <v>2013</v>
      </c>
      <c r="C43">
        <v>6</v>
      </c>
      <c r="D43">
        <v>30</v>
      </c>
      <c r="E43">
        <v>7.3833710000000004</v>
      </c>
      <c r="F43">
        <v>9.6459100000000007</v>
      </c>
      <c r="G43">
        <v>14.848011</v>
      </c>
      <c r="J43">
        <f>(F43-F$110)^2</f>
        <v>5.8062932653426147</v>
      </c>
      <c r="L43">
        <f>MAX(G43,0)</f>
        <v>14.848011</v>
      </c>
      <c r="M43">
        <f>F43</f>
        <v>9.6459100000000007</v>
      </c>
      <c r="O43">
        <f>F43</f>
        <v>9.6459100000000007</v>
      </c>
      <c r="Q43">
        <f t="shared" si="0"/>
        <v>0.19471316087537821</v>
      </c>
      <c r="S43">
        <f t="shared" si="1"/>
        <v>9.2046468575607321</v>
      </c>
      <c r="T43">
        <f t="shared" si="2"/>
        <v>9.6459100000000007</v>
      </c>
    </row>
    <row r="44" spans="1:20" x14ac:dyDescent="0.3">
      <c r="A44">
        <v>42</v>
      </c>
      <c r="B44">
        <v>2013</v>
      </c>
      <c r="C44">
        <v>7</v>
      </c>
      <c r="D44">
        <v>31</v>
      </c>
      <c r="E44">
        <v>8.1253510000000002</v>
      </c>
      <c r="F44">
        <v>11.247596</v>
      </c>
      <c r="G44">
        <v>19.515084999999999</v>
      </c>
      <c r="J44">
        <f>(F44-F$110)^2</f>
        <v>16.090616978690537</v>
      </c>
      <c r="L44">
        <f>MAX(G44,0)</f>
        <v>19.515084999999999</v>
      </c>
      <c r="M44">
        <f>F44</f>
        <v>11.247596</v>
      </c>
      <c r="O44">
        <f>F44</f>
        <v>11.247596</v>
      </c>
      <c r="Q44">
        <f t="shared" si="0"/>
        <v>8.1771470221785367E-2</v>
      </c>
      <c r="S44">
        <f t="shared" si="1"/>
        <v>10.961638887443264</v>
      </c>
      <c r="T44">
        <f t="shared" si="2"/>
        <v>11.247596</v>
      </c>
    </row>
    <row r="45" spans="1:20" x14ac:dyDescent="0.3">
      <c r="A45">
        <v>43</v>
      </c>
      <c r="B45">
        <v>2013</v>
      </c>
      <c r="C45">
        <v>8</v>
      </c>
      <c r="D45">
        <v>31</v>
      </c>
      <c r="E45">
        <v>7.9256909999999996</v>
      </c>
      <c r="F45">
        <v>10.529299</v>
      </c>
      <c r="G45">
        <v>19.156272999999999</v>
      </c>
      <c r="J45">
        <f>(F45-F$110)^2</f>
        <v>10.84394205794039</v>
      </c>
      <c r="L45">
        <f>MAX(G45,0)</f>
        <v>19.156272999999999</v>
      </c>
      <c r="M45">
        <f>F45</f>
        <v>10.529299</v>
      </c>
      <c r="O45">
        <f>F45</f>
        <v>10.529299</v>
      </c>
      <c r="Q45">
        <f t="shared" si="0"/>
        <v>8.836325364126163E-2</v>
      </c>
      <c r="S45">
        <f t="shared" si="1"/>
        <v>10.82655857283368</v>
      </c>
      <c r="T45">
        <f t="shared" si="2"/>
        <v>10.529299</v>
      </c>
    </row>
    <row r="46" spans="1:20" x14ac:dyDescent="0.3">
      <c r="A46">
        <v>44</v>
      </c>
      <c r="B46">
        <v>2013</v>
      </c>
      <c r="C46">
        <v>9</v>
      </c>
      <c r="D46">
        <v>30</v>
      </c>
      <c r="E46">
        <v>6.9186310000000004</v>
      </c>
      <c r="F46">
        <v>9.5790260000000007</v>
      </c>
      <c r="G46">
        <v>14.408559</v>
      </c>
      <c r="J46">
        <f>(F46-F$110)^2</f>
        <v>5.4884360004583188</v>
      </c>
      <c r="L46">
        <f>MAX(G46,0)</f>
        <v>14.408559</v>
      </c>
      <c r="M46">
        <f>F46</f>
        <v>9.5790260000000007</v>
      </c>
      <c r="O46">
        <f>F46</f>
        <v>9.5790260000000007</v>
      </c>
      <c r="Q46">
        <f t="shared" si="0"/>
        <v>0.29140307310869473</v>
      </c>
      <c r="S46">
        <f t="shared" si="1"/>
        <v>9.0392083705095452</v>
      </c>
      <c r="T46">
        <f t="shared" si="2"/>
        <v>9.5790260000000007</v>
      </c>
    </row>
    <row r="47" spans="1:20" x14ac:dyDescent="0.3">
      <c r="A47">
        <v>45</v>
      </c>
      <c r="B47">
        <v>2013</v>
      </c>
      <c r="C47">
        <v>10</v>
      </c>
      <c r="D47">
        <v>31</v>
      </c>
      <c r="E47">
        <v>5.8479640000000002</v>
      </c>
      <c r="F47">
        <v>6.826441</v>
      </c>
      <c r="G47">
        <v>9.2954360000000005</v>
      </c>
      <c r="J47">
        <f>(F47-F$110)^2</f>
        <v>0.16797199808016461</v>
      </c>
      <c r="L47">
        <f>MAX(G47,0)</f>
        <v>9.2954360000000005</v>
      </c>
      <c r="M47">
        <f>F47</f>
        <v>6.826441</v>
      </c>
      <c r="O47">
        <f>F47</f>
        <v>6.826441</v>
      </c>
      <c r="Q47">
        <f t="shared" si="0"/>
        <v>8.285952872303598E-2</v>
      </c>
      <c r="S47">
        <f t="shared" si="1"/>
        <v>7.114294311120501</v>
      </c>
      <c r="T47">
        <f t="shared" si="2"/>
        <v>6.826441</v>
      </c>
    </row>
    <row r="48" spans="1:20" x14ac:dyDescent="0.3">
      <c r="A48">
        <v>46</v>
      </c>
      <c r="B48">
        <v>2013</v>
      </c>
      <c r="C48">
        <v>11</v>
      </c>
      <c r="D48">
        <v>30</v>
      </c>
      <c r="E48">
        <v>5.0869629999999999</v>
      </c>
      <c r="F48">
        <v>5.7604949999999997</v>
      </c>
      <c r="G48">
        <v>4.9192419999999997</v>
      </c>
      <c r="J48">
        <f>(F48-F$110)^2</f>
        <v>2.1779557414877941</v>
      </c>
      <c r="L48">
        <f>MAX(G48,0)</f>
        <v>4.9192419999999997</v>
      </c>
      <c r="M48">
        <f>F48</f>
        <v>5.7604949999999997</v>
      </c>
      <c r="O48">
        <f>F48</f>
        <v>5.7604949999999997</v>
      </c>
      <c r="Q48">
        <f t="shared" si="0"/>
        <v>8.6251733194598793E-2</v>
      </c>
      <c r="S48">
        <f t="shared" si="1"/>
        <v>5.4668085461166127</v>
      </c>
      <c r="T48">
        <f t="shared" si="2"/>
        <v>5.7604949999999997</v>
      </c>
    </row>
    <row r="49" spans="1:20" x14ac:dyDescent="0.3">
      <c r="A49">
        <v>47</v>
      </c>
      <c r="B49">
        <v>2013</v>
      </c>
      <c r="C49">
        <v>12</v>
      </c>
      <c r="D49">
        <v>31</v>
      </c>
      <c r="E49">
        <v>4.8063250000000002</v>
      </c>
      <c r="F49">
        <v>3.2154120000000002</v>
      </c>
      <c r="G49">
        <v>1.8500620000000001</v>
      </c>
      <c r="J49">
        <f>(F49-F$110)^2</f>
        <v>16.167418639680459</v>
      </c>
      <c r="L49">
        <f>MAX(G49,0)</f>
        <v>1.8500620000000001</v>
      </c>
      <c r="M49">
        <f>F49</f>
        <v>3.2154120000000002</v>
      </c>
      <c r="O49">
        <f>F49</f>
        <v>3.2154120000000002</v>
      </c>
      <c r="Q49">
        <f t="shared" si="0"/>
        <v>1.2011203678715905</v>
      </c>
      <c r="S49">
        <f t="shared" si="1"/>
        <v>4.311368371335826</v>
      </c>
      <c r="T49">
        <f t="shared" si="2"/>
        <v>3.2154120000000002</v>
      </c>
    </row>
    <row r="50" spans="1:20" x14ac:dyDescent="0.3">
      <c r="A50">
        <v>48</v>
      </c>
      <c r="B50">
        <v>2014</v>
      </c>
      <c r="C50">
        <v>1</v>
      </c>
      <c r="D50">
        <v>31</v>
      </c>
      <c r="E50">
        <v>5.0500759999999998</v>
      </c>
      <c r="F50">
        <v>4.2341430000000004</v>
      </c>
      <c r="G50">
        <v>5.5181440000000004</v>
      </c>
      <c r="J50">
        <f>(F50-F$110)^2</f>
        <v>9.0128558098309011</v>
      </c>
      <c r="L50">
        <f>MAX(G50,0)</f>
        <v>5.5181440000000004</v>
      </c>
      <c r="M50">
        <f>F50</f>
        <v>4.2341430000000004</v>
      </c>
      <c r="O50">
        <f>F50</f>
        <v>4.2341430000000004</v>
      </c>
      <c r="Q50">
        <f t="shared" si="0"/>
        <v>2.1261473147190646</v>
      </c>
      <c r="S50">
        <f t="shared" si="1"/>
        <v>5.6922744463103339</v>
      </c>
      <c r="T50">
        <f t="shared" si="2"/>
        <v>4.2341430000000004</v>
      </c>
    </row>
    <row r="51" spans="1:20" x14ac:dyDescent="0.3">
      <c r="A51">
        <v>49</v>
      </c>
      <c r="B51">
        <v>2014</v>
      </c>
      <c r="C51">
        <v>2</v>
      </c>
      <c r="D51">
        <v>28</v>
      </c>
      <c r="E51">
        <v>5.0447449999999998</v>
      </c>
      <c r="F51">
        <v>4.2153099999999997</v>
      </c>
      <c r="G51">
        <v>3.169638</v>
      </c>
      <c r="J51">
        <f>(F51-F$110)^2</f>
        <v>9.1262891674092756</v>
      </c>
      <c r="L51">
        <f>MAX(G51,0)</f>
        <v>3.169638</v>
      </c>
      <c r="M51">
        <f>F51</f>
        <v>4.2153099999999997</v>
      </c>
      <c r="O51">
        <f>F51</f>
        <v>4.2153099999999997</v>
      </c>
      <c r="Q51">
        <f t="shared" si="0"/>
        <v>0.3514511085442078</v>
      </c>
      <c r="S51">
        <f t="shared" si="1"/>
        <v>4.8081431203165081</v>
      </c>
      <c r="T51">
        <f t="shared" si="2"/>
        <v>4.2153099999999997</v>
      </c>
    </row>
    <row r="52" spans="1:20" x14ac:dyDescent="0.3">
      <c r="A52">
        <v>50</v>
      </c>
      <c r="B52">
        <v>2014</v>
      </c>
      <c r="C52">
        <v>3</v>
      </c>
      <c r="D52">
        <v>31</v>
      </c>
      <c r="E52">
        <v>5.5180369999999996</v>
      </c>
      <c r="F52">
        <v>5.1653010000000004</v>
      </c>
      <c r="G52">
        <v>6.0544269999999996</v>
      </c>
      <c r="J52">
        <f>(F52-F$110)^2</f>
        <v>4.2889741913342361</v>
      </c>
      <c r="L52">
        <f>MAX(G52,0)</f>
        <v>6.0544269999999996</v>
      </c>
      <c r="M52">
        <f>F52</f>
        <v>5.1653010000000004</v>
      </c>
      <c r="O52">
        <f>F52</f>
        <v>5.1653010000000004</v>
      </c>
      <c r="Q52">
        <f t="shared" si="0"/>
        <v>0.53124485530237864</v>
      </c>
      <c r="S52">
        <f t="shared" si="1"/>
        <v>5.8941664576136663</v>
      </c>
      <c r="T52">
        <f t="shared" si="2"/>
        <v>5.1653010000000004</v>
      </c>
    </row>
    <row r="53" spans="1:20" x14ac:dyDescent="0.3">
      <c r="A53">
        <v>51</v>
      </c>
      <c r="B53">
        <v>2014</v>
      </c>
      <c r="C53">
        <v>4</v>
      </c>
      <c r="D53">
        <v>30</v>
      </c>
      <c r="E53">
        <v>5.9384800000000002</v>
      </c>
      <c r="F53">
        <v>6.1528090000000004</v>
      </c>
      <c r="G53">
        <v>8.3002059999999993</v>
      </c>
      <c r="J53">
        <f>(F53-F$110)^2</f>
        <v>1.1739199616748297</v>
      </c>
      <c r="L53">
        <f>MAX(G53,0)</f>
        <v>8.3002059999999993</v>
      </c>
      <c r="M53">
        <f>F53</f>
        <v>6.1528090000000004</v>
      </c>
      <c r="O53">
        <f>F53</f>
        <v>6.1528090000000004</v>
      </c>
      <c r="Q53">
        <f t="shared" si="0"/>
        <v>0.34435257089940552</v>
      </c>
      <c r="S53">
        <f t="shared" si="1"/>
        <v>6.7396246191679001</v>
      </c>
      <c r="T53">
        <f t="shared" si="2"/>
        <v>6.1528090000000004</v>
      </c>
    </row>
    <row r="54" spans="1:20" x14ac:dyDescent="0.3">
      <c r="A54">
        <v>52</v>
      </c>
      <c r="B54">
        <v>2014</v>
      </c>
      <c r="C54">
        <v>5</v>
      </c>
      <c r="D54">
        <v>31</v>
      </c>
      <c r="E54">
        <v>6.5765729999999998</v>
      </c>
      <c r="F54">
        <v>8.2855150000000002</v>
      </c>
      <c r="G54">
        <v>11.779457000000001</v>
      </c>
      <c r="J54">
        <f>(F54-F$110)^2</f>
        <v>1.1008838649226107</v>
      </c>
      <c r="L54">
        <f>MAX(G54,0)</f>
        <v>11.779457000000001</v>
      </c>
      <c r="M54">
        <f>F54</f>
        <v>8.2855150000000002</v>
      </c>
      <c r="O54">
        <f>F54</f>
        <v>8.2855150000000002</v>
      </c>
      <c r="Q54">
        <f t="shared" si="0"/>
        <v>5.5730296011725321E-2</v>
      </c>
      <c r="S54">
        <f t="shared" si="1"/>
        <v>8.0494423501404171</v>
      </c>
      <c r="T54">
        <f t="shared" si="2"/>
        <v>8.2855150000000002</v>
      </c>
    </row>
    <row r="55" spans="1:20" x14ac:dyDescent="0.3">
      <c r="A55">
        <v>53</v>
      </c>
      <c r="B55">
        <v>2014</v>
      </c>
      <c r="C55">
        <v>6</v>
      </c>
      <c r="D55">
        <v>30</v>
      </c>
      <c r="E55">
        <v>7.4129649999999998</v>
      </c>
      <c r="F55">
        <v>9.8023209999999992</v>
      </c>
      <c r="G55">
        <v>13.558813000000001</v>
      </c>
      <c r="J55">
        <f>(F55-F$110)^2</f>
        <v>6.5845414185646076</v>
      </c>
      <c r="L55">
        <f>MAX(G55,0)</f>
        <v>13.558813000000001</v>
      </c>
      <c r="M55">
        <f>F55</f>
        <v>9.8023209999999992</v>
      </c>
      <c r="O55">
        <f>F55</f>
        <v>9.8023209999999992</v>
      </c>
      <c r="Q55">
        <f t="shared" si="0"/>
        <v>1.1729163448799298</v>
      </c>
      <c r="S55">
        <f t="shared" si="1"/>
        <v>8.7193083754752756</v>
      </c>
      <c r="T55">
        <f t="shared" si="2"/>
        <v>9.8023209999999992</v>
      </c>
    </row>
    <row r="56" spans="1:20" x14ac:dyDescent="0.3">
      <c r="A56">
        <v>54</v>
      </c>
      <c r="B56">
        <v>2014</v>
      </c>
      <c r="C56">
        <v>7</v>
      </c>
      <c r="D56">
        <v>31</v>
      </c>
      <c r="E56">
        <v>8.0479970000000005</v>
      </c>
      <c r="F56">
        <v>11.490181</v>
      </c>
      <c r="G56">
        <v>19.611910000000002</v>
      </c>
      <c r="J56">
        <f>(F56-F$110)^2</f>
        <v>18.095632281677943</v>
      </c>
      <c r="L56">
        <f>MAX(G56,0)</f>
        <v>19.611910000000002</v>
      </c>
      <c r="M56">
        <f>F56</f>
        <v>11.490181</v>
      </c>
      <c r="O56">
        <f>F56</f>
        <v>11.490181</v>
      </c>
      <c r="Q56">
        <f t="shared" si="0"/>
        <v>0.2421534017968229</v>
      </c>
      <c r="S56">
        <f t="shared" si="1"/>
        <v>10.998090152902817</v>
      </c>
      <c r="T56">
        <f t="shared" si="2"/>
        <v>11.490181</v>
      </c>
    </row>
    <row r="57" spans="1:20" x14ac:dyDescent="0.3">
      <c r="A57">
        <v>55</v>
      </c>
      <c r="B57">
        <v>2014</v>
      </c>
      <c r="C57">
        <v>8</v>
      </c>
      <c r="D57">
        <v>31</v>
      </c>
      <c r="E57">
        <v>7.8845679999999998</v>
      </c>
      <c r="F57">
        <v>10.824233</v>
      </c>
      <c r="G57">
        <v>18.82526</v>
      </c>
      <c r="J57">
        <f>(F57-F$110)^2</f>
        <v>12.873371780912757</v>
      </c>
      <c r="L57">
        <f>MAX(G57,0)</f>
        <v>18.82526</v>
      </c>
      <c r="M57">
        <f>F57</f>
        <v>10.824233</v>
      </c>
      <c r="O57">
        <f>F57</f>
        <v>10.824233</v>
      </c>
      <c r="Q57">
        <f t="shared" si="0"/>
        <v>1.4954692272451083E-2</v>
      </c>
      <c r="S57">
        <f t="shared" si="1"/>
        <v>10.701943620770031</v>
      </c>
      <c r="T57">
        <f t="shared" si="2"/>
        <v>10.824233</v>
      </c>
    </row>
    <row r="58" spans="1:20" x14ac:dyDescent="0.3">
      <c r="A58">
        <v>56</v>
      </c>
      <c r="B58">
        <v>2014</v>
      </c>
      <c r="C58">
        <v>9</v>
      </c>
      <c r="D58">
        <v>30</v>
      </c>
      <c r="E58">
        <v>7.261952</v>
      </c>
      <c r="F58">
        <v>9.5962580000000006</v>
      </c>
      <c r="G58">
        <v>16.590693999999999</v>
      </c>
      <c r="J58">
        <f>(F58-F$110)^2</f>
        <v>5.5694731725738738</v>
      </c>
      <c r="L58">
        <f>MAX(G58,0)</f>
        <v>16.590693999999999</v>
      </c>
      <c r="M58">
        <f>F58</f>
        <v>9.5962580000000006</v>
      </c>
      <c r="O58">
        <f>F58</f>
        <v>9.5962580000000006</v>
      </c>
      <c r="Q58">
        <f t="shared" si="0"/>
        <v>6.9933149894733981E-2</v>
      </c>
      <c r="S58">
        <f t="shared" si="1"/>
        <v>9.8607067661055243</v>
      </c>
      <c r="T58">
        <f t="shared" si="2"/>
        <v>9.5962580000000006</v>
      </c>
    </row>
    <row r="59" spans="1:20" x14ac:dyDescent="0.3">
      <c r="A59">
        <v>57</v>
      </c>
      <c r="B59">
        <v>2014</v>
      </c>
      <c r="C59">
        <v>10</v>
      </c>
      <c r="D59">
        <v>31</v>
      </c>
      <c r="E59">
        <v>6.053572</v>
      </c>
      <c r="F59">
        <v>8.3947640000000003</v>
      </c>
      <c r="G59">
        <v>11.940566</v>
      </c>
      <c r="J59">
        <f>(F59-F$110)^2</f>
        <v>1.3420738937874259</v>
      </c>
      <c r="L59">
        <f>MAX(G59,0)</f>
        <v>11.940566</v>
      </c>
      <c r="M59">
        <f>F59</f>
        <v>8.3947640000000003</v>
      </c>
      <c r="O59">
        <f>F59</f>
        <v>8.3947640000000003</v>
      </c>
      <c r="Q59">
        <f t="shared" si="0"/>
        <v>8.1036827033125258E-2</v>
      </c>
      <c r="S59">
        <f t="shared" si="1"/>
        <v>8.1100943194347437</v>
      </c>
      <c r="T59">
        <f t="shared" si="2"/>
        <v>8.3947640000000003</v>
      </c>
    </row>
    <row r="60" spans="1:20" x14ac:dyDescent="0.3">
      <c r="A60">
        <v>58</v>
      </c>
      <c r="B60">
        <v>2014</v>
      </c>
      <c r="C60">
        <v>11</v>
      </c>
      <c r="D60">
        <v>30</v>
      </c>
      <c r="E60">
        <v>5.1288280000000004</v>
      </c>
      <c r="F60">
        <v>6.7528550000000003</v>
      </c>
      <c r="G60">
        <v>5.569337</v>
      </c>
      <c r="J60">
        <f>(F60-F$110)^2</f>
        <v>0.23370443956631243</v>
      </c>
      <c r="L60">
        <f>MAX(G60,0)</f>
        <v>5.569337</v>
      </c>
      <c r="M60">
        <f>F60</f>
        <v>6.7528550000000003</v>
      </c>
      <c r="O60">
        <f>F60</f>
        <v>6.7528550000000003</v>
      </c>
      <c r="Q60">
        <f t="shared" si="0"/>
        <v>1.0843226816376723</v>
      </c>
      <c r="S60">
        <f t="shared" si="1"/>
        <v>5.7115468411739627</v>
      </c>
      <c r="T60">
        <f t="shared" si="2"/>
        <v>6.7528550000000003</v>
      </c>
    </row>
    <row r="61" spans="1:20" x14ac:dyDescent="0.3">
      <c r="A61">
        <v>59</v>
      </c>
      <c r="B61">
        <v>2014</v>
      </c>
      <c r="C61">
        <v>12</v>
      </c>
      <c r="D61">
        <v>31</v>
      </c>
      <c r="E61">
        <v>4.9102730000000001</v>
      </c>
      <c r="F61">
        <v>6.0831379999999999</v>
      </c>
      <c r="G61">
        <v>4.8743809999999996</v>
      </c>
      <c r="J61">
        <f>(F61-F$110)^2</f>
        <v>1.3297477046449788</v>
      </c>
      <c r="L61">
        <f>MAX(G61,0)</f>
        <v>4.8743809999999996</v>
      </c>
      <c r="M61">
        <f>F61</f>
        <v>6.0831379999999999</v>
      </c>
      <c r="O61">
        <f>F61</f>
        <v>6.0831379999999999</v>
      </c>
      <c r="Q61">
        <f t="shared" si="0"/>
        <v>0.40096512370745058</v>
      </c>
      <c r="S61">
        <f t="shared" si="1"/>
        <v>5.44991993036881</v>
      </c>
      <c r="T61">
        <f t="shared" si="2"/>
        <v>6.0831379999999999</v>
      </c>
    </row>
    <row r="62" spans="1:20" x14ac:dyDescent="0.3">
      <c r="A62">
        <v>60</v>
      </c>
      <c r="B62">
        <v>2015</v>
      </c>
      <c r="C62">
        <v>1</v>
      </c>
      <c r="D62">
        <v>31</v>
      </c>
      <c r="E62">
        <v>5.0788440000000001</v>
      </c>
      <c r="F62">
        <v>5.1523380000000003</v>
      </c>
      <c r="G62">
        <v>7.0121830000000003</v>
      </c>
      <c r="J62">
        <f>(F62-F$110)^2</f>
        <v>4.3428345585264578</v>
      </c>
      <c r="L62">
        <f>MAX(G62,0)</f>
        <v>7.0121830000000003</v>
      </c>
      <c r="M62">
        <f>F62</f>
        <v>5.1523380000000003</v>
      </c>
      <c r="O62">
        <f>F62</f>
        <v>5.1523380000000003</v>
      </c>
      <c r="Q62">
        <f t="shared" si="0"/>
        <v>1.2152647791368481</v>
      </c>
      <c r="S62">
        <f t="shared" si="1"/>
        <v>6.2547284839651187</v>
      </c>
      <c r="T62">
        <f t="shared" si="2"/>
        <v>5.1523380000000003</v>
      </c>
    </row>
    <row r="63" spans="1:20" x14ac:dyDescent="0.3">
      <c r="A63">
        <v>61</v>
      </c>
      <c r="B63">
        <v>2015</v>
      </c>
      <c r="C63">
        <v>2</v>
      </c>
      <c r="D63">
        <v>28</v>
      </c>
      <c r="E63">
        <v>5.3502900000000002</v>
      </c>
      <c r="F63">
        <v>6.0189560000000002</v>
      </c>
      <c r="G63">
        <v>7.4750670000000001</v>
      </c>
      <c r="J63">
        <f>(F63-F$110)^2</f>
        <v>1.4818895786372004</v>
      </c>
      <c r="L63">
        <f>MAX(G63,0)</f>
        <v>7.4750670000000001</v>
      </c>
      <c r="M63">
        <f>F63</f>
        <v>6.0189560000000002</v>
      </c>
      <c r="O63">
        <f>F63</f>
        <v>6.0189560000000002</v>
      </c>
      <c r="Q63">
        <f t="shared" si="0"/>
        <v>0.16812649444061728</v>
      </c>
      <c r="S63">
        <f t="shared" si="1"/>
        <v>6.4289883090204203</v>
      </c>
      <c r="T63">
        <f t="shared" si="2"/>
        <v>6.0189560000000002</v>
      </c>
    </row>
    <row r="64" spans="1:20" x14ac:dyDescent="0.3">
      <c r="A64">
        <v>62</v>
      </c>
      <c r="B64">
        <v>2015</v>
      </c>
      <c r="C64">
        <v>3</v>
      </c>
      <c r="D64">
        <v>31</v>
      </c>
      <c r="E64">
        <v>5.9963150000000001</v>
      </c>
      <c r="F64">
        <v>6.4329400000000003</v>
      </c>
      <c r="G64">
        <v>8.9881919999999997</v>
      </c>
      <c r="J64">
        <f>(F64-F$110)^2</f>
        <v>0.64536298075038601</v>
      </c>
      <c r="L64">
        <f>MAX(G64,0)</f>
        <v>8.9881919999999997</v>
      </c>
      <c r="M64">
        <f>F64</f>
        <v>6.4329400000000003</v>
      </c>
      <c r="O64">
        <f>F64</f>
        <v>6.4329400000000003</v>
      </c>
      <c r="Q64">
        <f t="shared" si="0"/>
        <v>0.32000242222695546</v>
      </c>
      <c r="S64">
        <f t="shared" si="1"/>
        <v>6.9986275659115691</v>
      </c>
      <c r="T64">
        <f t="shared" si="2"/>
        <v>6.4329400000000003</v>
      </c>
    </row>
    <row r="65" spans="1:20" x14ac:dyDescent="0.3">
      <c r="A65">
        <v>63</v>
      </c>
      <c r="B65">
        <v>2015</v>
      </c>
      <c r="C65">
        <v>4</v>
      </c>
      <c r="D65">
        <v>30</v>
      </c>
      <c r="E65">
        <v>6.2385539999999997</v>
      </c>
      <c r="F65">
        <v>6.7924300000000004</v>
      </c>
      <c r="G65">
        <v>7.7855129999999999</v>
      </c>
      <c r="J65">
        <f>(F65-F$110)^2</f>
        <v>0.19700714595149754</v>
      </c>
      <c r="L65">
        <f>MAX(G65,0)</f>
        <v>7.7855129999999999</v>
      </c>
      <c r="M65">
        <f>F65</f>
        <v>6.7924300000000004</v>
      </c>
      <c r="O65">
        <f>F65</f>
        <v>6.7924300000000004</v>
      </c>
      <c r="Q65">
        <f t="shared" si="0"/>
        <v>6.079652003512117E-2</v>
      </c>
      <c r="S65">
        <f t="shared" si="1"/>
        <v>6.5458604965428187</v>
      </c>
      <c r="T65">
        <f t="shared" si="2"/>
        <v>6.7924300000000004</v>
      </c>
    </row>
    <row r="66" spans="1:20" x14ac:dyDescent="0.3">
      <c r="A66">
        <v>64</v>
      </c>
      <c r="B66">
        <v>2015</v>
      </c>
      <c r="C66">
        <v>5</v>
      </c>
      <c r="D66">
        <v>31</v>
      </c>
      <c r="E66">
        <v>7.3567799999999997</v>
      </c>
      <c r="F66">
        <v>8.9587699999999995</v>
      </c>
      <c r="G66">
        <v>12.039680000000001</v>
      </c>
      <c r="J66">
        <f>(F66-F$110)^2</f>
        <v>2.9669550217952017</v>
      </c>
      <c r="L66">
        <f>MAX(G66,0)</f>
        <v>12.039680000000001</v>
      </c>
      <c r="M66">
        <f>F66</f>
        <v>8.9587699999999995</v>
      </c>
      <c r="O66">
        <f>F66</f>
        <v>8.9587699999999995</v>
      </c>
      <c r="Q66">
        <f t="shared" si="0"/>
        <v>0.65830940779777436</v>
      </c>
      <c r="S66">
        <f t="shared" si="1"/>
        <v>8.147407314268289</v>
      </c>
      <c r="T66">
        <f t="shared" si="2"/>
        <v>8.9587699999999995</v>
      </c>
    </row>
    <row r="67" spans="1:20" x14ac:dyDescent="0.3">
      <c r="A67">
        <v>65</v>
      </c>
      <c r="B67">
        <v>2015</v>
      </c>
      <c r="C67">
        <v>6</v>
      </c>
      <c r="D67">
        <v>30</v>
      </c>
      <c r="E67">
        <v>7.9984029999999997</v>
      </c>
      <c r="F67">
        <v>11.389341</v>
      </c>
      <c r="G67">
        <v>17.984400000000001</v>
      </c>
      <c r="J67">
        <f>(F67-F$110)^2</f>
        <v>17.247875215854243</v>
      </c>
      <c r="L67">
        <f>MAX(G67,0)</f>
        <v>17.984400000000001</v>
      </c>
      <c r="M67">
        <f>F67</f>
        <v>11.389341</v>
      </c>
      <c r="O67">
        <f>F67</f>
        <v>11.389341</v>
      </c>
      <c r="Q67">
        <f t="shared" ref="Q67:Q110" si="3">(S67-M67)^2</f>
        <v>1.0079198239834981</v>
      </c>
      <c r="S67">
        <f t="shared" ref="S67:S109" si="4">L67*I$2+I$3</f>
        <v>10.385388897565079</v>
      </c>
      <c r="T67">
        <f t="shared" ref="T67:T110" si="5">F67</f>
        <v>11.389341</v>
      </c>
    </row>
    <row r="68" spans="1:20" x14ac:dyDescent="0.3">
      <c r="A68">
        <v>66</v>
      </c>
      <c r="B68">
        <v>2015</v>
      </c>
      <c r="C68">
        <v>7</v>
      </c>
      <c r="D68">
        <v>31</v>
      </c>
      <c r="E68">
        <v>8.1881129999999995</v>
      </c>
      <c r="F68">
        <v>11.897917</v>
      </c>
      <c r="G68">
        <v>18.837965000000001</v>
      </c>
      <c r="J68">
        <f>(F68-F$110)^2</f>
        <v>21.730814111995276</v>
      </c>
      <c r="L68">
        <f>MAX(G68,0)</f>
        <v>18.837965000000001</v>
      </c>
      <c r="M68">
        <f>F68</f>
        <v>11.897917</v>
      </c>
      <c r="O68">
        <f>F68</f>
        <v>11.897917</v>
      </c>
      <c r="Q68">
        <f t="shared" si="3"/>
        <v>1.4189345354977616</v>
      </c>
      <c r="S68">
        <f t="shared" si="4"/>
        <v>10.706726614084397</v>
      </c>
      <c r="T68">
        <f t="shared" si="5"/>
        <v>11.897917</v>
      </c>
    </row>
    <row r="69" spans="1:20" x14ac:dyDescent="0.3">
      <c r="A69">
        <v>67</v>
      </c>
      <c r="B69">
        <v>2015</v>
      </c>
      <c r="C69">
        <v>8</v>
      </c>
      <c r="D69">
        <v>31</v>
      </c>
      <c r="E69">
        <v>8.110989</v>
      </c>
      <c r="F69">
        <v>11.168345</v>
      </c>
      <c r="G69">
        <v>18.979315</v>
      </c>
      <c r="J69">
        <f>(F69-F$110)^2</f>
        <v>15.461096863022986</v>
      </c>
      <c r="L69">
        <f>MAX(G69,0)</f>
        <v>18.979315</v>
      </c>
      <c r="M69">
        <f>F69</f>
        <v>11.168345</v>
      </c>
      <c r="O69">
        <f>F69</f>
        <v>11.168345</v>
      </c>
      <c r="Q69">
        <f t="shared" si="3"/>
        <v>0.16679464165087807</v>
      </c>
      <c r="S69">
        <f t="shared" si="4"/>
        <v>10.759940002906578</v>
      </c>
      <c r="T69">
        <f t="shared" si="5"/>
        <v>11.168345</v>
      </c>
    </row>
    <row r="70" spans="1:20" x14ac:dyDescent="0.3">
      <c r="A70">
        <v>68</v>
      </c>
      <c r="B70">
        <v>2015</v>
      </c>
      <c r="C70">
        <v>9</v>
      </c>
      <c r="D70">
        <v>30</v>
      </c>
      <c r="E70">
        <v>7.1402999999999999</v>
      </c>
      <c r="F70">
        <v>9.3149300000000004</v>
      </c>
      <c r="G70">
        <v>14.308075000000001</v>
      </c>
      <c r="J70">
        <f>(F70-F$110)^2</f>
        <v>4.3207655749329827</v>
      </c>
      <c r="L70">
        <f>MAX(G70,0)</f>
        <v>14.308075000000001</v>
      </c>
      <c r="M70">
        <f>F70</f>
        <v>9.3149300000000004</v>
      </c>
      <c r="O70">
        <f>F70</f>
        <v>9.3149300000000004</v>
      </c>
      <c r="Q70">
        <f t="shared" si="3"/>
        <v>9.831384203097962E-2</v>
      </c>
      <c r="S70">
        <f t="shared" si="4"/>
        <v>9.0013796180340719</v>
      </c>
      <c r="T70">
        <f t="shared" si="5"/>
        <v>9.3149300000000004</v>
      </c>
    </row>
    <row r="71" spans="1:20" x14ac:dyDescent="0.3">
      <c r="A71">
        <v>69</v>
      </c>
      <c r="B71">
        <v>2015</v>
      </c>
      <c r="C71">
        <v>10</v>
      </c>
      <c r="D71">
        <v>31</v>
      </c>
      <c r="E71">
        <v>6.3493510000000004</v>
      </c>
      <c r="F71">
        <v>8.3287630000000004</v>
      </c>
      <c r="G71">
        <v>13.223113</v>
      </c>
      <c r="J71">
        <f>(F71-F$110)^2</f>
        <v>1.1935084637190556</v>
      </c>
      <c r="L71">
        <f>MAX(G71,0)</f>
        <v>13.223113</v>
      </c>
      <c r="M71">
        <f>F71</f>
        <v>8.3287630000000004</v>
      </c>
      <c r="O71">
        <f>F71</f>
        <v>8.3287630000000004</v>
      </c>
      <c r="Q71">
        <f t="shared" si="3"/>
        <v>6.9783638536597165E-2</v>
      </c>
      <c r="S71">
        <f t="shared" si="4"/>
        <v>8.5929289299315439</v>
      </c>
      <c r="T71">
        <f t="shared" si="5"/>
        <v>8.3287630000000004</v>
      </c>
    </row>
    <row r="72" spans="1:20" x14ac:dyDescent="0.3">
      <c r="A72">
        <v>70</v>
      </c>
      <c r="B72">
        <v>2015</v>
      </c>
      <c r="C72">
        <v>11</v>
      </c>
      <c r="D72">
        <v>30</v>
      </c>
      <c r="E72">
        <v>5.0575190000000001</v>
      </c>
      <c r="F72">
        <v>5.9748169999999998</v>
      </c>
      <c r="G72">
        <v>4.2605440000000003</v>
      </c>
      <c r="J72">
        <f>(F72-F$110)^2</f>
        <v>1.5913011879767569</v>
      </c>
      <c r="L72">
        <f>MAX(G72,0)</f>
        <v>4.2605440000000003</v>
      </c>
      <c r="M72">
        <f>F72</f>
        <v>5.9748169999999998</v>
      </c>
      <c r="O72">
        <f>F72</f>
        <v>5.9748169999999998</v>
      </c>
      <c r="Q72">
        <f t="shared" si="3"/>
        <v>0.57151404756260149</v>
      </c>
      <c r="S72">
        <f t="shared" si="4"/>
        <v>5.218831518947221</v>
      </c>
      <c r="T72">
        <f t="shared" si="5"/>
        <v>5.9748169999999998</v>
      </c>
    </row>
    <row r="73" spans="1:20" x14ac:dyDescent="0.3">
      <c r="A73">
        <v>71</v>
      </c>
      <c r="B73">
        <v>2015</v>
      </c>
      <c r="C73">
        <v>12</v>
      </c>
      <c r="D73">
        <v>31</v>
      </c>
      <c r="E73">
        <v>4.8352789999999999</v>
      </c>
      <c r="F73">
        <v>5.4039159999999997</v>
      </c>
      <c r="G73">
        <v>2.981331</v>
      </c>
      <c r="J73">
        <f>(F73-F$110)^2</f>
        <v>3.3575756771023868</v>
      </c>
      <c r="L73">
        <f>MAX(G73,0)</f>
        <v>2.981331</v>
      </c>
      <c r="M73">
        <f>F73</f>
        <v>5.4039159999999997</v>
      </c>
      <c r="O73">
        <f>F73</f>
        <v>5.4039159999999997</v>
      </c>
      <c r="Q73">
        <f t="shared" si="3"/>
        <v>0.44444082996167961</v>
      </c>
      <c r="S73">
        <f t="shared" si="4"/>
        <v>4.7372520442009183</v>
      </c>
      <c r="T73">
        <f t="shared" si="5"/>
        <v>5.4039159999999997</v>
      </c>
    </row>
    <row r="74" spans="1:20" x14ac:dyDescent="0.3">
      <c r="A74">
        <v>72</v>
      </c>
      <c r="B74">
        <v>2016</v>
      </c>
      <c r="C74">
        <v>1</v>
      </c>
      <c r="D74">
        <v>31</v>
      </c>
      <c r="E74">
        <v>4.9184869999999998</v>
      </c>
      <c r="F74">
        <v>4.6272169999999999</v>
      </c>
      <c r="G74">
        <v>3.5111859999999999</v>
      </c>
      <c r="J74">
        <f>(F74-F$110)^2</f>
        <v>6.8072351521989782</v>
      </c>
      <c r="L74">
        <f>MAX(G74,0)</f>
        <v>3.5111859999999999</v>
      </c>
      <c r="M74">
        <f>F74</f>
        <v>4.6272169999999999</v>
      </c>
      <c r="O74">
        <f>F74</f>
        <v>4.6272169999999999</v>
      </c>
      <c r="Q74">
        <f t="shared" si="3"/>
        <v>9.579466705351905E-2</v>
      </c>
      <c r="S74">
        <f t="shared" si="4"/>
        <v>4.9367241357069478</v>
      </c>
      <c r="T74">
        <f t="shared" si="5"/>
        <v>4.6272169999999999</v>
      </c>
    </row>
    <row r="75" spans="1:20" x14ac:dyDescent="0.3">
      <c r="A75">
        <v>73</v>
      </c>
      <c r="B75">
        <v>2016</v>
      </c>
      <c r="C75">
        <v>2</v>
      </c>
      <c r="D75">
        <v>29</v>
      </c>
      <c r="E75">
        <v>5.168787</v>
      </c>
      <c r="F75">
        <v>5.3779450000000004</v>
      </c>
      <c r="G75">
        <v>5.9569660000000004</v>
      </c>
      <c r="J75">
        <f>(F75-F$110)^2</f>
        <v>3.4534270738081618</v>
      </c>
      <c r="L75">
        <f>MAX(G75,0)</f>
        <v>5.9569660000000004</v>
      </c>
      <c r="M75">
        <f>F75</f>
        <v>5.3779450000000004</v>
      </c>
      <c r="O75">
        <f>F75</f>
        <v>5.3779450000000004</v>
      </c>
      <c r="Q75">
        <f t="shared" si="3"/>
        <v>0.22994974991979569</v>
      </c>
      <c r="S75">
        <f t="shared" si="4"/>
        <v>5.8574757601393221</v>
      </c>
      <c r="T75">
        <f t="shared" si="5"/>
        <v>5.3779450000000004</v>
      </c>
    </row>
    <row r="76" spans="1:20" x14ac:dyDescent="0.3">
      <c r="A76">
        <v>74</v>
      </c>
      <c r="B76">
        <v>2016</v>
      </c>
      <c r="C76">
        <v>3</v>
      </c>
      <c r="D76">
        <v>31</v>
      </c>
      <c r="E76">
        <v>5.3635900000000003</v>
      </c>
      <c r="F76">
        <v>5.659497</v>
      </c>
      <c r="G76">
        <v>5.625515</v>
      </c>
      <c r="J76">
        <f>(F76-F$110)^2</f>
        <v>2.4862599881471263</v>
      </c>
      <c r="L76">
        <f>MAX(G76,0)</f>
        <v>5.625515</v>
      </c>
      <c r="M76">
        <f>F76</f>
        <v>5.659497</v>
      </c>
      <c r="O76">
        <f>F76</f>
        <v>5.659497</v>
      </c>
      <c r="Q76">
        <f t="shared" si="3"/>
        <v>5.3580813352597338E-3</v>
      </c>
      <c r="S76">
        <f t="shared" si="4"/>
        <v>5.7326959162164286</v>
      </c>
      <c r="T76">
        <f t="shared" si="5"/>
        <v>5.659497</v>
      </c>
    </row>
    <row r="77" spans="1:20" x14ac:dyDescent="0.3">
      <c r="A77">
        <v>75</v>
      </c>
      <c r="B77">
        <v>2016</v>
      </c>
      <c r="C77">
        <v>4</v>
      </c>
      <c r="D77">
        <v>30</v>
      </c>
      <c r="E77">
        <v>6.1376330000000001</v>
      </c>
      <c r="F77">
        <v>6.7848269999999999</v>
      </c>
      <c r="G77">
        <v>10.650753</v>
      </c>
      <c r="J77">
        <f>(F77-F$110)^2</f>
        <v>0.2038142087193498</v>
      </c>
      <c r="L77">
        <f>MAX(G77,0)</f>
        <v>10.650753</v>
      </c>
      <c r="M77">
        <f>F77</f>
        <v>6.7848269999999999</v>
      </c>
      <c r="O77">
        <f>F77</f>
        <v>6.7848269999999999</v>
      </c>
      <c r="Q77">
        <f t="shared" si="3"/>
        <v>0.70509157428295688</v>
      </c>
      <c r="S77">
        <f t="shared" si="4"/>
        <v>7.6245243111085665</v>
      </c>
      <c r="T77">
        <f t="shared" si="5"/>
        <v>6.7848269999999999</v>
      </c>
    </row>
    <row r="78" spans="1:20" x14ac:dyDescent="0.3">
      <c r="A78">
        <v>76</v>
      </c>
      <c r="B78">
        <v>2016</v>
      </c>
      <c r="C78">
        <v>5</v>
      </c>
      <c r="D78">
        <v>31</v>
      </c>
      <c r="E78">
        <v>7.0882719999999999</v>
      </c>
      <c r="F78">
        <v>8.7718749999999996</v>
      </c>
      <c r="G78">
        <v>12.214568</v>
      </c>
      <c r="J78">
        <f>(F78-F$110)^2</f>
        <v>2.358037046215943</v>
      </c>
      <c r="L78">
        <f>MAX(G78,0)</f>
        <v>12.214568</v>
      </c>
      <c r="M78">
        <f>F78</f>
        <v>8.7718749999999996</v>
      </c>
      <c r="O78">
        <f>F78</f>
        <v>8.7718749999999996</v>
      </c>
      <c r="Q78">
        <f t="shared" si="3"/>
        <v>0.312065688447481</v>
      </c>
      <c r="S78">
        <f t="shared" si="4"/>
        <v>8.2132466007510168</v>
      </c>
      <c r="T78">
        <f t="shared" si="5"/>
        <v>8.7718749999999996</v>
      </c>
    </row>
    <row r="79" spans="1:20" x14ac:dyDescent="0.3">
      <c r="A79">
        <v>77</v>
      </c>
      <c r="B79">
        <v>2016</v>
      </c>
      <c r="C79">
        <v>6</v>
      </c>
      <c r="D79">
        <v>30</v>
      </c>
      <c r="E79">
        <v>7.7204509999999997</v>
      </c>
      <c r="F79">
        <v>10.353471000000001</v>
      </c>
      <c r="G79">
        <v>14.948532999999999</v>
      </c>
      <c r="J79">
        <f>(F79-F$110)^2</f>
        <v>9.7168493667553584</v>
      </c>
      <c r="L79">
        <f>MAX(G79,0)</f>
        <v>14.948532999999999</v>
      </c>
      <c r="M79">
        <f>F79</f>
        <v>10.353471000000001</v>
      </c>
      <c r="O79">
        <f>F79</f>
        <v>10.353471000000001</v>
      </c>
      <c r="Q79">
        <f t="shared" si="3"/>
        <v>1.2342789696221359</v>
      </c>
      <c r="S79">
        <f t="shared" si="4"/>
        <v>9.2424899157226239</v>
      </c>
      <c r="T79">
        <f t="shared" si="5"/>
        <v>10.353471000000001</v>
      </c>
    </row>
    <row r="80" spans="1:20" x14ac:dyDescent="0.3">
      <c r="A80">
        <v>78</v>
      </c>
      <c r="B80">
        <v>2016</v>
      </c>
      <c r="C80">
        <v>7</v>
      </c>
      <c r="D80">
        <v>31</v>
      </c>
      <c r="E80">
        <v>7.9087399999999999</v>
      </c>
      <c r="F80">
        <v>11.011625</v>
      </c>
      <c r="G80">
        <v>16.372198000000001</v>
      </c>
      <c r="J80">
        <f>(F80-F$110)^2</f>
        <v>14.253193094391875</v>
      </c>
      <c r="L80">
        <f>MAX(G80,0)</f>
        <v>16.372198000000001</v>
      </c>
      <c r="M80">
        <f>F80</f>
        <v>11.011625</v>
      </c>
      <c r="O80">
        <f>F80</f>
        <v>11.011625</v>
      </c>
      <c r="Q80">
        <f t="shared" si="3"/>
        <v>1.520719162322721</v>
      </c>
      <c r="S80">
        <f t="shared" si="4"/>
        <v>9.7784505750613704</v>
      </c>
      <c r="T80">
        <f t="shared" si="5"/>
        <v>11.011625</v>
      </c>
    </row>
    <row r="81" spans="1:20" x14ac:dyDescent="0.3">
      <c r="A81">
        <v>79</v>
      </c>
      <c r="B81">
        <v>2016</v>
      </c>
      <c r="C81">
        <v>8</v>
      </c>
      <c r="D81">
        <v>31</v>
      </c>
      <c r="E81">
        <v>8.0124739999999992</v>
      </c>
      <c r="F81">
        <v>10.872294999999999</v>
      </c>
      <c r="G81">
        <v>18.967048999999999</v>
      </c>
      <c r="J81">
        <f>(F81-F$110)^2</f>
        <v>13.220569662769275</v>
      </c>
      <c r="L81">
        <f>MAX(G81,0)</f>
        <v>18.967048999999999</v>
      </c>
      <c r="M81">
        <f>F81</f>
        <v>10.872294999999999</v>
      </c>
      <c r="O81">
        <f>F81</f>
        <v>10.872294999999999</v>
      </c>
      <c r="Q81">
        <f t="shared" si="3"/>
        <v>1.3682617711532969E-2</v>
      </c>
      <c r="S81">
        <f t="shared" si="4"/>
        <v>10.755322277916887</v>
      </c>
      <c r="T81">
        <f t="shared" si="5"/>
        <v>10.872294999999999</v>
      </c>
    </row>
    <row r="82" spans="1:20" x14ac:dyDescent="0.3">
      <c r="A82">
        <v>80</v>
      </c>
      <c r="B82">
        <v>2016</v>
      </c>
      <c r="C82">
        <v>9</v>
      </c>
      <c r="D82">
        <v>30</v>
      </c>
      <c r="E82">
        <v>7.1239970000000001</v>
      </c>
      <c r="F82">
        <v>9.0363220000000002</v>
      </c>
      <c r="G82">
        <v>13.821641</v>
      </c>
      <c r="J82">
        <f>(F82-F$110)^2</f>
        <v>3.2401336680452784</v>
      </c>
      <c r="L82">
        <f>MAX(G82,0)</f>
        <v>13.821641</v>
      </c>
      <c r="M82">
        <f>F82</f>
        <v>9.0363220000000002</v>
      </c>
      <c r="O82">
        <f>F82</f>
        <v>9.0363220000000002</v>
      </c>
      <c r="Q82">
        <f t="shared" si="3"/>
        <v>4.7553638644240344E-2</v>
      </c>
      <c r="S82">
        <f t="shared" si="4"/>
        <v>8.8182540320536731</v>
      </c>
      <c r="T82">
        <f t="shared" si="5"/>
        <v>9.0363220000000002</v>
      </c>
    </row>
    <row r="83" spans="1:20" x14ac:dyDescent="0.3">
      <c r="A83">
        <v>81</v>
      </c>
      <c r="B83">
        <v>2016</v>
      </c>
      <c r="C83">
        <v>10</v>
      </c>
      <c r="D83">
        <v>31</v>
      </c>
      <c r="E83">
        <v>5.6444619999999999</v>
      </c>
      <c r="F83">
        <v>8.2622250000000008</v>
      </c>
      <c r="G83">
        <v>9.2144379999999995</v>
      </c>
      <c r="J83">
        <f>(F83-F$110)^2</f>
        <v>1.0525531495844638</v>
      </c>
      <c r="L83">
        <f>MAX(G83,0)</f>
        <v>9.2144379999999995</v>
      </c>
      <c r="M83">
        <f>F83</f>
        <v>8.2622250000000008</v>
      </c>
      <c r="O83">
        <f>F83</f>
        <v>8.2622250000000008</v>
      </c>
      <c r="Q83">
        <f t="shared" si="3"/>
        <v>1.3886822657556808</v>
      </c>
      <c r="S83">
        <f t="shared" si="4"/>
        <v>7.0838013640542172</v>
      </c>
      <c r="T83">
        <f t="shared" si="5"/>
        <v>8.2622250000000008</v>
      </c>
    </row>
    <row r="84" spans="1:20" x14ac:dyDescent="0.3">
      <c r="A84">
        <v>82</v>
      </c>
      <c r="B84">
        <v>2016</v>
      </c>
      <c r="C84">
        <v>11</v>
      </c>
      <c r="D84">
        <v>30</v>
      </c>
      <c r="E84">
        <v>5.1466320000000003</v>
      </c>
      <c r="F84">
        <v>7.2404169999999999</v>
      </c>
      <c r="G84">
        <v>7.7784950000000004</v>
      </c>
      <c r="J84">
        <f>(F84-F$110)^2</f>
        <v>1.7074495276065697E-5</v>
      </c>
      <c r="L84">
        <f>MAX(G84,0)</f>
        <v>7.7784950000000004</v>
      </c>
      <c r="M84">
        <f>F84</f>
        <v>7.2404169999999999</v>
      </c>
      <c r="O84">
        <f>F84</f>
        <v>7.2404169999999999</v>
      </c>
      <c r="Q84">
        <f t="shared" si="3"/>
        <v>0.48608580119328876</v>
      </c>
      <c r="S84">
        <f t="shared" si="4"/>
        <v>6.5432184621405973</v>
      </c>
      <c r="T84">
        <f t="shared" si="5"/>
        <v>7.2404169999999999</v>
      </c>
    </row>
    <row r="85" spans="1:20" x14ac:dyDescent="0.3">
      <c r="A85">
        <v>83</v>
      </c>
      <c r="B85">
        <v>2016</v>
      </c>
      <c r="C85">
        <v>12</v>
      </c>
      <c r="D85">
        <v>31</v>
      </c>
      <c r="E85">
        <v>4.72811</v>
      </c>
      <c r="F85">
        <v>4.67211</v>
      </c>
      <c r="G85">
        <v>0.31648700000000002</v>
      </c>
      <c r="J85">
        <f>(F85-F$110)^2</f>
        <v>6.5749927658389034</v>
      </c>
      <c r="L85">
        <f>MAX(G85,0)</f>
        <v>0.31648700000000002</v>
      </c>
      <c r="M85">
        <f>F85</f>
        <v>4.67211</v>
      </c>
      <c r="O85">
        <f>F85</f>
        <v>4.67211</v>
      </c>
      <c r="Q85">
        <f t="shared" si="3"/>
        <v>0.87999334276729979</v>
      </c>
      <c r="S85">
        <f t="shared" si="4"/>
        <v>3.7340303963589765</v>
      </c>
      <c r="T85">
        <f t="shared" si="5"/>
        <v>4.67211</v>
      </c>
    </row>
    <row r="86" spans="1:20" x14ac:dyDescent="0.3">
      <c r="A86">
        <v>84</v>
      </c>
      <c r="B86">
        <v>2017</v>
      </c>
      <c r="C86">
        <v>1</v>
      </c>
      <c r="D86">
        <v>31</v>
      </c>
      <c r="E86">
        <v>4.394838</v>
      </c>
      <c r="F86">
        <v>3.6666099999999999</v>
      </c>
      <c r="G86">
        <v>-9.9130509999999994</v>
      </c>
      <c r="J86">
        <f>(F86-F$110)^2</f>
        <v>12.742578680153718</v>
      </c>
      <c r="L86">
        <f>MAX(G86,0)</f>
        <v>0</v>
      </c>
      <c r="M86">
        <f>F86</f>
        <v>3.6666099999999999</v>
      </c>
      <c r="O86">
        <f>F86</f>
        <v>3.6666099999999999</v>
      </c>
      <c r="Q86">
        <f t="shared" si="3"/>
        <v>2.6755810248827437E-3</v>
      </c>
      <c r="S86">
        <f t="shared" si="4"/>
        <v>3.6148839811614817</v>
      </c>
      <c r="T86">
        <f t="shared" si="5"/>
        <v>3.6666099999999999</v>
      </c>
    </row>
    <row r="87" spans="1:20" x14ac:dyDescent="0.3">
      <c r="A87">
        <v>85</v>
      </c>
      <c r="B87">
        <v>2017</v>
      </c>
      <c r="C87">
        <v>2</v>
      </c>
      <c r="D87">
        <v>28</v>
      </c>
      <c r="E87">
        <v>4.8363040000000002</v>
      </c>
      <c r="F87">
        <v>4.7065109999999999</v>
      </c>
      <c r="G87">
        <v>-2.8912089999999999</v>
      </c>
      <c r="J87">
        <f>(F87-F$110)^2</f>
        <v>6.3997558352086816</v>
      </c>
      <c r="L87">
        <f>MAX(G87,0)</f>
        <v>0</v>
      </c>
      <c r="M87">
        <f>F87</f>
        <v>4.7065109999999999</v>
      </c>
      <c r="O87">
        <f>F87</f>
        <v>4.7065109999999999</v>
      </c>
      <c r="Q87">
        <f t="shared" si="3"/>
        <v>1.1916495482582705</v>
      </c>
      <c r="S87">
        <f t="shared" si="4"/>
        <v>3.6148839811614817</v>
      </c>
      <c r="T87">
        <f t="shared" si="5"/>
        <v>4.7065109999999999</v>
      </c>
    </row>
    <row r="88" spans="1:20" x14ac:dyDescent="0.3">
      <c r="A88">
        <v>86</v>
      </c>
      <c r="B88">
        <v>2017</v>
      </c>
      <c r="C88">
        <v>3</v>
      </c>
      <c r="D88">
        <v>31</v>
      </c>
      <c r="E88">
        <v>5.2467290000000002</v>
      </c>
      <c r="F88">
        <v>4.946485</v>
      </c>
      <c r="G88">
        <v>2.401294</v>
      </c>
      <c r="J88">
        <f>(F88-F$110)^2</f>
        <v>5.243183446348163</v>
      </c>
      <c r="L88">
        <f>MAX(G88,0)</f>
        <v>2.401294</v>
      </c>
      <c r="M88">
        <f>F88</f>
        <v>4.946485</v>
      </c>
      <c r="O88">
        <f>F88</f>
        <v>4.946485</v>
      </c>
      <c r="Q88">
        <f t="shared" si="3"/>
        <v>0.1828390538296063</v>
      </c>
      <c r="S88">
        <f t="shared" si="4"/>
        <v>4.5188881643830765</v>
      </c>
      <c r="T88">
        <f t="shared" si="5"/>
        <v>4.946485</v>
      </c>
    </row>
    <row r="89" spans="1:20" x14ac:dyDescent="0.3">
      <c r="A89">
        <v>87</v>
      </c>
      <c r="B89">
        <v>2017</v>
      </c>
      <c r="C89">
        <v>4</v>
      </c>
      <c r="D89">
        <v>30</v>
      </c>
      <c r="E89">
        <v>5.7135670000000003</v>
      </c>
      <c r="F89">
        <v>5.5992629999999997</v>
      </c>
      <c r="G89">
        <v>6.8182910000000003</v>
      </c>
      <c r="J89">
        <f>(F89-F$110)^2</f>
        <v>2.6798406040709053</v>
      </c>
      <c r="L89">
        <f>MAX(G89,0)</f>
        <v>6.8182910000000003</v>
      </c>
      <c r="M89">
        <f>F89</f>
        <v>5.5992629999999997</v>
      </c>
      <c r="O89">
        <f>F89</f>
        <v>5.5992629999999997</v>
      </c>
      <c r="Q89">
        <f t="shared" si="3"/>
        <v>0.33927345419185578</v>
      </c>
      <c r="S89">
        <f t="shared" si="4"/>
        <v>6.1817348484114536</v>
      </c>
      <c r="T89">
        <f t="shared" si="5"/>
        <v>5.5992629999999997</v>
      </c>
    </row>
    <row r="90" spans="1:20" x14ac:dyDescent="0.3">
      <c r="A90">
        <v>88</v>
      </c>
      <c r="B90">
        <v>2017</v>
      </c>
      <c r="C90">
        <v>5</v>
      </c>
      <c r="D90">
        <v>31</v>
      </c>
      <c r="E90">
        <v>6.3849330000000002</v>
      </c>
      <c r="F90">
        <v>7.0140260000000003</v>
      </c>
      <c r="G90">
        <v>12.800587999999999</v>
      </c>
      <c r="J90">
        <f>(F90-F$110)^2</f>
        <v>4.9399005458312766E-2</v>
      </c>
      <c r="L90">
        <f>MAX(G90,0)</f>
        <v>12.800587999999999</v>
      </c>
      <c r="M90">
        <f>F90</f>
        <v>7.0140260000000003</v>
      </c>
      <c r="O90">
        <f>F90</f>
        <v>7.0140260000000003</v>
      </c>
      <c r="Q90">
        <f t="shared" si="3"/>
        <v>2.0159367466371978</v>
      </c>
      <c r="S90">
        <f t="shared" si="4"/>
        <v>8.4338628732488949</v>
      </c>
      <c r="T90">
        <f t="shared" si="5"/>
        <v>7.0140260000000003</v>
      </c>
    </row>
    <row r="91" spans="1:20" x14ac:dyDescent="0.3">
      <c r="A91">
        <v>89</v>
      </c>
      <c r="B91">
        <v>2017</v>
      </c>
      <c r="C91">
        <v>6</v>
      </c>
      <c r="D91">
        <v>30</v>
      </c>
      <c r="E91">
        <v>7.2680939999999996</v>
      </c>
      <c r="F91">
        <v>9.7849989999999991</v>
      </c>
      <c r="G91">
        <v>18.349150000000002</v>
      </c>
      <c r="J91">
        <f>(F91-F$110)^2</f>
        <v>6.495943714573718</v>
      </c>
      <c r="L91">
        <f>MAX(G91,0)</f>
        <v>18.349150000000002</v>
      </c>
      <c r="M91">
        <f>F91</f>
        <v>9.7849989999999991</v>
      </c>
      <c r="O91">
        <f>F91</f>
        <v>9.7849989999999991</v>
      </c>
      <c r="Q91">
        <f t="shared" si="3"/>
        <v>0.54420964656527504</v>
      </c>
      <c r="S91">
        <f t="shared" si="4"/>
        <v>10.522704663910257</v>
      </c>
      <c r="T91">
        <f t="shared" si="5"/>
        <v>9.7849989999999991</v>
      </c>
    </row>
    <row r="92" spans="1:20" x14ac:dyDescent="0.3">
      <c r="A92">
        <v>90</v>
      </c>
      <c r="B92">
        <v>2017</v>
      </c>
      <c r="C92">
        <v>7</v>
      </c>
      <c r="D92">
        <v>31</v>
      </c>
      <c r="E92">
        <v>8.2842459999999996</v>
      </c>
      <c r="F92">
        <v>11.298373</v>
      </c>
      <c r="G92">
        <v>24.811174000000001</v>
      </c>
      <c r="J92">
        <f>(F92-F$110)^2</f>
        <v>16.500559972877944</v>
      </c>
      <c r="L92">
        <f>MAX(G92,0)</f>
        <v>24.811174000000001</v>
      </c>
      <c r="M92">
        <f>F92</f>
        <v>11.298373</v>
      </c>
      <c r="O92">
        <f>F92</f>
        <v>11.298373</v>
      </c>
      <c r="Q92">
        <f t="shared" si="3"/>
        <v>2.7458489076819972</v>
      </c>
      <c r="S92">
        <f t="shared" si="4"/>
        <v>12.955433321075246</v>
      </c>
      <c r="T92">
        <f t="shared" si="5"/>
        <v>11.298373</v>
      </c>
    </row>
    <row r="93" spans="1:20" x14ac:dyDescent="0.3">
      <c r="A93">
        <v>91</v>
      </c>
      <c r="B93">
        <v>2017</v>
      </c>
      <c r="C93">
        <v>8</v>
      </c>
      <c r="D93">
        <v>31</v>
      </c>
      <c r="E93">
        <v>7.5959539999999999</v>
      </c>
      <c r="F93">
        <v>10.501163</v>
      </c>
      <c r="G93">
        <v>20.534603000000001</v>
      </c>
      <c r="J93">
        <f>(F93-F$110)^2</f>
        <v>10.659429201333872</v>
      </c>
      <c r="L93">
        <f>MAX(G93,0)</f>
        <v>20.534603000000001</v>
      </c>
      <c r="M93">
        <f>F93</f>
        <v>10.501163</v>
      </c>
      <c r="O93">
        <f>F93</f>
        <v>10.501163</v>
      </c>
      <c r="Q93">
        <f t="shared" si="3"/>
        <v>0.71282420563532001</v>
      </c>
      <c r="S93">
        <f t="shared" si="4"/>
        <v>11.345452171809825</v>
      </c>
      <c r="T93">
        <f t="shared" si="5"/>
        <v>10.501163</v>
      </c>
    </row>
    <row r="94" spans="1:20" x14ac:dyDescent="0.3">
      <c r="A94">
        <v>92</v>
      </c>
      <c r="B94">
        <v>2017</v>
      </c>
      <c r="C94">
        <v>9</v>
      </c>
      <c r="D94">
        <v>30</v>
      </c>
      <c r="E94">
        <v>6.5677149999999997</v>
      </c>
      <c r="F94">
        <v>9.2247319999999995</v>
      </c>
      <c r="G94">
        <v>14.547882</v>
      </c>
      <c r="J94">
        <f>(F94-F$110)^2</f>
        <v>3.9539219873323126</v>
      </c>
      <c r="L94">
        <f>MAX(G94,0)</f>
        <v>14.547882</v>
      </c>
      <c r="M94">
        <f>F94</f>
        <v>9.2247319999999995</v>
      </c>
      <c r="O94">
        <f>F94</f>
        <v>9.2247319999999995</v>
      </c>
      <c r="Q94">
        <f t="shared" si="3"/>
        <v>1.7708512780535077E-2</v>
      </c>
      <c r="S94">
        <f t="shared" si="4"/>
        <v>9.0916586639009331</v>
      </c>
      <c r="T94">
        <f t="shared" si="5"/>
        <v>9.2247319999999995</v>
      </c>
    </row>
    <row r="95" spans="1:20" x14ac:dyDescent="0.3">
      <c r="A95">
        <v>93</v>
      </c>
      <c r="B95">
        <v>2017</v>
      </c>
      <c r="C95">
        <v>10</v>
      </c>
      <c r="D95">
        <v>31</v>
      </c>
      <c r="E95">
        <v>5.4521119999999996</v>
      </c>
      <c r="F95">
        <v>7.2264099999999996</v>
      </c>
      <c r="G95">
        <v>7.1774009999999997</v>
      </c>
      <c r="J95">
        <f>(F95-F$110)^2</f>
        <v>9.7513064831618873E-5</v>
      </c>
      <c r="L95">
        <f>MAX(G95,0)</f>
        <v>7.1774009999999997</v>
      </c>
      <c r="M95">
        <f>F95</f>
        <v>7.2264099999999996</v>
      </c>
      <c r="O95">
        <f>F95</f>
        <v>7.2264099999999996</v>
      </c>
      <c r="Q95">
        <f t="shared" si="3"/>
        <v>0.82715869116070961</v>
      </c>
      <c r="S95">
        <f t="shared" si="4"/>
        <v>6.3169273497197924</v>
      </c>
      <c r="T95">
        <f t="shared" si="5"/>
        <v>7.2264099999999996</v>
      </c>
    </row>
    <row r="96" spans="1:20" x14ac:dyDescent="0.3">
      <c r="A96">
        <v>94</v>
      </c>
      <c r="B96">
        <v>2017</v>
      </c>
      <c r="C96">
        <v>11</v>
      </c>
      <c r="D96">
        <v>30</v>
      </c>
      <c r="E96">
        <v>4.7862309999999999</v>
      </c>
      <c r="F96">
        <v>6.0619870000000002</v>
      </c>
      <c r="G96">
        <v>-0.226655</v>
      </c>
      <c r="J96">
        <f>(F96-F$110)^2</f>
        <v>1.3789754883563856</v>
      </c>
      <c r="L96">
        <f>MAX(G96,0)</f>
        <v>0</v>
      </c>
      <c r="M96">
        <f>F96</f>
        <v>6.0619870000000002</v>
      </c>
      <c r="O96">
        <f>F96</f>
        <v>6.0619870000000002</v>
      </c>
      <c r="Q96">
        <f t="shared" si="3"/>
        <v>5.9883131848085913</v>
      </c>
      <c r="S96">
        <f t="shared" si="4"/>
        <v>3.6148839811614817</v>
      </c>
      <c r="T96">
        <f t="shared" si="5"/>
        <v>6.0619870000000002</v>
      </c>
    </row>
    <row r="97" spans="1:20" x14ac:dyDescent="0.3">
      <c r="A97">
        <v>95</v>
      </c>
      <c r="B97">
        <v>2017</v>
      </c>
      <c r="C97">
        <v>12</v>
      </c>
      <c r="D97">
        <v>31</v>
      </c>
      <c r="E97">
        <v>4.5298080000000001</v>
      </c>
      <c r="F97">
        <v>4.5872989999999998</v>
      </c>
      <c r="G97">
        <v>-4.5501569999999996</v>
      </c>
      <c r="J97">
        <f>(F97-F$110)^2</f>
        <v>7.0171261414218673</v>
      </c>
      <c r="L97">
        <f>MAX(G97,0)</f>
        <v>0</v>
      </c>
      <c r="M97">
        <f>F97</f>
        <v>4.5872989999999998</v>
      </c>
      <c r="O97">
        <f>F97</f>
        <v>4.5872989999999998</v>
      </c>
      <c r="Q97">
        <f t="shared" si="3"/>
        <v>0.94559096886271554</v>
      </c>
      <c r="S97">
        <f t="shared" si="4"/>
        <v>3.6148839811614817</v>
      </c>
      <c r="T97">
        <f t="shared" si="5"/>
        <v>4.5872989999999998</v>
      </c>
    </row>
    <row r="98" spans="1:20" x14ac:dyDescent="0.3">
      <c r="A98">
        <v>96</v>
      </c>
      <c r="B98">
        <v>2018</v>
      </c>
      <c r="C98">
        <v>1</v>
      </c>
      <c r="D98">
        <v>31</v>
      </c>
      <c r="E98">
        <v>4.9579940000000002</v>
      </c>
      <c r="F98">
        <v>4.9552849999999999</v>
      </c>
      <c r="G98">
        <v>5.2925469999999999</v>
      </c>
      <c r="J98">
        <f>(F98-F$110)^2</f>
        <v>5.2029604086296448</v>
      </c>
      <c r="L98">
        <f>MAX(G98,0)</f>
        <v>5.2925469999999999</v>
      </c>
      <c r="M98">
        <f>F98</f>
        <v>4.9552849999999999</v>
      </c>
      <c r="O98">
        <f>F98</f>
        <v>4.9552849999999999</v>
      </c>
      <c r="Q98">
        <f t="shared" si="3"/>
        <v>0.42518220999686279</v>
      </c>
      <c r="S98">
        <f t="shared" si="4"/>
        <v>5.6073449742330936</v>
      </c>
      <c r="T98">
        <f t="shared" si="5"/>
        <v>4.9552849999999999</v>
      </c>
    </row>
    <row r="99" spans="1:20" x14ac:dyDescent="0.3">
      <c r="A99">
        <v>97</v>
      </c>
      <c r="B99">
        <v>2018</v>
      </c>
      <c r="C99">
        <v>2</v>
      </c>
      <c r="D99">
        <v>28</v>
      </c>
      <c r="E99">
        <v>5.0746250000000002</v>
      </c>
      <c r="F99">
        <v>4.2978680000000002</v>
      </c>
      <c r="G99">
        <v>2.0812249999999999</v>
      </c>
      <c r="H99" s="3" t="s">
        <v>5</v>
      </c>
      <c r="I99">
        <v>2.7461000000000002</v>
      </c>
      <c r="J99">
        <f>(F99-F$110)^2</f>
        <v>8.6342937040771979</v>
      </c>
      <c r="L99">
        <f>MAX(G99,0)</f>
        <v>2.0812249999999999</v>
      </c>
      <c r="M99">
        <f>F99</f>
        <v>4.2978680000000002</v>
      </c>
      <c r="O99">
        <f>F99</f>
        <v>4.2978680000000002</v>
      </c>
      <c r="Q99">
        <f t="shared" si="3"/>
        <v>1.0105325889156852E-2</v>
      </c>
      <c r="S99">
        <f t="shared" si="4"/>
        <v>4.3983932500079304</v>
      </c>
      <c r="T99">
        <f t="shared" si="5"/>
        <v>4.2978680000000002</v>
      </c>
    </row>
    <row r="100" spans="1:20" x14ac:dyDescent="0.3">
      <c r="A100">
        <v>98</v>
      </c>
      <c r="B100">
        <v>2018</v>
      </c>
      <c r="C100">
        <v>3</v>
      </c>
      <c r="D100">
        <v>31</v>
      </c>
      <c r="E100">
        <v>5.5902099999999999</v>
      </c>
      <c r="F100">
        <v>4.6569880000000001</v>
      </c>
      <c r="G100">
        <v>5.0073569999999998</v>
      </c>
      <c r="H100" s="3" t="s">
        <v>6</v>
      </c>
      <c r="I100">
        <v>0.95009999999999994</v>
      </c>
      <c r="J100">
        <f>(F100-F$110)^2</f>
        <v>6.6527723455023846</v>
      </c>
      <c r="L100">
        <f>MAX(G100,0)</f>
        <v>5.0073569999999998</v>
      </c>
      <c r="M100">
        <f>F100</f>
        <v>4.6569880000000001</v>
      </c>
      <c r="O100">
        <f>F100</f>
        <v>4.6569880000000001</v>
      </c>
      <c r="Q100">
        <f t="shared" si="3"/>
        <v>0.71063685691150946</v>
      </c>
      <c r="S100">
        <f t="shared" si="4"/>
        <v>5.4999807976628921</v>
      </c>
      <c r="T100">
        <f t="shared" si="5"/>
        <v>4.6569880000000001</v>
      </c>
    </row>
    <row r="101" spans="1:20" x14ac:dyDescent="0.3">
      <c r="A101">
        <v>99</v>
      </c>
      <c r="B101">
        <v>2018</v>
      </c>
      <c r="C101">
        <v>4</v>
      </c>
      <c r="D101">
        <v>30</v>
      </c>
      <c r="E101">
        <v>5.9670990000000002</v>
      </c>
      <c r="F101">
        <v>5.8367180000000003</v>
      </c>
      <c r="G101">
        <v>8.0641660000000002</v>
      </c>
      <c r="H101" s="3" t="s">
        <v>7</v>
      </c>
      <c r="I101">
        <f>(1/12)*SQRT(SUM(J2:J109))</f>
        <v>2.1099401491933474</v>
      </c>
      <c r="J101">
        <f>(F101-F$110)^2</f>
        <v>1.958787424638311</v>
      </c>
      <c r="L101">
        <f>MAX(G101,0)</f>
        <v>8.0641660000000002</v>
      </c>
      <c r="M101">
        <f>F101</f>
        <v>5.8367180000000003</v>
      </c>
      <c r="O101">
        <f>F101</f>
        <v>5.8367180000000003</v>
      </c>
      <c r="Q101">
        <f t="shared" si="3"/>
        <v>0.66267043194432418</v>
      </c>
      <c r="S101">
        <f t="shared" si="4"/>
        <v>6.6507637185836215</v>
      </c>
      <c r="T101">
        <f t="shared" si="5"/>
        <v>5.8367180000000003</v>
      </c>
    </row>
    <row r="102" spans="1:20" x14ac:dyDescent="0.3">
      <c r="A102">
        <v>100</v>
      </c>
      <c r="B102">
        <v>2018</v>
      </c>
      <c r="C102">
        <v>5</v>
      </c>
      <c r="D102">
        <v>31</v>
      </c>
      <c r="E102">
        <v>7.3923310000000004</v>
      </c>
      <c r="F102">
        <v>8.8799700000000001</v>
      </c>
      <c r="G102">
        <v>13.328352000000001</v>
      </c>
      <c r="H102" s="3" t="s">
        <v>9</v>
      </c>
      <c r="I102">
        <f>(1/12)*SQRT(SUM(Q2:Q109))</f>
        <v>0.66520849101544366</v>
      </c>
      <c r="J102">
        <f>(F102-F$110)^2</f>
        <v>2.7017008053655744</v>
      </c>
      <c r="L102">
        <f>MAX(G102,0)</f>
        <v>13.328352000000001</v>
      </c>
      <c r="M102">
        <f>F102</f>
        <v>8.8799700000000001</v>
      </c>
      <c r="O102">
        <f>F102</f>
        <v>8.8799700000000001</v>
      </c>
      <c r="Q102">
        <f t="shared" si="3"/>
        <v>6.1217757158476487E-2</v>
      </c>
      <c r="S102">
        <f t="shared" si="4"/>
        <v>8.6325477755364801</v>
      </c>
      <c r="T102">
        <f t="shared" si="5"/>
        <v>8.8799700000000001</v>
      </c>
    </row>
    <row r="103" spans="1:20" x14ac:dyDescent="0.3">
      <c r="A103">
        <v>101</v>
      </c>
      <c r="B103">
        <v>2018</v>
      </c>
      <c r="C103">
        <v>6</v>
      </c>
      <c r="D103">
        <v>30</v>
      </c>
      <c r="E103">
        <v>7.6494749999999998</v>
      </c>
      <c r="F103">
        <v>10.157683</v>
      </c>
      <c r="G103">
        <v>14.454447</v>
      </c>
      <c r="J103">
        <f>(F103-F$110)^2</f>
        <v>8.534567031803503</v>
      </c>
      <c r="L103">
        <f>MAX(G103,0)</f>
        <v>14.454447</v>
      </c>
      <c r="M103">
        <f>F103</f>
        <v>10.157683</v>
      </c>
      <c r="O103">
        <f>F103</f>
        <v>10.157683</v>
      </c>
      <c r="Q103">
        <f t="shared" si="3"/>
        <v>1.2126400827579999</v>
      </c>
      <c r="S103">
        <f t="shared" si="4"/>
        <v>9.0564836162560756</v>
      </c>
      <c r="T103">
        <f t="shared" si="5"/>
        <v>10.157683</v>
      </c>
    </row>
    <row r="104" spans="1:20" x14ac:dyDescent="0.3">
      <c r="A104">
        <v>102</v>
      </c>
      <c r="B104">
        <v>2018</v>
      </c>
      <c r="C104">
        <v>7</v>
      </c>
      <c r="D104">
        <v>31</v>
      </c>
      <c r="E104">
        <v>8.2279730000000004</v>
      </c>
      <c r="F104">
        <v>11.548427</v>
      </c>
      <c r="G104">
        <v>19.654102000000002</v>
      </c>
      <c r="J104">
        <f>(F104-F$110)^2</f>
        <v>18.594569746126762</v>
      </c>
      <c r="L104">
        <f>MAX(G104,0)</f>
        <v>19.654102000000002</v>
      </c>
      <c r="M104">
        <f>F104</f>
        <v>11.548427</v>
      </c>
      <c r="O104">
        <f>F104</f>
        <v>11.548427</v>
      </c>
      <c r="Q104">
        <f t="shared" si="3"/>
        <v>0.28564002800844768</v>
      </c>
      <c r="S104">
        <f t="shared" si="4"/>
        <v>11.013973982412441</v>
      </c>
      <c r="T104">
        <f t="shared" si="5"/>
        <v>11.548427</v>
      </c>
    </row>
    <row r="105" spans="1:20" x14ac:dyDescent="0.3">
      <c r="A105">
        <v>103</v>
      </c>
      <c r="B105">
        <v>2018</v>
      </c>
      <c r="C105">
        <v>8</v>
      </c>
      <c r="D105">
        <v>31</v>
      </c>
      <c r="E105">
        <v>8.0727980000000006</v>
      </c>
      <c r="F105">
        <v>10.903589</v>
      </c>
      <c r="G105">
        <v>18.605588999999998</v>
      </c>
      <c r="J105">
        <f>(F105-F$110)^2</f>
        <v>13.449119579198539</v>
      </c>
      <c r="L105">
        <f>MAX(G105,0)</f>
        <v>18.605588999999998</v>
      </c>
      <c r="M105">
        <f>F105</f>
        <v>10.903589</v>
      </c>
      <c r="O105">
        <f>F105</f>
        <v>10.903589</v>
      </c>
      <c r="Q105">
        <f t="shared" si="3"/>
        <v>8.0851463224074188E-2</v>
      </c>
      <c r="S105">
        <f t="shared" si="4"/>
        <v>10.619245082843198</v>
      </c>
      <c r="T105">
        <f t="shared" si="5"/>
        <v>10.903589</v>
      </c>
    </row>
    <row r="106" spans="1:20" x14ac:dyDescent="0.3">
      <c r="A106">
        <v>104</v>
      </c>
      <c r="B106">
        <v>2018</v>
      </c>
      <c r="C106">
        <v>9</v>
      </c>
      <c r="D106">
        <v>30</v>
      </c>
      <c r="E106">
        <v>7.0805559999999996</v>
      </c>
      <c r="F106">
        <v>8.9095630000000003</v>
      </c>
      <c r="G106">
        <v>14.212524999999999</v>
      </c>
      <c r="J106">
        <f>(F106-F$110)^2</f>
        <v>2.7998596990968343</v>
      </c>
      <c r="L106">
        <f>MAX(G106,0)</f>
        <v>14.212524999999999</v>
      </c>
      <c r="M106">
        <f>F106</f>
        <v>8.9095630000000003</v>
      </c>
      <c r="O106">
        <f>F106</f>
        <v>8.9095630000000003</v>
      </c>
      <c r="Q106">
        <f t="shared" si="3"/>
        <v>3.1187026699041479E-3</v>
      </c>
      <c r="S106">
        <f t="shared" si="4"/>
        <v>8.9654083460003982</v>
      </c>
      <c r="T106">
        <f t="shared" si="5"/>
        <v>8.9095630000000003</v>
      </c>
    </row>
    <row r="107" spans="1:20" x14ac:dyDescent="0.3">
      <c r="A107">
        <v>105</v>
      </c>
      <c r="B107">
        <v>2018</v>
      </c>
      <c r="C107">
        <v>10</v>
      </c>
      <c r="D107">
        <v>31</v>
      </c>
      <c r="E107">
        <v>6.0533960000000002</v>
      </c>
      <c r="F107">
        <v>7.4504200000000003</v>
      </c>
      <c r="G107">
        <v>10.985486</v>
      </c>
      <c r="J107">
        <f>(F107-F$110)^2</f>
        <v>4.5853853741498585E-2</v>
      </c>
      <c r="L107">
        <f>MAX(G107,0)</f>
        <v>10.985486</v>
      </c>
      <c r="M107">
        <f>F107</f>
        <v>7.4504200000000003</v>
      </c>
      <c r="O107">
        <f>F107</f>
        <v>7.4504200000000003</v>
      </c>
      <c r="Q107">
        <f t="shared" si="3"/>
        <v>9.0071843079276306E-2</v>
      </c>
      <c r="S107">
        <f t="shared" si="4"/>
        <v>7.7505397145794932</v>
      </c>
      <c r="T107">
        <f t="shared" si="5"/>
        <v>7.4504200000000003</v>
      </c>
    </row>
    <row r="108" spans="1:20" x14ac:dyDescent="0.3">
      <c r="A108">
        <v>106</v>
      </c>
      <c r="B108">
        <v>2018</v>
      </c>
      <c r="C108">
        <v>11</v>
      </c>
      <c r="D108">
        <v>30</v>
      </c>
      <c r="E108">
        <v>5.2026240000000001</v>
      </c>
      <c r="F108">
        <v>5.8304580000000001</v>
      </c>
      <c r="G108">
        <v>6.2082769999999998</v>
      </c>
      <c r="J108">
        <f>(F108-F$110)^2</f>
        <v>1.9763491894553484</v>
      </c>
      <c r="L108">
        <f>MAX(G108,0)</f>
        <v>6.2082769999999998</v>
      </c>
      <c r="M108">
        <f>F108</f>
        <v>5.8304580000000001</v>
      </c>
      <c r="O108">
        <f>F108</f>
        <v>5.8304580000000001</v>
      </c>
      <c r="Q108">
        <f t="shared" si="3"/>
        <v>1.4793288731987035E-2</v>
      </c>
      <c r="S108">
        <f t="shared" si="4"/>
        <v>5.9520856643366429</v>
      </c>
      <c r="T108">
        <f t="shared" si="5"/>
        <v>5.8304580000000001</v>
      </c>
    </row>
    <row r="109" spans="1:20" x14ac:dyDescent="0.3">
      <c r="A109">
        <v>107</v>
      </c>
      <c r="B109">
        <v>2018</v>
      </c>
      <c r="C109">
        <v>12</v>
      </c>
      <c r="D109">
        <v>31</v>
      </c>
      <c r="E109">
        <v>4.841971</v>
      </c>
      <c r="F109">
        <v>4.8333740000000001</v>
      </c>
      <c r="G109">
        <v>3.7380429999999998</v>
      </c>
      <c r="J109">
        <f>(F109-F$110)^2</f>
        <v>5.7739806509440887</v>
      </c>
      <c r="L109">
        <f>MAX(G109,0)</f>
        <v>3.7380429999999998</v>
      </c>
      <c r="M109">
        <f>F109</f>
        <v>4.8333740000000001</v>
      </c>
      <c r="O109">
        <f>F109</f>
        <v>4.8333740000000001</v>
      </c>
      <c r="Q109">
        <f t="shared" si="3"/>
        <v>3.5628055236927511E-2</v>
      </c>
      <c r="S109">
        <f t="shared" si="4"/>
        <v>5.022127954228587</v>
      </c>
      <c r="T109">
        <f t="shared" si="5"/>
        <v>4.8333740000000001</v>
      </c>
    </row>
    <row r="110" spans="1:20" s="5" customFormat="1" x14ac:dyDescent="0.3">
      <c r="B110" s="5" t="s">
        <v>17</v>
      </c>
      <c r="E110" s="5">
        <f t="shared" ref="E110:F110" si="6">AVERAGE(E2:E109)</f>
        <v>6.1914047222222246</v>
      </c>
      <c r="F110" s="5">
        <f t="shared" si="6"/>
        <v>7.2362848703703699</v>
      </c>
      <c r="G110" s="5">
        <f>AVERAGE(G2:G109)</f>
        <v>9.4566901574074063</v>
      </c>
      <c r="H110" s="6"/>
      <c r="J110" s="5">
        <f t="shared" ref="J110" si="7">AVERAGE(J2:J109)</f>
        <v>5.9357965775707262</v>
      </c>
      <c r="L110" s="5">
        <f t="shared" ref="L110" si="8">AVERAGE(L2:L109)</f>
        <v>9.6194778611111111</v>
      </c>
      <c r="M110" s="5">
        <f t="shared" ref="M110" si="9">AVERAGE(M2:M109)</f>
        <v>7.2362848703703699</v>
      </c>
      <c r="O110" s="5">
        <f t="shared" ref="O110:Q110" si="10">AVERAGE(O2:O109)</f>
        <v>7.2362848703703699</v>
      </c>
      <c r="Q110" s="5">
        <f t="shared" ref="Q110:T110" si="11">AVERAGE(Q2:Q109)</f>
        <v>0.59000311535872485</v>
      </c>
      <c r="S110" s="5">
        <f t="shared" si="11"/>
        <v>7.2362848703703753</v>
      </c>
      <c r="T110" s="5">
        <f t="shared" si="11"/>
        <v>7.2362848703703699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FLOW_Tidbit_Cr_Stream_Temp_Anal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2020-12-02T17:37:19Z</dcterms:created>
  <dcterms:modified xsi:type="dcterms:W3CDTF">2020-12-04T20:03:50Z</dcterms:modified>
</cp:coreProperties>
</file>