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8_{495F740D-A452-4607-B474-36541C645C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t water temp to air temp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" i="1" l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110" i="1" l="1"/>
  <c r="L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110" i="1" s="1"/>
  <c r="O1" i="1"/>
  <c r="M2" i="1"/>
  <c r="M1" i="1"/>
  <c r="F110" i="1"/>
  <c r="E110" i="1"/>
  <c r="G110" i="1"/>
  <c r="M110" i="1" l="1"/>
  <c r="I3" i="1"/>
  <c r="I2" i="1"/>
  <c r="K2" i="1"/>
  <c r="I4" i="1"/>
  <c r="J101" i="1"/>
  <c r="J89" i="1"/>
  <c r="J84" i="1"/>
  <c r="J79" i="1"/>
  <c r="J74" i="1"/>
  <c r="J66" i="1"/>
  <c r="J58" i="1"/>
  <c r="J50" i="1"/>
  <c r="J42" i="1"/>
  <c r="J34" i="1"/>
  <c r="J26" i="1"/>
  <c r="J18" i="1"/>
  <c r="J10" i="1"/>
  <c r="J5" i="1"/>
  <c r="J72" i="1"/>
  <c r="J64" i="1"/>
  <c r="J48" i="1"/>
  <c r="J40" i="1"/>
  <c r="J32" i="1"/>
  <c r="J8" i="1"/>
  <c r="J33" i="1"/>
  <c r="J36" i="1"/>
  <c r="J4" i="1"/>
  <c r="J86" i="1"/>
  <c r="J71" i="1"/>
  <c r="J15" i="1"/>
  <c r="J7" i="1"/>
  <c r="J109" i="1"/>
  <c r="J104" i="1"/>
  <c r="J99" i="1"/>
  <c r="J94" i="1"/>
  <c r="J82" i="1"/>
  <c r="J77" i="1"/>
  <c r="J69" i="1"/>
  <c r="J61" i="1"/>
  <c r="J53" i="1"/>
  <c r="J45" i="1"/>
  <c r="J37" i="1"/>
  <c r="J29" i="1"/>
  <c r="J21" i="1"/>
  <c r="J13" i="1"/>
  <c r="J68" i="1"/>
  <c r="J12" i="1"/>
  <c r="J97" i="1"/>
  <c r="J92" i="1"/>
  <c r="J87" i="1"/>
  <c r="J56" i="1"/>
  <c r="J24" i="1"/>
  <c r="J16" i="1"/>
  <c r="J17" i="1"/>
  <c r="J103" i="1"/>
  <c r="J52" i="1"/>
  <c r="J44" i="1"/>
  <c r="J28" i="1"/>
  <c r="J96" i="1"/>
  <c r="J107" i="1"/>
  <c r="J102" i="1"/>
  <c r="J90" i="1"/>
  <c r="J85" i="1"/>
  <c r="J80" i="1"/>
  <c r="J75" i="1"/>
  <c r="J67" i="1"/>
  <c r="J59" i="1"/>
  <c r="J51" i="1"/>
  <c r="J43" i="1"/>
  <c r="J35" i="1"/>
  <c r="J27" i="1"/>
  <c r="J19" i="1"/>
  <c r="J11" i="1"/>
  <c r="J3" i="1"/>
  <c r="J81" i="1"/>
  <c r="J106" i="1"/>
  <c r="J63" i="1"/>
  <c r="J23" i="1"/>
  <c r="J105" i="1"/>
  <c r="J100" i="1"/>
  <c r="J95" i="1"/>
  <c r="J70" i="1"/>
  <c r="J62" i="1"/>
  <c r="J54" i="1"/>
  <c r="J46" i="1"/>
  <c r="J38" i="1"/>
  <c r="J30" i="1"/>
  <c r="J22" i="1"/>
  <c r="J14" i="1"/>
  <c r="J6" i="1"/>
  <c r="J98" i="1"/>
  <c r="J93" i="1"/>
  <c r="J83" i="1"/>
  <c r="J78" i="1"/>
  <c r="J73" i="1"/>
  <c r="J65" i="1"/>
  <c r="J57" i="1"/>
  <c r="J49" i="1"/>
  <c r="J41" i="1"/>
  <c r="J25" i="1"/>
  <c r="J9" i="1"/>
  <c r="J76" i="1"/>
  <c r="J60" i="1"/>
  <c r="J20" i="1"/>
  <c r="J91" i="1"/>
  <c r="J47" i="1"/>
  <c r="J31" i="1"/>
  <c r="J88" i="1"/>
  <c r="J55" i="1"/>
  <c r="J108" i="1"/>
  <c r="J39" i="1"/>
  <c r="J2" i="1"/>
  <c r="S35" i="1" l="1"/>
  <c r="Q35" i="1" s="1"/>
  <c r="S99" i="1"/>
  <c r="Q99" i="1" s="1"/>
  <c r="S52" i="1"/>
  <c r="Q52" i="1" s="1"/>
  <c r="S21" i="1"/>
  <c r="Q21" i="1" s="1"/>
  <c r="S22" i="1"/>
  <c r="Q22" i="1" s="1"/>
  <c r="S86" i="1"/>
  <c r="Q86" i="1" s="1"/>
  <c r="S63" i="1"/>
  <c r="Q63" i="1" s="1"/>
  <c r="S15" i="1"/>
  <c r="Q15" i="1" s="1"/>
  <c r="S40" i="1"/>
  <c r="Q40" i="1" s="1"/>
  <c r="S104" i="1"/>
  <c r="Q104" i="1" s="1"/>
  <c r="S49" i="1"/>
  <c r="Q49" i="1" s="1"/>
  <c r="S3" i="1"/>
  <c r="Q3" i="1" s="1"/>
  <c r="S34" i="1"/>
  <c r="Q34" i="1" s="1"/>
  <c r="S98" i="1"/>
  <c r="Q98" i="1" s="1"/>
  <c r="S43" i="1"/>
  <c r="Q43" i="1" s="1"/>
  <c r="S107" i="1"/>
  <c r="Q107" i="1" s="1"/>
  <c r="S60" i="1"/>
  <c r="Q60" i="1" s="1"/>
  <c r="S45" i="1"/>
  <c r="Q45" i="1" s="1"/>
  <c r="S30" i="1"/>
  <c r="Q30" i="1" s="1"/>
  <c r="S94" i="1"/>
  <c r="Q94" i="1" s="1"/>
  <c r="S71" i="1"/>
  <c r="Q71" i="1" s="1"/>
  <c r="S23" i="1"/>
  <c r="Q23" i="1" s="1"/>
  <c r="S48" i="1"/>
  <c r="Q48" i="1" s="1"/>
  <c r="S11" i="1"/>
  <c r="Q11" i="1" s="1"/>
  <c r="S57" i="1"/>
  <c r="Q57" i="1" s="1"/>
  <c r="S37" i="1"/>
  <c r="Q37" i="1" s="1"/>
  <c r="S42" i="1"/>
  <c r="Q42" i="1" s="1"/>
  <c r="S106" i="1"/>
  <c r="Q106" i="1" s="1"/>
  <c r="S84" i="1"/>
  <c r="Q84" i="1" s="1"/>
  <c r="S8" i="1"/>
  <c r="Q8" i="1" s="1"/>
  <c r="S81" i="1"/>
  <c r="Q81" i="1" s="1"/>
  <c r="S31" i="1"/>
  <c r="Q31" i="1" s="1"/>
  <c r="S33" i="1"/>
  <c r="Q33" i="1" s="1"/>
  <c r="S91" i="1"/>
  <c r="Q91" i="1" s="1"/>
  <c r="S14" i="1"/>
  <c r="Q14" i="1" s="1"/>
  <c r="S55" i="1"/>
  <c r="Q55" i="1" s="1"/>
  <c r="S41" i="1"/>
  <c r="Q41" i="1" s="1"/>
  <c r="S51" i="1"/>
  <c r="Q51" i="1" s="1"/>
  <c r="S4" i="1"/>
  <c r="Q4" i="1" s="1"/>
  <c r="S68" i="1"/>
  <c r="Q68" i="1" s="1"/>
  <c r="S85" i="1"/>
  <c r="Q85" i="1" s="1"/>
  <c r="S38" i="1"/>
  <c r="Q38" i="1" s="1"/>
  <c r="S102" i="1"/>
  <c r="Q102" i="1" s="1"/>
  <c r="S87" i="1"/>
  <c r="Q87" i="1" s="1"/>
  <c r="S47" i="1"/>
  <c r="Q47" i="1" s="1"/>
  <c r="S56" i="1"/>
  <c r="Q56" i="1" s="1"/>
  <c r="S29" i="1"/>
  <c r="Q29" i="1" s="1"/>
  <c r="S65" i="1"/>
  <c r="Q65" i="1" s="1"/>
  <c r="S69" i="1"/>
  <c r="Q69" i="1" s="1"/>
  <c r="S50" i="1"/>
  <c r="Q50" i="1" s="1"/>
  <c r="S9" i="1"/>
  <c r="Q9" i="1" s="1"/>
  <c r="S67" i="1"/>
  <c r="Q67" i="1" s="1"/>
  <c r="S101" i="1"/>
  <c r="Q101" i="1" s="1"/>
  <c r="S53" i="1"/>
  <c r="Q53" i="1" s="1"/>
  <c r="S72" i="1"/>
  <c r="Q72" i="1" s="1"/>
  <c r="S2" i="1"/>
  <c r="S88" i="1"/>
  <c r="Q88" i="1" s="1"/>
  <c r="S18" i="1"/>
  <c r="Q18" i="1" s="1"/>
  <c r="S44" i="1"/>
  <c r="Q44" i="1" s="1"/>
  <c r="S32" i="1"/>
  <c r="Q32" i="1" s="1"/>
  <c r="S26" i="1"/>
  <c r="Q26" i="1" s="1"/>
  <c r="S59" i="1"/>
  <c r="Q59" i="1" s="1"/>
  <c r="S12" i="1"/>
  <c r="Q12" i="1" s="1"/>
  <c r="S76" i="1"/>
  <c r="Q76" i="1" s="1"/>
  <c r="S93" i="1"/>
  <c r="Q93" i="1" s="1"/>
  <c r="S46" i="1"/>
  <c r="Q46" i="1" s="1"/>
  <c r="S5" i="1"/>
  <c r="Q5" i="1" s="1"/>
  <c r="S95" i="1"/>
  <c r="Q95" i="1" s="1"/>
  <c r="S79" i="1"/>
  <c r="Q79" i="1" s="1"/>
  <c r="S64" i="1"/>
  <c r="Q64" i="1" s="1"/>
  <c r="S77" i="1"/>
  <c r="Q77" i="1" s="1"/>
  <c r="S73" i="1"/>
  <c r="Q73" i="1" s="1"/>
  <c r="S39" i="1"/>
  <c r="Q39" i="1" s="1"/>
  <c r="S58" i="1"/>
  <c r="Q58" i="1" s="1"/>
  <c r="S20" i="1"/>
  <c r="Q20" i="1" s="1"/>
  <c r="S54" i="1"/>
  <c r="Q54" i="1" s="1"/>
  <c r="S103" i="1"/>
  <c r="Q103" i="1" s="1"/>
  <c r="S17" i="1"/>
  <c r="Q17" i="1" s="1"/>
  <c r="S66" i="1"/>
  <c r="Q66" i="1" s="1"/>
  <c r="S24" i="1"/>
  <c r="Q24" i="1" s="1"/>
  <c r="S82" i="1"/>
  <c r="Q82" i="1" s="1"/>
  <c r="S108" i="1"/>
  <c r="Q108" i="1" s="1"/>
  <c r="S61" i="1"/>
  <c r="Q61" i="1" s="1"/>
  <c r="S90" i="1"/>
  <c r="Q90" i="1" s="1"/>
  <c r="S75" i="1"/>
  <c r="Q75" i="1" s="1"/>
  <c r="S28" i="1"/>
  <c r="Q28" i="1" s="1"/>
  <c r="S92" i="1"/>
  <c r="Q92" i="1" s="1"/>
  <c r="S109" i="1"/>
  <c r="Q109" i="1" s="1"/>
  <c r="S62" i="1"/>
  <c r="Q62" i="1" s="1"/>
  <c r="S7" i="1"/>
  <c r="Q7" i="1" s="1"/>
  <c r="S19" i="1"/>
  <c r="Q19" i="1" s="1"/>
  <c r="S16" i="1"/>
  <c r="Q16" i="1" s="1"/>
  <c r="S80" i="1"/>
  <c r="Q80" i="1" s="1"/>
  <c r="S25" i="1"/>
  <c r="Q25" i="1" s="1"/>
  <c r="S89" i="1"/>
  <c r="Q89" i="1" s="1"/>
  <c r="S10" i="1"/>
  <c r="Q10" i="1" s="1"/>
  <c r="S74" i="1"/>
  <c r="Q74" i="1" s="1"/>
  <c r="S83" i="1"/>
  <c r="Q83" i="1" s="1"/>
  <c r="S36" i="1"/>
  <c r="Q36" i="1" s="1"/>
  <c r="S100" i="1"/>
  <c r="Q100" i="1" s="1"/>
  <c r="S6" i="1"/>
  <c r="Q6" i="1" s="1"/>
  <c r="S70" i="1"/>
  <c r="Q70" i="1" s="1"/>
  <c r="S13" i="1"/>
  <c r="Q13" i="1" s="1"/>
  <c r="S97" i="1"/>
  <c r="Q97" i="1" s="1"/>
  <c r="S27" i="1"/>
  <c r="Q27" i="1" s="1"/>
  <c r="S78" i="1"/>
  <c r="Q78" i="1" s="1"/>
  <c r="S96" i="1"/>
  <c r="Q96" i="1" s="1"/>
  <c r="S105" i="1"/>
  <c r="Q105" i="1" s="1"/>
  <c r="I101" i="1"/>
  <c r="J110" i="1"/>
  <c r="Q2" i="1" l="1"/>
  <c r="S110" i="1"/>
  <c r="I5" i="1" s="1"/>
  <c r="Q110" i="1" l="1"/>
  <c r="I6" i="1"/>
  <c r="I102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<sst xmlns="http://schemas.openxmlformats.org/spreadsheetml/2006/main" count="22" uniqueCount="19">
  <si>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</si>
  <si>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</si>
  <si>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</si>
  <si>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</si>
  <si>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</si>
  <si>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</si>
  <si>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</si>
  <si>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</si>
  <si>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</si>
  <si>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</si>
  <si>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</si>
  <si>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>air temp but not lower than 0</t>
  </si>
  <si>
    <t>fit to air temp with 0 deg floor</t>
  </si>
  <si>
    <t>Tw_est fitted water temp</t>
  </si>
  <si>
    <t>average</t>
  </si>
  <si>
    <t>sim-obs</t>
  </si>
  <si>
    <t xml:space="preserve"> Stream temp in Blue R near Vida degC</t>
  </si>
  <si>
    <t xml:space="preserve"> Obs:..\Observations\McKenzie\USGS_14162500_temp_MCKENZIE RIVER NEAR VIDA_23772909.csv</t>
  </si>
  <si>
    <t xml:space="preserve"> Air temp for HBVCALIB=34 McKenzie above Walterville 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</si>
</sst>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 water temp to air temp'!$O$1</c:f>
              <c:strCache>
                <c:ptCount val="1"/>
                <c:pt idx="0">
                  <c:v> Obs:..\Observations\McKenzie\USGS_14162500_temp_MCKENZIE RIVER NEAR VIDA_23772909.csv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temp'!$O$2:$O$109</c:f>
              <c:numCache>
                <c:formatCode>General</c:formatCode>
                <c:ptCount val="108"/>
                <c:pt idx="0">
                  <c:v>6.0277560000000001</c:v>
                </c:pt>
                <c:pt idx="1">
                  <c:v>6.2143959999999998</c:v>
                </c:pt>
                <c:pt idx="2">
                  <c:v>6.5663590000000003</c:v>
                </c:pt>
                <c:pt idx="3">
                  <c:v>7.2644799999999998</c:v>
                </c:pt>
                <c:pt idx="4">
                  <c:v>8.4262440000000005</c:v>
                </c:pt>
                <c:pt idx="5">
                  <c:v>9.8885059999999996</c:v>
                </c:pt>
                <c:pt idx="6">
                  <c:v>12.718325</c:v>
                </c:pt>
                <c:pt idx="7">
                  <c:v>12.646362999999999</c:v>
                </c:pt>
                <c:pt idx="8">
                  <c:v>8.4777419999999992</c:v>
                </c:pt>
                <c:pt idx="9">
                  <c:v>10.216244</c:v>
                </c:pt>
                <c:pt idx="10">
                  <c:v>7.1973070000000003</c:v>
                </c:pt>
                <c:pt idx="11">
                  <c:v>5.9561909999999996</c:v>
                </c:pt>
                <c:pt idx="12">
                  <c:v>5.3656420000000002</c:v>
                </c:pt>
                <c:pt idx="13">
                  <c:v>5.1297389999999998</c:v>
                </c:pt>
                <c:pt idx="14">
                  <c:v>5.912344</c:v>
                </c:pt>
                <c:pt idx="15">
                  <c:v>6.5666330000000004</c:v>
                </c:pt>
                <c:pt idx="16">
                  <c:v>7.677454</c:v>
                </c:pt>
                <c:pt idx="17">
                  <c:v>9.1876390000000008</c:v>
                </c:pt>
                <c:pt idx="18">
                  <c:v>11.532924</c:v>
                </c:pt>
                <c:pt idx="19">
                  <c:v>12.244027000000001</c:v>
                </c:pt>
                <c:pt idx="20">
                  <c:v>10.441041999999999</c:v>
                </c:pt>
                <c:pt idx="21">
                  <c:v>9.8561499999999995</c:v>
                </c:pt>
                <c:pt idx="22">
                  <c:v>7.0112930000000002</c:v>
                </c:pt>
                <c:pt idx="23">
                  <c:v>4.5103070000000001</c:v>
                </c:pt>
                <c:pt idx="24">
                  <c:v>5.2459680000000004</c:v>
                </c:pt>
                <c:pt idx="25">
                  <c:v>5.3679870000000003</c:v>
                </c:pt>
                <c:pt idx="26">
                  <c:v>5.4123000000000001</c:v>
                </c:pt>
                <c:pt idx="27">
                  <c:v>6.7007640000000004</c:v>
                </c:pt>
                <c:pt idx="28">
                  <c:v>8.3082320000000003</c:v>
                </c:pt>
                <c:pt idx="29">
                  <c:v>9.8178820000000009</c:v>
                </c:pt>
                <c:pt idx="30">
                  <c:v>12.230672999999999</c:v>
                </c:pt>
                <c:pt idx="31">
                  <c:v>12.635013000000001</c:v>
                </c:pt>
                <c:pt idx="32">
                  <c:v>10.685915</c:v>
                </c:pt>
                <c:pt idx="33">
                  <c:v>9.6595440000000004</c:v>
                </c:pt>
                <c:pt idx="34">
                  <c:v>7.5716700000000001</c:v>
                </c:pt>
                <c:pt idx="35">
                  <c:v>5.9516650000000002</c:v>
                </c:pt>
                <c:pt idx="36">
                  <c:v>4.5533950000000001</c:v>
                </c:pt>
                <c:pt idx="37">
                  <c:v>5.4744789999999997</c:v>
                </c:pt>
                <c:pt idx="38">
                  <c:v>6.4087949999999996</c:v>
                </c:pt>
                <c:pt idx="39">
                  <c:v>7.2206440000000001</c:v>
                </c:pt>
                <c:pt idx="40">
                  <c:v>9.3150300000000001</c:v>
                </c:pt>
                <c:pt idx="41">
                  <c:v>11.220304</c:v>
                </c:pt>
                <c:pt idx="42">
                  <c:v>13.132799</c:v>
                </c:pt>
                <c:pt idx="43">
                  <c:v>12.611022</c:v>
                </c:pt>
                <c:pt idx="44">
                  <c:v>10.935141</c:v>
                </c:pt>
                <c:pt idx="45">
                  <c:v>8.7769480000000009</c:v>
                </c:pt>
                <c:pt idx="46">
                  <c:v>6.8595550000000003</c:v>
                </c:pt>
                <c:pt idx="47">
                  <c:v>4.037299</c:v>
                </c:pt>
                <c:pt idx="48">
                  <c:v>4.8515449999999998</c:v>
                </c:pt>
                <c:pt idx="49">
                  <c:v>5.3713449999999998</c:v>
                </c:pt>
                <c:pt idx="50">
                  <c:v>6.6242960000000002</c:v>
                </c:pt>
                <c:pt idx="51">
                  <c:v>7.853091</c:v>
                </c:pt>
                <c:pt idx="52">
                  <c:v>9.6087039999999995</c:v>
                </c:pt>
                <c:pt idx="53">
                  <c:v>11.088483999999999</c:v>
                </c:pt>
                <c:pt idx="54">
                  <c:v>12.808116999999999</c:v>
                </c:pt>
                <c:pt idx="55">
                  <c:v>12.318883</c:v>
                </c:pt>
                <c:pt idx="56">
                  <c:v>11.641112</c:v>
                </c:pt>
                <c:pt idx="57">
                  <c:v>10.59234</c:v>
                </c:pt>
                <c:pt idx="58">
                  <c:v>7.7233270000000003</c:v>
                </c:pt>
                <c:pt idx="59">
                  <c:v>7.0356180000000004</c:v>
                </c:pt>
                <c:pt idx="60">
                  <c:v>6.0788659999999997</c:v>
                </c:pt>
                <c:pt idx="61">
                  <c:v>6.818454</c:v>
                </c:pt>
                <c:pt idx="62">
                  <c:v>7.5365339999999996</c:v>
                </c:pt>
                <c:pt idx="63">
                  <c:v>8.4580090000000006</c:v>
                </c:pt>
                <c:pt idx="64">
                  <c:v>10.594303</c:v>
                </c:pt>
                <c:pt idx="65">
                  <c:v>13.236169</c:v>
                </c:pt>
                <c:pt idx="66">
                  <c:v>14.036566000000001</c:v>
                </c:pt>
                <c:pt idx="67">
                  <c:v>13.965273</c:v>
                </c:pt>
                <c:pt idx="68">
                  <c:v>11.955242</c:v>
                </c:pt>
                <c:pt idx="69">
                  <c:v>10.076076</c:v>
                </c:pt>
                <c:pt idx="70">
                  <c:v>7.7356850000000001</c:v>
                </c:pt>
                <c:pt idx="71">
                  <c:v>6.5616260000000004</c:v>
                </c:pt>
                <c:pt idx="72">
                  <c:v>5.6369619999999996</c:v>
                </c:pt>
                <c:pt idx="73">
                  <c:v>6.342816</c:v>
                </c:pt>
                <c:pt idx="74">
                  <c:v>6.5873419999999996</c:v>
                </c:pt>
                <c:pt idx="75">
                  <c:v>8.4011800000000001</c:v>
                </c:pt>
                <c:pt idx="76">
                  <c:v>9.935651</c:v>
                </c:pt>
                <c:pt idx="77">
                  <c:v>11.818369000000001</c:v>
                </c:pt>
                <c:pt idx="78">
                  <c:v>13.30447</c:v>
                </c:pt>
                <c:pt idx="79">
                  <c:v>13.42826</c:v>
                </c:pt>
                <c:pt idx="80">
                  <c:v>12.032812</c:v>
                </c:pt>
                <c:pt idx="81">
                  <c:v>9.9867939999999997</c:v>
                </c:pt>
                <c:pt idx="82">
                  <c:v>8.4069409999999998</c:v>
                </c:pt>
                <c:pt idx="83">
                  <c:v>5.5496970000000001</c:v>
                </c:pt>
                <c:pt idx="84">
                  <c:v>4.2770169999999998</c:v>
                </c:pt>
                <c:pt idx="85">
                  <c:v>5.5488460000000002</c:v>
                </c:pt>
                <c:pt idx="86">
                  <c:v>6.0741759999999996</c:v>
                </c:pt>
                <c:pt idx="87">
                  <c:v>7.1115269999999997</c:v>
                </c:pt>
                <c:pt idx="88">
                  <c:v>8.7900189999999991</c:v>
                </c:pt>
                <c:pt idx="89">
                  <c:v>10.85993</c:v>
                </c:pt>
                <c:pt idx="90">
                  <c:v>12.943749</c:v>
                </c:pt>
                <c:pt idx="91">
                  <c:v>12.343012</c:v>
                </c:pt>
                <c:pt idx="92">
                  <c:v>10.551356</c:v>
                </c:pt>
                <c:pt idx="93">
                  <c:v>9.1225149999999999</c:v>
                </c:pt>
                <c:pt idx="94">
                  <c:v>7.2800349999999998</c:v>
                </c:pt>
                <c:pt idx="95">
                  <c:v>5.2787300000000004</c:v>
                </c:pt>
                <c:pt idx="96">
                  <c:v>6.1034769999999998</c:v>
                </c:pt>
                <c:pt idx="97">
                  <c:v>5.3785959999999999</c:v>
                </c:pt>
                <c:pt idx="98">
                  <c:v>6.0071289999999999</c:v>
                </c:pt>
                <c:pt idx="99">
                  <c:v>7.1868619999999996</c:v>
                </c:pt>
                <c:pt idx="100">
                  <c:v>9.8519500000000004</c:v>
                </c:pt>
                <c:pt idx="101">
                  <c:v>10.823691</c:v>
                </c:pt>
                <c:pt idx="102">
                  <c:v>13.000705999999999</c:v>
                </c:pt>
                <c:pt idx="103">
                  <c:v>14.031585</c:v>
                </c:pt>
                <c:pt idx="104">
                  <c:v>10.90118</c:v>
                </c:pt>
                <c:pt idx="105">
                  <c:v>8.9403500000000005</c:v>
                </c:pt>
                <c:pt idx="106">
                  <c:v>7.1636199999999999</c:v>
                </c:pt>
                <c:pt idx="107">
                  <c:v>5.9061490000000001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'Fit water temp to air temp'!$S$1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 water temp to air temp'!$S$2:$S$109</c:f>
              <c:numCache>
                <c:formatCode>General</c:formatCode>
                <c:ptCount val="108"/>
                <c:pt idx="0">
                  <c:v>6.6119757694297689</c:v>
                </c:pt>
                <c:pt idx="1">
                  <c:v>6.8253927777515102</c:v>
                </c:pt>
                <c:pt idx="2">
                  <c:v>6.8527127578543521</c:v>
                </c:pt>
                <c:pt idx="3">
                  <c:v>7.3411196138761259</c:v>
                </c:pt>
                <c:pt idx="4">
                  <c:v>8.3733097441389983</c:v>
                </c:pt>
                <c:pt idx="5">
                  <c:v>9.8870627578189563</c:v>
                </c:pt>
                <c:pt idx="6">
                  <c:v>12.165674392497337</c:v>
                </c:pt>
                <c:pt idx="7">
                  <c:v>12.080204017599826</c:v>
                </c:pt>
                <c:pt idx="8">
                  <c:v>10.844958160428053</c:v>
                </c:pt>
                <c:pt idx="9">
                  <c:v>8.8863533433813018</c:v>
                </c:pt>
                <c:pt idx="10">
                  <c:v>6.1991628684847182</c:v>
                </c:pt>
                <c:pt idx="11">
                  <c:v>5.5975334982174996</c:v>
                </c:pt>
                <c:pt idx="12">
                  <c:v>5.7362749471435004</c:v>
                </c:pt>
                <c:pt idx="13">
                  <c:v>5.0491055432245258</c:v>
                </c:pt>
                <c:pt idx="14">
                  <c:v>6.3040836173803632</c:v>
                </c:pt>
                <c:pt idx="15">
                  <c:v>6.4239040071842446</c:v>
                </c:pt>
                <c:pt idx="16">
                  <c:v>8.144441324250387</c:v>
                </c:pt>
                <c:pt idx="17">
                  <c:v>10.357888110894017</c:v>
                </c:pt>
                <c:pt idx="18">
                  <c:v>11.509146591383679</c:v>
                </c:pt>
                <c:pt idx="19">
                  <c:v>12.210734440869057</c:v>
                </c:pt>
                <c:pt idx="20">
                  <c:v>12.054081984757509</c:v>
                </c:pt>
                <c:pt idx="21">
                  <c:v>8.6050085092001396</c:v>
                </c:pt>
                <c:pt idx="22">
                  <c:v>6.1365130681032802</c:v>
                </c:pt>
                <c:pt idx="23">
                  <c:v>5.4691276669527769</c:v>
                </c:pt>
                <c:pt idx="24">
                  <c:v>5.1946075575626285</c:v>
                </c:pt>
                <c:pt idx="25">
                  <c:v>5.5147601086406404</c:v>
                </c:pt>
                <c:pt idx="26">
                  <c:v>5.4761416619115781</c:v>
                </c:pt>
                <c:pt idx="27">
                  <c:v>8.1230088837251806</c:v>
                </c:pt>
                <c:pt idx="28">
                  <c:v>9.0204615685873755</c:v>
                </c:pt>
                <c:pt idx="29">
                  <c:v>9.9942955357617862</c:v>
                </c:pt>
                <c:pt idx="30">
                  <c:v>12.27476412617836</c:v>
                </c:pt>
                <c:pt idx="31">
                  <c:v>12.789935525394117</c:v>
                </c:pt>
                <c:pt idx="32">
                  <c:v>11.690666764479838</c:v>
                </c:pt>
                <c:pt idx="33">
                  <c:v>8.8985642480318905</c:v>
                </c:pt>
                <c:pt idx="34">
                  <c:v>7.0950381491882588</c:v>
                </c:pt>
                <c:pt idx="35">
                  <c:v>4.9702293776352278</c:v>
                </c:pt>
                <c:pt idx="36">
                  <c:v>5.1065543093826751</c:v>
                </c:pt>
                <c:pt idx="37">
                  <c:v>5.7355412388175253</c:v>
                </c:pt>
                <c:pt idx="38">
                  <c:v>7.0054198704441557</c:v>
                </c:pt>
                <c:pt idx="39">
                  <c:v>7.7106670959338484</c:v>
                </c:pt>
                <c:pt idx="40">
                  <c:v>9.594475825608761</c:v>
                </c:pt>
                <c:pt idx="41">
                  <c:v>11.002496474249853</c:v>
                </c:pt>
                <c:pt idx="42">
                  <c:v>12.717320398623972</c:v>
                </c:pt>
                <c:pt idx="43">
                  <c:v>12.965352766712012</c:v>
                </c:pt>
                <c:pt idx="44">
                  <c:v>11.167841151360005</c:v>
                </c:pt>
                <c:pt idx="45">
                  <c:v>8.477306139697049</c:v>
                </c:pt>
                <c:pt idx="46">
                  <c:v>6.4246083855084315</c:v>
                </c:pt>
                <c:pt idx="47">
                  <c:v>4.6007639279262547</c:v>
                </c:pt>
                <c:pt idx="48">
                  <c:v>6.3500849754969639</c:v>
                </c:pt>
                <c:pt idx="49">
                  <c:v>5.1470054229421995</c:v>
                </c:pt>
                <c:pt idx="50">
                  <c:v>7.1167945945769642</c:v>
                </c:pt>
                <c:pt idx="51">
                  <c:v>8.1683704811777851</c:v>
                </c:pt>
                <c:pt idx="52">
                  <c:v>9.9161407049039596</c:v>
                </c:pt>
                <c:pt idx="53">
                  <c:v>10.415739248014194</c:v>
                </c:pt>
                <c:pt idx="54">
                  <c:v>13.140941863509131</c:v>
                </c:pt>
                <c:pt idx="55">
                  <c:v>12.948441729274915</c:v>
                </c:pt>
                <c:pt idx="56">
                  <c:v>11.676268025008385</c:v>
                </c:pt>
                <c:pt idx="57">
                  <c:v>9.871776785793422</c:v>
                </c:pt>
                <c:pt idx="58">
                  <c:v>6.460811231621495</c:v>
                </c:pt>
                <c:pt idx="59">
                  <c:v>6.1036373440680274</c:v>
                </c:pt>
                <c:pt idx="60">
                  <c:v>6.9133983646785584</c:v>
                </c:pt>
                <c:pt idx="61">
                  <c:v>7.4665984026186747</c:v>
                </c:pt>
                <c:pt idx="62">
                  <c:v>8.3220189035124665</c:v>
                </c:pt>
                <c:pt idx="63">
                  <c:v>7.9359233427897742</c:v>
                </c:pt>
                <c:pt idx="64">
                  <c:v>10.005709947551324</c:v>
                </c:pt>
                <c:pt idx="65">
                  <c:v>12.496516812664467</c:v>
                </c:pt>
                <c:pt idx="66">
                  <c:v>13.288060694195789</c:v>
                </c:pt>
                <c:pt idx="67">
                  <c:v>12.909986430680799</c:v>
                </c:pt>
                <c:pt idx="68">
                  <c:v>10.688534386674192</c:v>
                </c:pt>
                <c:pt idx="69">
                  <c:v>10.017503816238992</c:v>
                </c:pt>
                <c:pt idx="70">
                  <c:v>6.252889932384754</c:v>
                </c:pt>
                <c:pt idx="71">
                  <c:v>5.7391722013826083</c:v>
                </c:pt>
                <c:pt idx="72">
                  <c:v>5.7047649013164952</c:v>
                </c:pt>
                <c:pt idx="73">
                  <c:v>7.1474334476946151</c:v>
                </c:pt>
                <c:pt idx="74">
                  <c:v>7.0829216504809249</c:v>
                </c:pt>
                <c:pt idx="75">
                  <c:v>9.3416938303562027</c:v>
                </c:pt>
                <c:pt idx="76">
                  <c:v>10.146381218938711</c:v>
                </c:pt>
                <c:pt idx="77">
                  <c:v>11.258960759570623</c:v>
                </c:pt>
                <c:pt idx="78">
                  <c:v>11.955753612044964</c:v>
                </c:pt>
                <c:pt idx="79">
                  <c:v>12.801277070460465</c:v>
                </c:pt>
                <c:pt idx="80">
                  <c:v>10.440969923770929</c:v>
                </c:pt>
                <c:pt idx="81">
                  <c:v>8.4676134906687146</c:v>
                </c:pt>
                <c:pt idx="82">
                  <c:v>7.703714968947569</c:v>
                </c:pt>
                <c:pt idx="83">
                  <c:v>4.4348097367164501</c:v>
                </c:pt>
                <c:pt idx="84">
                  <c:v>4.4348097367164501</c:v>
                </c:pt>
                <c:pt idx="85">
                  <c:v>5.5795894947799392</c:v>
                </c:pt>
                <c:pt idx="86">
                  <c:v>6.813274904200342</c:v>
                </c:pt>
                <c:pt idx="87">
                  <c:v>7.3978461287402482</c:v>
                </c:pt>
                <c:pt idx="88">
                  <c:v>9.8081847591045488</c:v>
                </c:pt>
                <c:pt idx="89">
                  <c:v>11.167566182593241</c:v>
                </c:pt>
                <c:pt idx="90">
                  <c:v>12.662217574327574</c:v>
                </c:pt>
                <c:pt idx="91">
                  <c:v>13.602449899922483</c:v>
                </c:pt>
                <c:pt idx="92">
                  <c:v>11.596244781380415</c:v>
                </c:pt>
                <c:pt idx="93">
                  <c:v>8.588695987112029</c:v>
                </c:pt>
                <c:pt idx="94">
                  <c:v>6.6771452002772955</c:v>
                </c:pt>
                <c:pt idx="95">
                  <c:v>5.3028132666585144</c:v>
                </c:pt>
                <c:pt idx="96">
                  <c:v>6.382196286360621</c:v>
                </c:pt>
                <c:pt idx="97">
                  <c:v>5.4705510886020443</c:v>
                </c:pt>
                <c:pt idx="98">
                  <c:v>6.4838953178723795</c:v>
                </c:pt>
                <c:pt idx="99">
                  <c:v>7.9118319542899869</c:v>
                </c:pt>
                <c:pt idx="100">
                  <c:v>10.404852317975561</c:v>
                </c:pt>
                <c:pt idx="101">
                  <c:v>10.874564505826516</c:v>
                </c:pt>
                <c:pt idx="102">
                  <c:v>13.276105968779564</c:v>
                </c:pt>
                <c:pt idx="103">
                  <c:v>12.837571572829113</c:v>
                </c:pt>
                <c:pt idx="104">
                  <c:v>10.647954496075569</c:v>
                </c:pt>
                <c:pt idx="105">
                  <c:v>9.1435174242134796</c:v>
                </c:pt>
                <c:pt idx="106">
                  <c:v>6.9393352518845912</c:v>
                </c:pt>
                <c:pt idx="107">
                  <c:v>5.5868720425676113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water temp to air temp'!$L$1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 water temp to air temp'!$L$2:$L$110</c:f>
              <c:numCache>
                <c:formatCode>General</c:formatCode>
                <c:ptCount val="109"/>
                <c:pt idx="0">
                  <c:v>4.7507200000000003</c:v>
                </c:pt>
                <c:pt idx="1">
                  <c:v>5.2164099999999998</c:v>
                </c:pt>
                <c:pt idx="2">
                  <c:v>5.2760239999999996</c:v>
                </c:pt>
                <c:pt idx="3">
                  <c:v>6.3417599999999998</c:v>
                </c:pt>
                <c:pt idx="4">
                  <c:v>8.5940670000000008</c:v>
                </c:pt>
                <c:pt idx="5">
                  <c:v>11.897176</c:v>
                </c:pt>
                <c:pt idx="6">
                  <c:v>16.869257000000001</c:v>
                </c:pt>
                <c:pt idx="7">
                  <c:v>16.682755</c:v>
                </c:pt>
                <c:pt idx="8">
                  <c:v>13.987367000000001</c:v>
                </c:pt>
                <c:pt idx="9">
                  <c:v>9.7135619999999996</c:v>
                </c:pt>
                <c:pt idx="10">
                  <c:v>3.8499349999999999</c:v>
                </c:pt>
                <c:pt idx="11">
                  <c:v>2.53714</c:v>
                </c:pt>
                <c:pt idx="12">
                  <c:v>2.8398829999999999</c:v>
                </c:pt>
                <c:pt idx="13">
                  <c:v>1.3404339999999999</c:v>
                </c:pt>
                <c:pt idx="14">
                  <c:v>4.0788789999999997</c:v>
                </c:pt>
                <c:pt idx="15">
                  <c:v>4.3403349999999996</c:v>
                </c:pt>
                <c:pt idx="16">
                  <c:v>8.0946610000000003</c:v>
                </c:pt>
                <c:pt idx="17">
                  <c:v>12.924548</c:v>
                </c:pt>
                <c:pt idx="18">
                  <c:v>15.436669999999999</c:v>
                </c:pt>
                <c:pt idx="19">
                  <c:v>16.967580999999999</c:v>
                </c:pt>
                <c:pt idx="20">
                  <c:v>16.625755000000002</c:v>
                </c:pt>
                <c:pt idx="21">
                  <c:v>9.0996489999999994</c:v>
                </c:pt>
                <c:pt idx="22">
                  <c:v>3.7132290000000001</c:v>
                </c:pt>
                <c:pt idx="23">
                  <c:v>2.2569499999999998</c:v>
                </c:pt>
                <c:pt idx="24">
                  <c:v>1.657929</c:v>
                </c:pt>
                <c:pt idx="25">
                  <c:v>2.3565230000000001</c:v>
                </c:pt>
                <c:pt idx="26">
                  <c:v>2.2722549999999999</c:v>
                </c:pt>
                <c:pt idx="27">
                  <c:v>8.0478939999999994</c:v>
                </c:pt>
                <c:pt idx="28">
                  <c:v>10.006195</c:v>
                </c:pt>
                <c:pt idx="29">
                  <c:v>12.131164999999999</c:v>
                </c:pt>
                <c:pt idx="30">
                  <c:v>17.107298</c:v>
                </c:pt>
                <c:pt idx="31">
                  <c:v>18.231435999999999</c:v>
                </c:pt>
                <c:pt idx="32">
                  <c:v>15.832758999999999</c:v>
                </c:pt>
                <c:pt idx="33">
                  <c:v>9.7402069999999998</c:v>
                </c:pt>
                <c:pt idx="34">
                  <c:v>5.8047940000000002</c:v>
                </c:pt>
                <c:pt idx="35">
                  <c:v>1.1683209999999999</c:v>
                </c:pt>
                <c:pt idx="36">
                  <c:v>1.4657910000000001</c:v>
                </c:pt>
                <c:pt idx="37">
                  <c:v>2.838282</c:v>
                </c:pt>
                <c:pt idx="38">
                  <c:v>5.6092409999999999</c:v>
                </c:pt>
                <c:pt idx="39">
                  <c:v>7.1481370000000002</c:v>
                </c:pt>
                <c:pt idx="40">
                  <c:v>11.258732</c:v>
                </c:pt>
                <c:pt idx="41">
                  <c:v>14.331125999999999</c:v>
                </c:pt>
                <c:pt idx="42">
                  <c:v>18.072984999999999</c:v>
                </c:pt>
                <c:pt idx="43">
                  <c:v>18.614208000000001</c:v>
                </c:pt>
                <c:pt idx="44">
                  <c:v>14.691919</c:v>
                </c:pt>
                <c:pt idx="45">
                  <c:v>8.8209940000000007</c:v>
                </c:pt>
                <c:pt idx="46">
                  <c:v>4.3418720000000004</c:v>
                </c:pt>
                <c:pt idx="47">
                  <c:v>0.36212299999999997</c:v>
                </c:pt>
                <c:pt idx="48">
                  <c:v>4.1792569999999998</c:v>
                </c:pt>
                <c:pt idx="49">
                  <c:v>1.5540579999999999</c:v>
                </c:pt>
                <c:pt idx="50">
                  <c:v>5.8522679999999996</c:v>
                </c:pt>
                <c:pt idx="51">
                  <c:v>8.1468760000000007</c:v>
                </c:pt>
                <c:pt idx="52">
                  <c:v>11.960626</c:v>
                </c:pt>
                <c:pt idx="53">
                  <c:v>13.050782999999999</c:v>
                </c:pt>
                <c:pt idx="54">
                  <c:v>18.997354999999999</c:v>
                </c:pt>
                <c:pt idx="55">
                  <c:v>18.577307000000001</c:v>
                </c:pt>
                <c:pt idx="56">
                  <c:v>15.80134</c:v>
                </c:pt>
                <c:pt idx="57">
                  <c:v>11.863821</c:v>
                </c:pt>
                <c:pt idx="58">
                  <c:v>4.4208689999999997</c:v>
                </c:pt>
                <c:pt idx="59">
                  <c:v>3.641492</c:v>
                </c:pt>
                <c:pt idx="60">
                  <c:v>5.4084440000000003</c:v>
                </c:pt>
                <c:pt idx="61">
                  <c:v>6.6155629999999999</c:v>
                </c:pt>
                <c:pt idx="62">
                  <c:v>8.4821469999999994</c:v>
                </c:pt>
                <c:pt idx="63">
                  <c:v>7.6396610000000003</c:v>
                </c:pt>
                <c:pt idx="64">
                  <c:v>12.156072</c:v>
                </c:pt>
                <c:pt idx="65">
                  <c:v>17.591176999999998</c:v>
                </c:pt>
                <c:pt idx="66">
                  <c:v>19.318377999999999</c:v>
                </c:pt>
                <c:pt idx="67">
                  <c:v>18.493395</c:v>
                </c:pt>
                <c:pt idx="68">
                  <c:v>13.646039999999999</c:v>
                </c:pt>
                <c:pt idx="69">
                  <c:v>12.181806999999999</c:v>
                </c:pt>
                <c:pt idx="70">
                  <c:v>3.967171</c:v>
                </c:pt>
                <c:pt idx="71">
                  <c:v>2.8462049999999999</c:v>
                </c:pt>
                <c:pt idx="72">
                  <c:v>2.7711260000000002</c:v>
                </c:pt>
                <c:pt idx="73">
                  <c:v>5.9191240000000001</c:v>
                </c:pt>
                <c:pt idx="74">
                  <c:v>5.7783550000000004</c:v>
                </c:pt>
                <c:pt idx="75">
                  <c:v>10.707145000000001</c:v>
                </c:pt>
                <c:pt idx="76">
                  <c:v>12.463025999999999</c:v>
                </c:pt>
                <c:pt idx="77">
                  <c:v>14.890748</c:v>
                </c:pt>
                <c:pt idx="78">
                  <c:v>16.411196</c:v>
                </c:pt>
                <c:pt idx="79">
                  <c:v>18.256184000000001</c:v>
                </c:pt>
                <c:pt idx="80">
                  <c:v>13.105838</c:v>
                </c:pt>
                <c:pt idx="81">
                  <c:v>8.7998440000000002</c:v>
                </c:pt>
                <c:pt idx="82">
                  <c:v>7.1329669999999998</c:v>
                </c:pt>
                <c:pt idx="83">
                  <c:v>0</c:v>
                </c:pt>
                <c:pt idx="84">
                  <c:v>0</c:v>
                </c:pt>
                <c:pt idx="85">
                  <c:v>2.4979849999999999</c:v>
                </c:pt>
                <c:pt idx="86">
                  <c:v>5.1899680000000004</c:v>
                </c:pt>
                <c:pt idx="87">
                  <c:v>6.465541</c:v>
                </c:pt>
                <c:pt idx="88">
                  <c:v>11.725059</c:v>
                </c:pt>
                <c:pt idx="89">
                  <c:v>14.691319</c:v>
                </c:pt>
                <c:pt idx="90">
                  <c:v>17.952746999999999</c:v>
                </c:pt>
                <c:pt idx="91">
                  <c:v>20.004396</c:v>
                </c:pt>
                <c:pt idx="92">
                  <c:v>15.626723999999999</c:v>
                </c:pt>
                <c:pt idx="93">
                  <c:v>9.0640540000000005</c:v>
                </c:pt>
                <c:pt idx="94">
                  <c:v>4.8929239999999998</c:v>
                </c:pt>
                <c:pt idx="95">
                  <c:v>1.8940410000000001</c:v>
                </c:pt>
                <c:pt idx="96">
                  <c:v>4.2493259999999999</c:v>
                </c:pt>
                <c:pt idx="97">
                  <c:v>2.2600560000000001</c:v>
                </c:pt>
                <c:pt idx="98">
                  <c:v>4.4712399999999999</c:v>
                </c:pt>
                <c:pt idx="99">
                  <c:v>7.5870920000000002</c:v>
                </c:pt>
                <c:pt idx="100">
                  <c:v>13.027027</c:v>
                </c:pt>
                <c:pt idx="101">
                  <c:v>14.051970000000001</c:v>
                </c:pt>
                <c:pt idx="102">
                  <c:v>19.292292</c:v>
                </c:pt>
                <c:pt idx="103">
                  <c:v>18.335381000000002</c:v>
                </c:pt>
                <c:pt idx="104">
                  <c:v>13.557492</c:v>
                </c:pt>
                <c:pt idx="105">
                  <c:v>10.274711</c:v>
                </c:pt>
                <c:pt idx="106">
                  <c:v>5.4650400000000001</c:v>
                </c:pt>
                <c:pt idx="107">
                  <c:v>2.5138760000000002</c:v>
                </c:pt>
                <c:pt idx="108">
                  <c:v>9.2876375833333356</c:v>
                </c:pt>
              </c:numCache>
            </c:numRef>
          </c:xVal>
          <c:yVal>
            <c:numRef>
              <c:f>'Fit water temp to air temp'!$M$2:$M$110</c:f>
              <c:numCache>
                <c:formatCode>General</c:formatCode>
                <c:ptCount val="109"/>
                <c:pt idx="0">
                  <c:v>6.0277560000000001</c:v>
                </c:pt>
                <c:pt idx="1">
                  <c:v>6.2143959999999998</c:v>
                </c:pt>
                <c:pt idx="2">
                  <c:v>6.5663590000000003</c:v>
                </c:pt>
                <c:pt idx="3">
                  <c:v>7.2644799999999998</c:v>
                </c:pt>
                <c:pt idx="4">
                  <c:v>8.4262440000000005</c:v>
                </c:pt>
                <c:pt idx="5">
                  <c:v>9.8885059999999996</c:v>
                </c:pt>
                <c:pt idx="6">
                  <c:v>12.718325</c:v>
                </c:pt>
                <c:pt idx="7">
                  <c:v>12.646362999999999</c:v>
                </c:pt>
                <c:pt idx="8">
                  <c:v>8.4777419999999992</c:v>
                </c:pt>
                <c:pt idx="9">
                  <c:v>10.216244</c:v>
                </c:pt>
                <c:pt idx="10">
                  <c:v>7.1973070000000003</c:v>
                </c:pt>
                <c:pt idx="11">
                  <c:v>5.9561909999999996</c:v>
                </c:pt>
                <c:pt idx="12">
                  <c:v>5.3656420000000002</c:v>
                </c:pt>
                <c:pt idx="13">
                  <c:v>5.1297389999999998</c:v>
                </c:pt>
                <c:pt idx="14">
                  <c:v>5.912344</c:v>
                </c:pt>
                <c:pt idx="15">
                  <c:v>6.5666330000000004</c:v>
                </c:pt>
                <c:pt idx="16">
                  <c:v>7.677454</c:v>
                </c:pt>
                <c:pt idx="17">
                  <c:v>9.1876390000000008</c:v>
                </c:pt>
                <c:pt idx="18">
                  <c:v>11.532924</c:v>
                </c:pt>
                <c:pt idx="19">
                  <c:v>12.244027000000001</c:v>
                </c:pt>
                <c:pt idx="20">
                  <c:v>10.441041999999999</c:v>
                </c:pt>
                <c:pt idx="21">
                  <c:v>9.8561499999999995</c:v>
                </c:pt>
                <c:pt idx="22">
                  <c:v>7.0112930000000002</c:v>
                </c:pt>
                <c:pt idx="23">
                  <c:v>4.5103070000000001</c:v>
                </c:pt>
                <c:pt idx="24">
                  <c:v>5.2459680000000004</c:v>
                </c:pt>
                <c:pt idx="25">
                  <c:v>5.3679870000000003</c:v>
                </c:pt>
                <c:pt idx="26">
                  <c:v>5.4123000000000001</c:v>
                </c:pt>
                <c:pt idx="27">
                  <c:v>6.7007640000000004</c:v>
                </c:pt>
                <c:pt idx="28">
                  <c:v>8.3082320000000003</c:v>
                </c:pt>
                <c:pt idx="29">
                  <c:v>9.8178820000000009</c:v>
                </c:pt>
                <c:pt idx="30">
                  <c:v>12.230672999999999</c:v>
                </c:pt>
                <c:pt idx="31">
                  <c:v>12.635013000000001</c:v>
                </c:pt>
                <c:pt idx="32">
                  <c:v>10.685915</c:v>
                </c:pt>
                <c:pt idx="33">
                  <c:v>9.6595440000000004</c:v>
                </c:pt>
                <c:pt idx="34">
                  <c:v>7.5716700000000001</c:v>
                </c:pt>
                <c:pt idx="35">
                  <c:v>5.9516650000000002</c:v>
                </c:pt>
                <c:pt idx="36">
                  <c:v>4.5533950000000001</c:v>
                </c:pt>
                <c:pt idx="37">
                  <c:v>5.4744789999999997</c:v>
                </c:pt>
                <c:pt idx="38">
                  <c:v>6.4087949999999996</c:v>
                </c:pt>
                <c:pt idx="39">
                  <c:v>7.2206440000000001</c:v>
                </c:pt>
                <c:pt idx="40">
                  <c:v>9.3150300000000001</c:v>
                </c:pt>
                <c:pt idx="41">
                  <c:v>11.220304</c:v>
                </c:pt>
                <c:pt idx="42">
                  <c:v>13.132799</c:v>
                </c:pt>
                <c:pt idx="43">
                  <c:v>12.611022</c:v>
                </c:pt>
                <c:pt idx="44">
                  <c:v>10.935141</c:v>
                </c:pt>
                <c:pt idx="45">
                  <c:v>8.7769480000000009</c:v>
                </c:pt>
                <c:pt idx="46">
                  <c:v>6.8595550000000003</c:v>
                </c:pt>
                <c:pt idx="47">
                  <c:v>4.037299</c:v>
                </c:pt>
                <c:pt idx="48">
                  <c:v>4.8515449999999998</c:v>
                </c:pt>
                <c:pt idx="49">
                  <c:v>5.3713449999999998</c:v>
                </c:pt>
                <c:pt idx="50">
                  <c:v>6.6242960000000002</c:v>
                </c:pt>
                <c:pt idx="51">
                  <c:v>7.853091</c:v>
                </c:pt>
                <c:pt idx="52">
                  <c:v>9.6087039999999995</c:v>
                </c:pt>
                <c:pt idx="53">
                  <c:v>11.088483999999999</c:v>
                </c:pt>
                <c:pt idx="54">
                  <c:v>12.808116999999999</c:v>
                </c:pt>
                <c:pt idx="55">
                  <c:v>12.318883</c:v>
                </c:pt>
                <c:pt idx="56">
                  <c:v>11.641112</c:v>
                </c:pt>
                <c:pt idx="57">
                  <c:v>10.59234</c:v>
                </c:pt>
                <c:pt idx="58">
                  <c:v>7.7233270000000003</c:v>
                </c:pt>
                <c:pt idx="59">
                  <c:v>7.0356180000000004</c:v>
                </c:pt>
                <c:pt idx="60">
                  <c:v>6.0788659999999997</c:v>
                </c:pt>
                <c:pt idx="61">
                  <c:v>6.818454</c:v>
                </c:pt>
                <c:pt idx="62">
                  <c:v>7.5365339999999996</c:v>
                </c:pt>
                <c:pt idx="63">
                  <c:v>8.4580090000000006</c:v>
                </c:pt>
                <c:pt idx="64">
                  <c:v>10.594303</c:v>
                </c:pt>
                <c:pt idx="65">
                  <c:v>13.236169</c:v>
                </c:pt>
                <c:pt idx="66">
                  <c:v>14.036566000000001</c:v>
                </c:pt>
                <c:pt idx="67">
                  <c:v>13.965273</c:v>
                </c:pt>
                <c:pt idx="68">
                  <c:v>11.955242</c:v>
                </c:pt>
                <c:pt idx="69">
                  <c:v>10.076076</c:v>
                </c:pt>
                <c:pt idx="70">
                  <c:v>7.7356850000000001</c:v>
                </c:pt>
                <c:pt idx="71">
                  <c:v>6.5616260000000004</c:v>
                </c:pt>
                <c:pt idx="72">
                  <c:v>5.6369619999999996</c:v>
                </c:pt>
                <c:pt idx="73">
                  <c:v>6.342816</c:v>
                </c:pt>
                <c:pt idx="74">
                  <c:v>6.5873419999999996</c:v>
                </c:pt>
                <c:pt idx="75">
                  <c:v>8.4011800000000001</c:v>
                </c:pt>
                <c:pt idx="76">
                  <c:v>9.935651</c:v>
                </c:pt>
                <c:pt idx="77">
                  <c:v>11.818369000000001</c:v>
                </c:pt>
                <c:pt idx="78">
                  <c:v>13.30447</c:v>
                </c:pt>
                <c:pt idx="79">
                  <c:v>13.42826</c:v>
                </c:pt>
                <c:pt idx="80">
                  <c:v>12.032812</c:v>
                </c:pt>
                <c:pt idx="81">
                  <c:v>9.9867939999999997</c:v>
                </c:pt>
                <c:pt idx="82">
                  <c:v>8.4069409999999998</c:v>
                </c:pt>
                <c:pt idx="83">
                  <c:v>5.5496970000000001</c:v>
                </c:pt>
                <c:pt idx="84">
                  <c:v>4.2770169999999998</c:v>
                </c:pt>
                <c:pt idx="85">
                  <c:v>5.5488460000000002</c:v>
                </c:pt>
                <c:pt idx="86">
                  <c:v>6.0741759999999996</c:v>
                </c:pt>
                <c:pt idx="87">
                  <c:v>7.1115269999999997</c:v>
                </c:pt>
                <c:pt idx="88">
                  <c:v>8.7900189999999991</c:v>
                </c:pt>
                <c:pt idx="89">
                  <c:v>10.85993</c:v>
                </c:pt>
                <c:pt idx="90">
                  <c:v>12.943749</c:v>
                </c:pt>
                <c:pt idx="91">
                  <c:v>12.343012</c:v>
                </c:pt>
                <c:pt idx="92">
                  <c:v>10.551356</c:v>
                </c:pt>
                <c:pt idx="93">
                  <c:v>9.1225149999999999</c:v>
                </c:pt>
                <c:pt idx="94">
                  <c:v>7.2800349999999998</c:v>
                </c:pt>
                <c:pt idx="95">
                  <c:v>5.2787300000000004</c:v>
                </c:pt>
                <c:pt idx="96">
                  <c:v>6.1034769999999998</c:v>
                </c:pt>
                <c:pt idx="97">
                  <c:v>5.3785959999999999</c:v>
                </c:pt>
                <c:pt idx="98">
                  <c:v>6.0071289999999999</c:v>
                </c:pt>
                <c:pt idx="99">
                  <c:v>7.1868619999999996</c:v>
                </c:pt>
                <c:pt idx="100">
                  <c:v>9.8519500000000004</c:v>
                </c:pt>
                <c:pt idx="101">
                  <c:v>10.823691</c:v>
                </c:pt>
                <c:pt idx="102">
                  <c:v>13.000705999999999</c:v>
                </c:pt>
                <c:pt idx="103">
                  <c:v>14.031585</c:v>
                </c:pt>
                <c:pt idx="104">
                  <c:v>10.90118</c:v>
                </c:pt>
                <c:pt idx="105">
                  <c:v>8.9403500000000005</c:v>
                </c:pt>
                <c:pt idx="106">
                  <c:v>7.1636199999999999</c:v>
                </c:pt>
                <c:pt idx="107">
                  <c:v>5.9061490000000001</c:v>
                </c:pt>
                <c:pt idx="108">
                  <c:v>8.691160157407408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topLeftCell="B1" workbookViewId="0">
      <selection activeCell="G1" sqref="G1:G109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187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2"/>
      <c r="I1" s="1" t="s">
        <v>12</v>
      </c>
      <c r="J1" s="1" t="s">
        <v>10</v>
      </c>
      <c r="L1" s="1" t="s">
        <v>11</v>
      </c>
      <c r="M1" s="1" t="str">
        <f t="shared" ref="M1:M32" si="0">F1</f>
        <v xml:space="preserve"> Obs:..\Observations\McKenzie\USGS_14162500_temp_MCKENZIE RIVER NEAR VIDA_23772909.csv</v>
      </c>
      <c r="O1" s="1" t="str">
        <f t="shared" ref="O1:O32" si="1">F1</f>
        <v xml:space="preserve"> Obs:..\Observations\McKenzie\USGS_14162500_temp_MCKENZIE RIVER NEAR VIDA_23772909.csv</v>
      </c>
      <c r="Q1" s="1" t="s">
        <v>8</v>
      </c>
      <c r="S1" s="1" t="s">
        <v>13</v>
      </c>
      <c r="T1" s="1" t="str">
        <f>F1</f>
        <v xml:space="preserve"> Obs:..\Observations\McKenzie\USGS_14162500_temp_MCKENZIE RIVER NEAR VIDA_23772909.csv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4.891324</v>
      </c>
      <c r="F2">
        <v>6.0277560000000001</v>
      </c>
      <c r="G2">
        <v>4.7507200000000003</v>
      </c>
      <c r="H2" s="3" t="s">
        <v>4</v>
      </c>
      <c r="I2">
        <f>SLOPE(M2:M109,L2:L109)</f>
        <v>0.45828127793541151</v>
      </c>
      <c r="J2">
        <f t="shared" ref="J2:J33" si="2">(F2-F$110)^2</f>
        <v>7.0937217056950645</v>
      </c>
      <c r="K2">
        <f>SLOPE(M2:M109,L2:L109)</f>
        <v>0.45828127793541151</v>
      </c>
      <c r="L2">
        <f t="shared" ref="L2:L33" si="3">MAX(G2,0)</f>
        <v>4.7507200000000003</v>
      </c>
      <c r="M2">
        <f t="shared" si="0"/>
        <v>6.0277560000000001</v>
      </c>
      <c r="O2">
        <f t="shared" si="1"/>
        <v>6.0277560000000001</v>
      </c>
      <c r="Q2">
        <f>(S2-M2)^2</f>
        <v>0.34131273899257225</v>
      </c>
      <c r="S2">
        <f>L2*I$2+I$3</f>
        <v>6.6119757694297689</v>
      </c>
      <c r="T2">
        <f>F2</f>
        <v>6.0277560000000001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5.1274309999999996</v>
      </c>
      <c r="F3">
        <v>6.2143959999999998</v>
      </c>
      <c r="G3">
        <v>5.2164099999999998</v>
      </c>
      <c r="H3" s="3" t="s">
        <v>5</v>
      </c>
      <c r="I3">
        <f>INTERCEPT(M2:M109,L2:L109)</f>
        <v>4.4348097367164501</v>
      </c>
      <c r="J3">
        <f t="shared" si="2"/>
        <v>6.1343606914180286</v>
      </c>
      <c r="L3">
        <f t="shared" si="3"/>
        <v>5.2164099999999998</v>
      </c>
      <c r="M3">
        <f t="shared" si="0"/>
        <v>6.2143959999999998</v>
      </c>
      <c r="O3">
        <f t="shared" si="1"/>
        <v>6.2143959999999998</v>
      </c>
      <c r="Q3">
        <f t="shared" ref="Q3:Q66" si="4">(S3-M3)^2</f>
        <v>0.37331706242272861</v>
      </c>
      <c r="S3">
        <f t="shared" ref="S3:S66" si="5">L3*I$2+I$3</f>
        <v>6.8253927777515102</v>
      </c>
      <c r="T3">
        <f t="shared" ref="T3:T66" si="6">F3</f>
        <v>6.2143959999999998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5.5109320000000004</v>
      </c>
      <c r="F4">
        <v>6.5663590000000003</v>
      </c>
      <c r="G4">
        <v>5.2760239999999996</v>
      </c>
      <c r="H4" s="3" t="s">
        <v>6</v>
      </c>
      <c r="I4">
        <f>RSQ(M2:M109,L2:L109)</f>
        <v>0.92640948738026707</v>
      </c>
      <c r="J4">
        <f t="shared" si="2"/>
        <v>4.5147799585198598</v>
      </c>
      <c r="L4">
        <f t="shared" si="3"/>
        <v>5.2760239999999996</v>
      </c>
      <c r="M4">
        <f t="shared" si="0"/>
        <v>6.5663590000000003</v>
      </c>
      <c r="O4">
        <f t="shared" si="1"/>
        <v>6.5663590000000003</v>
      </c>
      <c r="Q4">
        <f t="shared" si="4"/>
        <v>8.1998474637308749E-2</v>
      </c>
      <c r="S4">
        <f t="shared" si="5"/>
        <v>6.8527127578543521</v>
      </c>
      <c r="T4">
        <f t="shared" si="6"/>
        <v>6.5663590000000003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5.8578989999999997</v>
      </c>
      <c r="F5">
        <v>7.2644799999999998</v>
      </c>
      <c r="G5">
        <v>6.3417599999999998</v>
      </c>
      <c r="H5" s="3" t="s">
        <v>15</v>
      </c>
      <c r="I5">
        <f>S110-T110</f>
        <v>0</v>
      </c>
      <c r="J5">
        <f t="shared" si="2"/>
        <v>2.035416271540027</v>
      </c>
      <c r="L5">
        <f t="shared" si="3"/>
        <v>6.3417599999999998</v>
      </c>
      <c r="M5">
        <f t="shared" si="0"/>
        <v>7.2644799999999998</v>
      </c>
      <c r="O5">
        <f t="shared" si="1"/>
        <v>7.2644799999999998</v>
      </c>
      <c r="Q5">
        <f t="shared" si="4"/>
        <v>5.8736304150816933E-3</v>
      </c>
      <c r="S5">
        <f t="shared" si="5"/>
        <v>7.3411196138761259</v>
      </c>
      <c r="T5">
        <f t="shared" si="6"/>
        <v>7.2644799999999998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6.9932160000000003</v>
      </c>
      <c r="F6">
        <v>8.4262440000000005</v>
      </c>
      <c r="G6">
        <v>8.5940670000000008</v>
      </c>
      <c r="H6" s="3" t="s">
        <v>9</v>
      </c>
      <c r="I6" s="4">
        <f>(1/108)*SQRT(SUM(Q2:Q109))</f>
        <v>7.1654376003599307E-2</v>
      </c>
      <c r="J6">
        <f t="shared" si="2"/>
        <v>7.0180570455506297E-2</v>
      </c>
      <c r="L6">
        <f t="shared" si="3"/>
        <v>8.5940670000000008</v>
      </c>
      <c r="M6">
        <f t="shared" si="0"/>
        <v>8.4262440000000005</v>
      </c>
      <c r="O6">
        <f t="shared" si="1"/>
        <v>8.4262440000000005</v>
      </c>
      <c r="Q6">
        <f t="shared" si="4"/>
        <v>2.8020354435580458E-3</v>
      </c>
      <c r="S6">
        <f t="shared" si="5"/>
        <v>8.3733097441389983</v>
      </c>
      <c r="T6">
        <f t="shared" si="6"/>
        <v>8.4262440000000005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8.5532020000000006</v>
      </c>
      <c r="F7">
        <v>9.8885059999999996</v>
      </c>
      <c r="G7">
        <v>11.897176</v>
      </c>
      <c r="J7">
        <f t="shared" si="2"/>
        <v>1.433637066773763</v>
      </c>
      <c r="L7">
        <f t="shared" si="3"/>
        <v>11.897176</v>
      </c>
      <c r="M7">
        <f t="shared" si="0"/>
        <v>9.8885059999999996</v>
      </c>
      <c r="O7">
        <f t="shared" si="1"/>
        <v>9.8885059999999996</v>
      </c>
      <c r="Q7">
        <f t="shared" si="4"/>
        <v>2.0829479931426293E-6</v>
      </c>
      <c r="S7">
        <f t="shared" si="5"/>
        <v>9.8870627578189563</v>
      </c>
      <c r="T7">
        <f t="shared" si="6"/>
        <v>9.8885059999999996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11.783552999999999</v>
      </c>
      <c r="F8">
        <v>12.718325</v>
      </c>
      <c r="G8">
        <v>16.869257000000001</v>
      </c>
      <c r="J8">
        <f t="shared" si="2"/>
        <v>16.218056669413816</v>
      </c>
      <c r="L8">
        <f t="shared" si="3"/>
        <v>16.869257000000001</v>
      </c>
      <c r="M8">
        <f t="shared" si="0"/>
        <v>12.718325</v>
      </c>
      <c r="O8">
        <f t="shared" si="1"/>
        <v>12.718325</v>
      </c>
      <c r="Q8">
        <f t="shared" si="4"/>
        <v>0.30542269397306265</v>
      </c>
      <c r="S8">
        <f t="shared" si="5"/>
        <v>12.165674392497337</v>
      </c>
      <c r="T8">
        <f t="shared" si="6"/>
        <v>12.718325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12.34004</v>
      </c>
      <c r="F9">
        <v>12.646362999999999</v>
      </c>
      <c r="G9">
        <v>16.682755</v>
      </c>
      <c r="J9">
        <f t="shared" si="2"/>
        <v>15.643629526052512</v>
      </c>
      <c r="L9">
        <f t="shared" si="3"/>
        <v>16.682755</v>
      </c>
      <c r="M9">
        <f t="shared" si="0"/>
        <v>12.646362999999999</v>
      </c>
      <c r="O9">
        <f t="shared" si="1"/>
        <v>12.646362999999999</v>
      </c>
      <c r="Q9">
        <f t="shared" si="4"/>
        <v>0.3205359933523998</v>
      </c>
      <c r="S9">
        <f t="shared" si="5"/>
        <v>12.080204017599826</v>
      </c>
      <c r="T9">
        <f t="shared" si="6"/>
        <v>12.646362999999999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10.419921</v>
      </c>
      <c r="F10">
        <v>8.4777419999999992</v>
      </c>
      <c r="G10">
        <v>13.987367000000001</v>
      </c>
      <c r="J10">
        <f t="shared" si="2"/>
        <v>4.5547309911173506E-2</v>
      </c>
      <c r="L10">
        <f t="shared" si="3"/>
        <v>13.987367000000001</v>
      </c>
      <c r="M10">
        <f t="shared" si="0"/>
        <v>8.4777419999999992</v>
      </c>
      <c r="O10">
        <f t="shared" si="1"/>
        <v>8.4777419999999992</v>
      </c>
      <c r="Q10">
        <f t="shared" si="4"/>
        <v>5.6037123501917376</v>
      </c>
      <c r="S10">
        <f t="shared" si="5"/>
        <v>10.844958160428053</v>
      </c>
      <c r="T10">
        <f t="shared" si="6"/>
        <v>8.4777419999999992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9.7654530000000008</v>
      </c>
      <c r="F11">
        <v>10.216244</v>
      </c>
      <c r="G11">
        <v>9.7135619999999996</v>
      </c>
      <c r="J11">
        <f t="shared" si="2"/>
        <v>2.325880726936985</v>
      </c>
      <c r="L11">
        <f t="shared" si="3"/>
        <v>9.7135619999999996</v>
      </c>
      <c r="M11">
        <f t="shared" si="0"/>
        <v>10.216244</v>
      </c>
      <c r="O11">
        <f t="shared" si="1"/>
        <v>10.216244</v>
      </c>
      <c r="Q11">
        <f t="shared" si="4"/>
        <v>1.7686091585617114</v>
      </c>
      <c r="S11">
        <f t="shared" si="5"/>
        <v>8.8863533433813018</v>
      </c>
      <c r="T11">
        <f t="shared" si="6"/>
        <v>10.216244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6.4215689999999999</v>
      </c>
      <c r="F12">
        <v>7.1973070000000003</v>
      </c>
      <c r="G12">
        <v>3.8499349999999999</v>
      </c>
      <c r="J12">
        <f t="shared" si="2"/>
        <v>2.231597255896081</v>
      </c>
      <c r="L12">
        <f t="shared" si="3"/>
        <v>3.8499349999999999</v>
      </c>
      <c r="M12">
        <f t="shared" si="0"/>
        <v>7.1973070000000003</v>
      </c>
      <c r="O12">
        <f t="shared" si="1"/>
        <v>7.1973070000000003</v>
      </c>
      <c r="Q12">
        <f t="shared" si="4"/>
        <v>0.99629170727839689</v>
      </c>
      <c r="S12">
        <f t="shared" si="5"/>
        <v>6.1991628684847182</v>
      </c>
      <c r="T12">
        <f t="shared" si="6"/>
        <v>7.1973070000000003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4.5358590000000003</v>
      </c>
      <c r="F13">
        <v>5.9561909999999996</v>
      </c>
      <c r="G13">
        <v>2.53714</v>
      </c>
      <c r="J13">
        <f t="shared" si="2"/>
        <v>7.4800562919697899</v>
      </c>
      <c r="L13">
        <f t="shared" si="3"/>
        <v>2.53714</v>
      </c>
      <c r="M13">
        <f t="shared" si="0"/>
        <v>5.9561909999999996</v>
      </c>
      <c r="O13">
        <f t="shared" si="1"/>
        <v>5.9561909999999996</v>
      </c>
      <c r="Q13">
        <f t="shared" si="4"/>
        <v>0.12863520358486399</v>
      </c>
      <c r="S13">
        <f t="shared" si="5"/>
        <v>5.5975334982174996</v>
      </c>
      <c r="T13">
        <f t="shared" si="6"/>
        <v>5.9561909999999996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4.2176619999999998</v>
      </c>
      <c r="F14">
        <v>5.3656420000000002</v>
      </c>
      <c r="G14">
        <v>2.8398829999999999</v>
      </c>
      <c r="J14">
        <f t="shared" si="2"/>
        <v>11.05907101524636</v>
      </c>
      <c r="L14">
        <f t="shared" si="3"/>
        <v>2.8398829999999999</v>
      </c>
      <c r="M14">
        <f t="shared" si="0"/>
        <v>5.3656420000000002</v>
      </c>
      <c r="O14">
        <f t="shared" si="1"/>
        <v>5.3656420000000002</v>
      </c>
      <c r="Q14">
        <f t="shared" si="4"/>
        <v>0.13736878150827658</v>
      </c>
      <c r="S14">
        <f t="shared" si="5"/>
        <v>5.7362749471435004</v>
      </c>
      <c r="T14">
        <f t="shared" si="6"/>
        <v>5.3656420000000002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3.948896</v>
      </c>
      <c r="F15">
        <v>5.1297389999999998</v>
      </c>
      <c r="G15">
        <v>1.3404339999999999</v>
      </c>
      <c r="J15">
        <f t="shared" si="2"/>
        <v>12.683720660429122</v>
      </c>
      <c r="L15">
        <f t="shared" si="3"/>
        <v>1.3404339999999999</v>
      </c>
      <c r="M15">
        <f t="shared" si="0"/>
        <v>5.1297389999999998</v>
      </c>
      <c r="O15">
        <f t="shared" si="1"/>
        <v>5.1297389999999998</v>
      </c>
      <c r="Q15">
        <f t="shared" si="4"/>
        <v>6.5017543515622448E-3</v>
      </c>
      <c r="S15">
        <f t="shared" si="5"/>
        <v>5.0491055432245258</v>
      </c>
      <c r="T15">
        <f t="shared" si="6"/>
        <v>5.1297389999999998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4.599081</v>
      </c>
      <c r="F16">
        <v>5.912344</v>
      </c>
      <c r="G16">
        <v>4.0788789999999997</v>
      </c>
      <c r="J16">
        <f t="shared" si="2"/>
        <v>7.7218192366684724</v>
      </c>
      <c r="L16">
        <f t="shared" si="3"/>
        <v>4.0788789999999997</v>
      </c>
      <c r="M16">
        <f t="shared" si="0"/>
        <v>5.912344</v>
      </c>
      <c r="O16">
        <f t="shared" si="1"/>
        <v>5.912344</v>
      </c>
      <c r="Q16">
        <f t="shared" si="4"/>
        <v>0.15345992782531329</v>
      </c>
      <c r="S16">
        <f t="shared" si="5"/>
        <v>6.3040836173803632</v>
      </c>
      <c r="T16">
        <f t="shared" si="6"/>
        <v>5.912344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4.9802590000000002</v>
      </c>
      <c r="F17">
        <v>6.5666330000000004</v>
      </c>
      <c r="G17">
        <v>4.3403349999999996</v>
      </c>
      <c r="J17">
        <f t="shared" si="2"/>
        <v>4.5136156425616001</v>
      </c>
      <c r="L17">
        <f t="shared" si="3"/>
        <v>4.3403349999999996</v>
      </c>
      <c r="M17">
        <f t="shared" si="0"/>
        <v>6.5666330000000004</v>
      </c>
      <c r="O17">
        <f t="shared" si="1"/>
        <v>6.5666330000000004</v>
      </c>
      <c r="Q17">
        <f t="shared" si="4"/>
        <v>2.0371565390200068E-2</v>
      </c>
      <c r="S17">
        <f t="shared" si="5"/>
        <v>6.4239040071842446</v>
      </c>
      <c r="T17">
        <f t="shared" si="6"/>
        <v>6.5666330000000004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6.556673</v>
      </c>
      <c r="F18">
        <v>7.677454</v>
      </c>
      <c r="G18">
        <v>8.0946610000000003</v>
      </c>
      <c r="J18">
        <f t="shared" si="2"/>
        <v>1.0276001735656926</v>
      </c>
      <c r="L18">
        <f t="shared" si="3"/>
        <v>8.0946610000000003</v>
      </c>
      <c r="M18">
        <f t="shared" si="0"/>
        <v>7.677454</v>
      </c>
      <c r="O18">
        <f t="shared" si="1"/>
        <v>7.677454</v>
      </c>
      <c r="Q18">
        <f t="shared" si="4"/>
        <v>0.21807716101053612</v>
      </c>
      <c r="S18">
        <f t="shared" si="5"/>
        <v>8.144441324250387</v>
      </c>
      <c r="T18">
        <f t="shared" si="6"/>
        <v>7.677454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9.0292580000000005</v>
      </c>
      <c r="F19">
        <v>9.1876390000000008</v>
      </c>
      <c r="G19">
        <v>12.924548</v>
      </c>
      <c r="J19">
        <f t="shared" si="2"/>
        <v>0.24649124114208051</v>
      </c>
      <c r="L19">
        <f t="shared" si="3"/>
        <v>12.924548</v>
      </c>
      <c r="M19">
        <f t="shared" si="0"/>
        <v>9.1876390000000008</v>
      </c>
      <c r="O19">
        <f t="shared" si="1"/>
        <v>9.1876390000000008</v>
      </c>
      <c r="Q19">
        <f t="shared" si="4"/>
        <v>1.3694829815482346</v>
      </c>
      <c r="S19">
        <f t="shared" si="5"/>
        <v>10.357888110894017</v>
      </c>
      <c r="T19">
        <f t="shared" si="6"/>
        <v>9.1876390000000008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10.802398999999999</v>
      </c>
      <c r="F20">
        <v>11.532924</v>
      </c>
      <c r="G20">
        <v>15.436669999999999</v>
      </c>
      <c r="J20">
        <f t="shared" si="2"/>
        <v>8.0756217370666121</v>
      </c>
      <c r="L20">
        <f t="shared" si="3"/>
        <v>15.436669999999999</v>
      </c>
      <c r="M20">
        <f t="shared" si="0"/>
        <v>11.532924</v>
      </c>
      <c r="O20">
        <f t="shared" si="1"/>
        <v>11.532924</v>
      </c>
      <c r="Q20">
        <f t="shared" si="4"/>
        <v>5.6536516050746156E-4</v>
      </c>
      <c r="S20">
        <f t="shared" si="5"/>
        <v>11.509146591383679</v>
      </c>
      <c r="T20">
        <f t="shared" si="6"/>
        <v>11.532924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12.162274</v>
      </c>
      <c r="F21">
        <v>12.244027000000001</v>
      </c>
      <c r="G21">
        <v>16.967580999999999</v>
      </c>
      <c r="J21">
        <f t="shared" si="2"/>
        <v>12.622862801193861</v>
      </c>
      <c r="L21">
        <f t="shared" si="3"/>
        <v>16.967580999999999</v>
      </c>
      <c r="M21">
        <f t="shared" si="0"/>
        <v>12.244027000000001</v>
      </c>
      <c r="O21">
        <f t="shared" si="1"/>
        <v>12.244027000000001</v>
      </c>
      <c r="Q21">
        <f t="shared" si="4"/>
        <v>1.108394493487379E-3</v>
      </c>
      <c r="S21">
        <f t="shared" si="5"/>
        <v>12.210734440869057</v>
      </c>
      <c r="T21">
        <f t="shared" si="6"/>
        <v>12.244027000000001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11.35037</v>
      </c>
      <c r="F22">
        <v>10.441041999999999</v>
      </c>
      <c r="G22">
        <v>16.625755000000002</v>
      </c>
      <c r="J22">
        <f t="shared" si="2"/>
        <v>3.0620864630352433</v>
      </c>
      <c r="L22">
        <f t="shared" si="3"/>
        <v>16.625755000000002</v>
      </c>
      <c r="M22">
        <f t="shared" si="0"/>
        <v>10.441041999999999</v>
      </c>
      <c r="O22">
        <f t="shared" si="1"/>
        <v>10.441041999999999</v>
      </c>
      <c r="Q22">
        <f t="shared" si="4"/>
        <v>2.6018979924265078</v>
      </c>
      <c r="S22">
        <f t="shared" si="5"/>
        <v>12.054081984757509</v>
      </c>
      <c r="T22">
        <f t="shared" si="6"/>
        <v>10.441041999999999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9.3715519999999994</v>
      </c>
      <c r="F23">
        <v>9.8561499999999995</v>
      </c>
      <c r="G23">
        <v>9.0996489999999994</v>
      </c>
      <c r="J23">
        <f t="shared" si="2"/>
        <v>1.3572013333439112</v>
      </c>
      <c r="L23">
        <f t="shared" si="3"/>
        <v>9.0996489999999994</v>
      </c>
      <c r="M23">
        <f t="shared" si="0"/>
        <v>9.8561499999999995</v>
      </c>
      <c r="O23">
        <f t="shared" si="1"/>
        <v>9.8561499999999995</v>
      </c>
      <c r="Q23">
        <f t="shared" si="4"/>
        <v>1.565355030000896</v>
      </c>
      <c r="S23">
        <f t="shared" si="5"/>
        <v>8.6050085092001396</v>
      </c>
      <c r="T23">
        <f t="shared" si="6"/>
        <v>9.8561499999999995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6.5119009999999999</v>
      </c>
      <c r="F24">
        <v>7.0112930000000002</v>
      </c>
      <c r="G24">
        <v>3.7132290000000001</v>
      </c>
      <c r="J24">
        <f t="shared" si="2"/>
        <v>2.8219536665360447</v>
      </c>
      <c r="L24">
        <f t="shared" si="3"/>
        <v>3.7132290000000001</v>
      </c>
      <c r="M24">
        <f t="shared" si="0"/>
        <v>7.0112930000000002</v>
      </c>
      <c r="O24">
        <f t="shared" si="1"/>
        <v>7.0112930000000002</v>
      </c>
      <c r="Q24">
        <f t="shared" si="4"/>
        <v>0.76523992924923001</v>
      </c>
      <c r="S24">
        <f t="shared" si="5"/>
        <v>6.1365130681032802</v>
      </c>
      <c r="T24">
        <f t="shared" si="6"/>
        <v>7.0112930000000002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4.0834869999999999</v>
      </c>
      <c r="F25">
        <v>4.5103070000000001</v>
      </c>
      <c r="G25">
        <v>2.2569499999999998</v>
      </c>
      <c r="J25">
        <f t="shared" si="2"/>
        <v>17.479533123803492</v>
      </c>
      <c r="L25">
        <f t="shared" si="3"/>
        <v>2.2569499999999998</v>
      </c>
      <c r="M25">
        <f t="shared" si="0"/>
        <v>4.5103070000000001</v>
      </c>
      <c r="O25">
        <f t="shared" si="1"/>
        <v>4.5103070000000001</v>
      </c>
      <c r="Q25">
        <f t="shared" si="4"/>
        <v>0.9193370713757677</v>
      </c>
      <c r="S25">
        <f t="shared" si="5"/>
        <v>5.4691276669527769</v>
      </c>
      <c r="T25">
        <f t="shared" si="6"/>
        <v>4.5103070000000001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3.8024610000000001</v>
      </c>
      <c r="F26">
        <v>5.2459680000000004</v>
      </c>
      <c r="G26">
        <v>1.657929</v>
      </c>
      <c r="J26">
        <f t="shared" si="2"/>
        <v>11.869349001461508</v>
      </c>
      <c r="L26">
        <f t="shared" si="3"/>
        <v>1.657929</v>
      </c>
      <c r="M26">
        <f t="shared" si="0"/>
        <v>5.2459680000000004</v>
      </c>
      <c r="O26">
        <f t="shared" si="1"/>
        <v>5.2459680000000004</v>
      </c>
      <c r="Q26">
        <f t="shared" si="4"/>
        <v>2.6378950473625947E-3</v>
      </c>
      <c r="S26">
        <f t="shared" si="5"/>
        <v>5.1946075575626285</v>
      </c>
      <c r="T26">
        <f t="shared" si="6"/>
        <v>5.2459680000000004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3.9679000000000002</v>
      </c>
      <c r="F27">
        <v>5.3679870000000003</v>
      </c>
      <c r="G27">
        <v>2.3565230000000001</v>
      </c>
      <c r="J27">
        <f t="shared" si="2"/>
        <v>11.04347983411312</v>
      </c>
      <c r="L27">
        <f t="shared" si="3"/>
        <v>2.3565230000000001</v>
      </c>
      <c r="M27">
        <f t="shared" si="0"/>
        <v>5.3679870000000003</v>
      </c>
      <c r="O27">
        <f t="shared" si="1"/>
        <v>5.3679870000000003</v>
      </c>
      <c r="Q27">
        <f t="shared" si="4"/>
        <v>2.1542345420037138E-2</v>
      </c>
      <c r="S27">
        <f t="shared" si="5"/>
        <v>5.5147601086406404</v>
      </c>
      <c r="T27">
        <f t="shared" si="6"/>
        <v>5.3679870000000003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4.1457949999999997</v>
      </c>
      <c r="F28">
        <v>5.4123000000000001</v>
      </c>
      <c r="G28">
        <v>2.2722549999999999</v>
      </c>
      <c r="J28">
        <f t="shared" si="2"/>
        <v>10.750923931833732</v>
      </c>
      <c r="L28">
        <f t="shared" si="3"/>
        <v>2.2722549999999999</v>
      </c>
      <c r="M28">
        <f t="shared" si="0"/>
        <v>5.4123000000000001</v>
      </c>
      <c r="O28">
        <f t="shared" si="1"/>
        <v>5.4123000000000001</v>
      </c>
      <c r="Q28">
        <f t="shared" si="4"/>
        <v>4.075757795632233E-3</v>
      </c>
      <c r="S28">
        <f t="shared" si="5"/>
        <v>5.4761416619115781</v>
      </c>
      <c r="T28">
        <f t="shared" si="6"/>
        <v>5.4123000000000001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5.938904</v>
      </c>
      <c r="F29">
        <v>6.7007640000000004</v>
      </c>
      <c r="G29">
        <v>8.0478939999999994</v>
      </c>
      <c r="J29">
        <f t="shared" si="2"/>
        <v>3.9616768634221735</v>
      </c>
      <c r="L29">
        <f t="shared" si="3"/>
        <v>8.0478939999999994</v>
      </c>
      <c r="M29">
        <f t="shared" si="0"/>
        <v>6.7007640000000004</v>
      </c>
      <c r="O29">
        <f t="shared" si="1"/>
        <v>6.7007640000000004</v>
      </c>
      <c r="Q29">
        <f t="shared" si="4"/>
        <v>2.0227805092824513</v>
      </c>
      <c r="S29">
        <f t="shared" si="5"/>
        <v>8.1230088837251806</v>
      </c>
      <c r="T29">
        <f t="shared" si="6"/>
        <v>6.7007640000000004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7.6089000000000002</v>
      </c>
      <c r="F30">
        <v>8.3082320000000003</v>
      </c>
      <c r="G30">
        <v>10.006195</v>
      </c>
      <c r="J30">
        <f t="shared" si="2"/>
        <v>0.14663397373543241</v>
      </c>
      <c r="L30">
        <f t="shared" si="3"/>
        <v>10.006195</v>
      </c>
      <c r="M30">
        <f t="shared" si="0"/>
        <v>8.3082320000000003</v>
      </c>
      <c r="O30">
        <f t="shared" si="1"/>
        <v>8.3082320000000003</v>
      </c>
      <c r="Q30">
        <f t="shared" si="4"/>
        <v>0.50727095837015856</v>
      </c>
      <c r="S30">
        <f t="shared" si="5"/>
        <v>9.0204615685873755</v>
      </c>
      <c r="T30">
        <f t="shared" si="6"/>
        <v>8.3082320000000003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8.6331659999999992</v>
      </c>
      <c r="F31">
        <v>9.8178820000000009</v>
      </c>
      <c r="G31">
        <v>12.131164999999999</v>
      </c>
      <c r="J31">
        <f t="shared" si="2"/>
        <v>1.2695021105752478</v>
      </c>
      <c r="L31">
        <f t="shared" si="3"/>
        <v>12.131164999999999</v>
      </c>
      <c r="M31">
        <f t="shared" si="0"/>
        <v>9.8178820000000009</v>
      </c>
      <c r="O31">
        <f t="shared" si="1"/>
        <v>9.8178820000000009</v>
      </c>
      <c r="Q31">
        <f t="shared" si="4"/>
        <v>3.1121735599974706E-2</v>
      </c>
      <c r="S31">
        <f t="shared" si="5"/>
        <v>9.9942955357617862</v>
      </c>
      <c r="T31">
        <f t="shared" si="6"/>
        <v>9.8178820000000009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11.774445</v>
      </c>
      <c r="F32">
        <v>12.230672999999999</v>
      </c>
      <c r="G32">
        <v>17.107298</v>
      </c>
      <c r="J32">
        <f t="shared" si="2"/>
        <v>12.528151162877887</v>
      </c>
      <c r="L32">
        <f t="shared" si="3"/>
        <v>17.107298</v>
      </c>
      <c r="M32">
        <f t="shared" si="0"/>
        <v>12.230672999999999</v>
      </c>
      <c r="O32">
        <f t="shared" si="1"/>
        <v>12.230672999999999</v>
      </c>
      <c r="Q32">
        <f t="shared" si="4"/>
        <v>1.9440274076760701E-3</v>
      </c>
      <c r="S32">
        <f t="shared" si="5"/>
        <v>12.27476412617836</v>
      </c>
      <c r="T32">
        <f t="shared" si="6"/>
        <v>12.230672999999999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12.806654999999999</v>
      </c>
      <c r="F33">
        <v>12.635013000000001</v>
      </c>
      <c r="G33">
        <v>18.231435999999999</v>
      </c>
      <c r="J33">
        <f t="shared" si="2"/>
        <v>15.553975244025674</v>
      </c>
      <c r="L33">
        <f t="shared" si="3"/>
        <v>18.231435999999999</v>
      </c>
      <c r="M33">
        <f t="shared" ref="M33:M64" si="7">F33</f>
        <v>12.635013000000001</v>
      </c>
      <c r="O33">
        <f t="shared" ref="O33:O64" si="8">F33</f>
        <v>12.635013000000001</v>
      </c>
      <c r="Q33">
        <f t="shared" si="4"/>
        <v>2.400098887449072E-2</v>
      </c>
      <c r="S33">
        <f t="shared" si="5"/>
        <v>12.789935525394117</v>
      </c>
      <c r="T33">
        <f t="shared" si="6"/>
        <v>12.635013000000001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11.520238000000001</v>
      </c>
      <c r="F34">
        <v>10.685915</v>
      </c>
      <c r="G34">
        <v>15.832758999999999</v>
      </c>
      <c r="J34">
        <f t="shared" ref="J34:J65" si="9">(F34-F$110)^2</f>
        <v>3.9790468820465947</v>
      </c>
      <c r="L34">
        <f t="shared" ref="L34:L65" si="10">MAX(G34,0)</f>
        <v>15.832758999999999</v>
      </c>
      <c r="M34">
        <f t="shared" si="7"/>
        <v>10.685915</v>
      </c>
      <c r="O34">
        <f t="shared" si="8"/>
        <v>10.685915</v>
      </c>
      <c r="Q34">
        <f t="shared" si="4"/>
        <v>1.0095261082253484</v>
      </c>
      <c r="S34">
        <f t="shared" si="5"/>
        <v>11.690666764479838</v>
      </c>
      <c r="T34">
        <f t="shared" si="6"/>
        <v>10.685915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9.7786620000000006</v>
      </c>
      <c r="F35">
        <v>9.6595440000000004</v>
      </c>
      <c r="G35">
        <v>9.7402069999999998</v>
      </c>
      <c r="J35">
        <f t="shared" si="9"/>
        <v>0.93776726659439469</v>
      </c>
      <c r="L35">
        <f t="shared" si="10"/>
        <v>9.7402069999999998</v>
      </c>
      <c r="M35">
        <f t="shared" si="7"/>
        <v>9.6595440000000004</v>
      </c>
      <c r="O35">
        <f t="shared" si="8"/>
        <v>9.6595440000000004</v>
      </c>
      <c r="Q35">
        <f t="shared" si="4"/>
        <v>0.579090182905446</v>
      </c>
      <c r="S35">
        <f t="shared" si="5"/>
        <v>8.8985642480318905</v>
      </c>
      <c r="T35">
        <f t="shared" si="6"/>
        <v>9.6595440000000004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6.5644960000000001</v>
      </c>
      <c r="F36">
        <v>7.5716700000000001</v>
      </c>
      <c r="G36">
        <v>5.8047940000000002</v>
      </c>
      <c r="J36">
        <f t="shared" si="9"/>
        <v>1.2532582125320628</v>
      </c>
      <c r="L36">
        <f t="shared" si="10"/>
        <v>5.8047940000000002</v>
      </c>
      <c r="M36">
        <f t="shared" si="7"/>
        <v>7.5716700000000001</v>
      </c>
      <c r="O36">
        <f t="shared" si="8"/>
        <v>7.5716700000000001</v>
      </c>
      <c r="Q36">
        <f t="shared" si="4"/>
        <v>0.22717792120822602</v>
      </c>
      <c r="S36">
        <f t="shared" si="5"/>
        <v>7.0950381491882588</v>
      </c>
      <c r="T36">
        <f t="shared" si="6"/>
        <v>7.5716700000000001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3.8894739999999999</v>
      </c>
      <c r="F37">
        <v>5.9516650000000002</v>
      </c>
      <c r="G37">
        <v>1.1683209999999999</v>
      </c>
      <c r="J37">
        <f t="shared" si="9"/>
        <v>7.5048337174586379</v>
      </c>
      <c r="L37">
        <f t="shared" si="10"/>
        <v>1.1683209999999999</v>
      </c>
      <c r="M37">
        <f t="shared" si="7"/>
        <v>5.9516650000000002</v>
      </c>
      <c r="O37">
        <f t="shared" si="8"/>
        <v>5.9516650000000002</v>
      </c>
      <c r="Q37">
        <f t="shared" si="4"/>
        <v>0.96321588084652821</v>
      </c>
      <c r="S37">
        <f t="shared" si="5"/>
        <v>4.9702293776352278</v>
      </c>
      <c r="T37">
        <f t="shared" si="6"/>
        <v>5.9516650000000002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3.5921910000000001</v>
      </c>
      <c r="F38">
        <v>4.5533950000000001</v>
      </c>
      <c r="G38">
        <v>1.4657910000000001</v>
      </c>
      <c r="J38">
        <f t="shared" si="9"/>
        <v>17.121100497854751</v>
      </c>
      <c r="L38">
        <f t="shared" si="10"/>
        <v>1.4657910000000001</v>
      </c>
      <c r="M38">
        <f t="shared" si="7"/>
        <v>4.5533950000000001</v>
      </c>
      <c r="O38">
        <f t="shared" si="8"/>
        <v>4.5533950000000001</v>
      </c>
      <c r="Q38">
        <f t="shared" si="4"/>
        <v>0.30598522155671792</v>
      </c>
      <c r="S38">
        <f t="shared" si="5"/>
        <v>5.1065543093826751</v>
      </c>
      <c r="T38">
        <f t="shared" si="6"/>
        <v>4.5533950000000001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4.089823</v>
      </c>
      <c r="F39">
        <v>5.4744789999999997</v>
      </c>
      <c r="G39">
        <v>2.838282</v>
      </c>
      <c r="J39">
        <f t="shared" si="9"/>
        <v>10.347037668419864</v>
      </c>
      <c r="L39">
        <f t="shared" si="10"/>
        <v>2.838282</v>
      </c>
      <c r="M39">
        <f t="shared" si="7"/>
        <v>5.4744789999999997</v>
      </c>
      <c r="O39">
        <f t="shared" si="8"/>
        <v>5.4744789999999997</v>
      </c>
      <c r="Q39">
        <f t="shared" si="4"/>
        <v>6.8153492536418808E-2</v>
      </c>
      <c r="S39">
        <f t="shared" si="5"/>
        <v>5.7355412388175253</v>
      </c>
      <c r="T39">
        <f t="shared" si="6"/>
        <v>5.4744789999999997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5.1888930000000002</v>
      </c>
      <c r="F40">
        <v>6.4087949999999996</v>
      </c>
      <c r="G40">
        <v>5.6092409999999999</v>
      </c>
      <c r="J40">
        <f t="shared" si="9"/>
        <v>5.2091907117473442</v>
      </c>
      <c r="L40">
        <f t="shared" si="10"/>
        <v>5.6092409999999999</v>
      </c>
      <c r="M40">
        <f t="shared" si="7"/>
        <v>6.4087949999999996</v>
      </c>
      <c r="O40">
        <f t="shared" si="8"/>
        <v>6.4087949999999996</v>
      </c>
      <c r="Q40">
        <f t="shared" si="4"/>
        <v>0.35596123603250607</v>
      </c>
      <c r="S40">
        <f t="shared" si="5"/>
        <v>7.0054198704441557</v>
      </c>
      <c r="T40">
        <f t="shared" si="6"/>
        <v>6.4087949999999996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6.2393809999999998</v>
      </c>
      <c r="F41">
        <v>7.2206440000000001</v>
      </c>
      <c r="G41">
        <v>7.1481370000000002</v>
      </c>
      <c r="J41">
        <f t="shared" si="9"/>
        <v>2.1624177691962485</v>
      </c>
      <c r="L41">
        <f t="shared" si="10"/>
        <v>7.1481370000000002</v>
      </c>
      <c r="M41">
        <f t="shared" si="7"/>
        <v>7.2206440000000001</v>
      </c>
      <c r="O41">
        <f t="shared" si="8"/>
        <v>7.2206440000000001</v>
      </c>
      <c r="Q41">
        <f t="shared" si="4"/>
        <v>0.24012263454859348</v>
      </c>
      <c r="S41">
        <f t="shared" si="5"/>
        <v>7.7106670959338484</v>
      </c>
      <c r="T41">
        <f t="shared" si="6"/>
        <v>7.2206440000000001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8.5597930000000009</v>
      </c>
      <c r="F42">
        <v>9.3150300000000001</v>
      </c>
      <c r="G42">
        <v>11.258732</v>
      </c>
      <c r="J42">
        <f t="shared" si="9"/>
        <v>0.38921358049650573</v>
      </c>
      <c r="L42">
        <f t="shared" si="10"/>
        <v>11.258732</v>
      </c>
      <c r="M42">
        <f t="shared" si="7"/>
        <v>9.3150300000000001</v>
      </c>
      <c r="O42">
        <f t="shared" si="8"/>
        <v>9.3150300000000001</v>
      </c>
      <c r="Q42">
        <f t="shared" si="4"/>
        <v>7.8089969450161986E-2</v>
      </c>
      <c r="S42">
        <f t="shared" si="5"/>
        <v>9.594475825608761</v>
      </c>
      <c r="T42">
        <f t="shared" si="6"/>
        <v>9.3150300000000001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9.8807500000000008</v>
      </c>
      <c r="F43">
        <v>11.220304</v>
      </c>
      <c r="G43">
        <v>14.331125999999999</v>
      </c>
      <c r="J43">
        <f t="shared" si="9"/>
        <v>6.3965685765240243</v>
      </c>
      <c r="L43">
        <f t="shared" si="10"/>
        <v>14.331125999999999</v>
      </c>
      <c r="M43">
        <f t="shared" si="7"/>
        <v>11.220304</v>
      </c>
      <c r="O43">
        <f t="shared" si="8"/>
        <v>11.220304</v>
      </c>
      <c r="Q43">
        <f t="shared" si="4"/>
        <v>4.744011827340136E-2</v>
      </c>
      <c r="S43">
        <f t="shared" si="5"/>
        <v>11.002496474249853</v>
      </c>
      <c r="T43">
        <f t="shared" si="6"/>
        <v>11.220304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12.57972</v>
      </c>
      <c r="F44">
        <v>13.132799</v>
      </c>
      <c r="G44">
        <v>18.072984999999999</v>
      </c>
      <c r="J44">
        <f t="shared" si="9"/>
        <v>19.728155608027262</v>
      </c>
      <c r="L44">
        <f t="shared" si="10"/>
        <v>18.072984999999999</v>
      </c>
      <c r="M44">
        <f t="shared" si="7"/>
        <v>13.132799</v>
      </c>
      <c r="O44">
        <f t="shared" si="8"/>
        <v>13.132799</v>
      </c>
      <c r="Q44">
        <f t="shared" si="4"/>
        <v>0.17262246820138064</v>
      </c>
      <c r="S44">
        <f t="shared" si="5"/>
        <v>12.717320398623972</v>
      </c>
      <c r="T44">
        <f t="shared" si="6"/>
        <v>13.132799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12.917382999999999</v>
      </c>
      <c r="F45">
        <v>12.611022</v>
      </c>
      <c r="G45">
        <v>18.614208000000001</v>
      </c>
      <c r="J45">
        <f t="shared" si="9"/>
        <v>15.365316865013392</v>
      </c>
      <c r="L45">
        <f t="shared" si="10"/>
        <v>18.614208000000001</v>
      </c>
      <c r="M45">
        <f t="shared" si="7"/>
        <v>12.611022</v>
      </c>
      <c r="O45">
        <f t="shared" si="8"/>
        <v>12.611022</v>
      </c>
      <c r="Q45">
        <f t="shared" si="4"/>
        <v>0.12555029223872236</v>
      </c>
      <c r="S45">
        <f t="shared" si="5"/>
        <v>12.965352766712012</v>
      </c>
      <c r="T45">
        <f t="shared" si="6"/>
        <v>12.611022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11.136229999999999</v>
      </c>
      <c r="F46">
        <v>10.935141</v>
      </c>
      <c r="G46">
        <v>14.691919</v>
      </c>
      <c r="J46">
        <f t="shared" si="9"/>
        <v>5.035450021922558</v>
      </c>
      <c r="L46">
        <f t="shared" si="10"/>
        <v>14.691919</v>
      </c>
      <c r="M46">
        <f t="shared" si="7"/>
        <v>10.935141</v>
      </c>
      <c r="O46">
        <f t="shared" si="8"/>
        <v>10.935141</v>
      </c>
      <c r="Q46">
        <f t="shared" si="4"/>
        <v>5.4149360442969183E-2</v>
      </c>
      <c r="S46">
        <f t="shared" si="5"/>
        <v>11.167841151360005</v>
      </c>
      <c r="T46">
        <f t="shared" si="6"/>
        <v>10.935141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8.9348899999999993</v>
      </c>
      <c r="F47">
        <v>8.7769480000000009</v>
      </c>
      <c r="G47">
        <v>8.8209940000000007</v>
      </c>
      <c r="J47">
        <f t="shared" si="9"/>
        <v>7.3595539366914904E-3</v>
      </c>
      <c r="L47">
        <f t="shared" si="10"/>
        <v>8.8209940000000007</v>
      </c>
      <c r="M47">
        <f t="shared" si="7"/>
        <v>8.7769480000000009</v>
      </c>
      <c r="O47">
        <f t="shared" si="8"/>
        <v>8.7769480000000009</v>
      </c>
      <c r="Q47">
        <f t="shared" si="4"/>
        <v>8.9785244445813692E-2</v>
      </c>
      <c r="S47">
        <f t="shared" si="5"/>
        <v>8.477306139697049</v>
      </c>
      <c r="T47">
        <f t="shared" si="6"/>
        <v>8.7769480000000009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6.5374980000000003</v>
      </c>
      <c r="F48">
        <v>6.8595550000000003</v>
      </c>
      <c r="G48">
        <v>4.3418720000000004</v>
      </c>
      <c r="J48">
        <f t="shared" si="9"/>
        <v>3.3547774526414149</v>
      </c>
      <c r="L48">
        <f t="shared" si="10"/>
        <v>4.3418720000000004</v>
      </c>
      <c r="M48">
        <f t="shared" si="7"/>
        <v>6.8595550000000003</v>
      </c>
      <c r="O48">
        <f t="shared" si="8"/>
        <v>6.8595550000000003</v>
      </c>
      <c r="Q48">
        <f t="shared" si="4"/>
        <v>0.18917855745767737</v>
      </c>
      <c r="S48">
        <f t="shared" si="5"/>
        <v>6.4246083855084315</v>
      </c>
      <c r="T48">
        <f t="shared" si="6"/>
        <v>6.8595550000000003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3.94286</v>
      </c>
      <c r="F49">
        <v>4.037299</v>
      </c>
      <c r="G49">
        <v>0.36212299999999997</v>
      </c>
      <c r="J49">
        <f t="shared" si="9"/>
        <v>21.658423672425421</v>
      </c>
      <c r="L49">
        <f t="shared" si="10"/>
        <v>0.36212299999999997</v>
      </c>
      <c r="M49">
        <f t="shared" si="7"/>
        <v>4.037299</v>
      </c>
      <c r="O49">
        <f t="shared" si="8"/>
        <v>4.037299</v>
      </c>
      <c r="Q49">
        <f t="shared" si="4"/>
        <v>0.3174927250029394</v>
      </c>
      <c r="S49">
        <f t="shared" si="5"/>
        <v>4.6007639279262547</v>
      </c>
      <c r="T49">
        <f t="shared" si="6"/>
        <v>4.037299</v>
      </c>
    </row>
    <row r="50" spans="1:20" x14ac:dyDescent="0.3">
      <c r="A50">
        <v>48</v>
      </c>
      <c r="B50">
        <v>2014</v>
      </c>
      <c r="C50">
        <v>1</v>
      </c>
      <c r="D50">
        <v>31</v>
      </c>
      <c r="E50">
        <v>4.8798630000000003</v>
      </c>
      <c r="F50">
        <v>4.8515449999999998</v>
      </c>
      <c r="G50">
        <v>4.1792569999999998</v>
      </c>
      <c r="J50">
        <f t="shared" si="9"/>
        <v>14.742644556992715</v>
      </c>
      <c r="L50">
        <f t="shared" si="10"/>
        <v>4.1792569999999998</v>
      </c>
      <c r="M50">
        <f t="shared" si="7"/>
        <v>4.8515449999999998</v>
      </c>
      <c r="O50">
        <f t="shared" si="8"/>
        <v>4.8515449999999998</v>
      </c>
      <c r="Q50">
        <f t="shared" si="4"/>
        <v>2.245622058162442</v>
      </c>
      <c r="S50">
        <f t="shared" si="5"/>
        <v>6.3500849754969639</v>
      </c>
      <c r="T50">
        <f t="shared" si="6"/>
        <v>4.8515449999999998</v>
      </c>
    </row>
    <row r="51" spans="1:20" x14ac:dyDescent="0.3">
      <c r="A51">
        <v>49</v>
      </c>
      <c r="B51">
        <v>2014</v>
      </c>
      <c r="C51">
        <v>2</v>
      </c>
      <c r="D51">
        <v>28</v>
      </c>
      <c r="E51">
        <v>4.0763959999999999</v>
      </c>
      <c r="F51">
        <v>5.3713449999999998</v>
      </c>
      <c r="G51">
        <v>1.5540579999999999</v>
      </c>
      <c r="J51">
        <f t="shared" si="9"/>
        <v>11.021172679351974</v>
      </c>
      <c r="L51">
        <f t="shared" si="10"/>
        <v>1.5540579999999999</v>
      </c>
      <c r="M51">
        <f t="shared" si="7"/>
        <v>5.3713449999999998</v>
      </c>
      <c r="O51">
        <f t="shared" si="8"/>
        <v>5.3713449999999998</v>
      </c>
      <c r="Q51">
        <f t="shared" si="4"/>
        <v>5.0328245834472707E-2</v>
      </c>
      <c r="S51">
        <f t="shared" si="5"/>
        <v>5.1470054229421995</v>
      </c>
      <c r="T51">
        <f t="shared" si="6"/>
        <v>5.3713449999999998</v>
      </c>
    </row>
    <row r="52" spans="1:20" x14ac:dyDescent="0.3">
      <c r="A52">
        <v>50</v>
      </c>
      <c r="B52">
        <v>2014</v>
      </c>
      <c r="C52">
        <v>3</v>
      </c>
      <c r="D52">
        <v>31</v>
      </c>
      <c r="E52">
        <v>5.3521599999999996</v>
      </c>
      <c r="F52">
        <v>6.6242960000000002</v>
      </c>
      <c r="G52">
        <v>5.8522679999999996</v>
      </c>
      <c r="J52">
        <f t="shared" si="9"/>
        <v>4.2719274451754341</v>
      </c>
      <c r="L52">
        <f t="shared" si="10"/>
        <v>5.8522679999999996</v>
      </c>
      <c r="M52">
        <f t="shared" si="7"/>
        <v>6.6242960000000002</v>
      </c>
      <c r="O52">
        <f t="shared" si="8"/>
        <v>6.6242960000000002</v>
      </c>
      <c r="Q52">
        <f t="shared" si="4"/>
        <v>0.24255486566028475</v>
      </c>
      <c r="S52">
        <f t="shared" si="5"/>
        <v>7.1167945945769642</v>
      </c>
      <c r="T52">
        <f t="shared" si="6"/>
        <v>6.6242960000000002</v>
      </c>
    </row>
    <row r="53" spans="1:20" x14ac:dyDescent="0.3">
      <c r="A53">
        <v>51</v>
      </c>
      <c r="B53">
        <v>2014</v>
      </c>
      <c r="C53">
        <v>4</v>
      </c>
      <c r="D53">
        <v>30</v>
      </c>
      <c r="E53">
        <v>6.5824449999999999</v>
      </c>
      <c r="F53">
        <v>7.853091</v>
      </c>
      <c r="G53">
        <v>8.1468760000000007</v>
      </c>
      <c r="J53">
        <f t="shared" si="9"/>
        <v>0.7023599125975627</v>
      </c>
      <c r="L53">
        <f t="shared" si="10"/>
        <v>8.1468760000000007</v>
      </c>
      <c r="M53">
        <f t="shared" si="7"/>
        <v>7.853091</v>
      </c>
      <c r="O53">
        <f t="shared" si="8"/>
        <v>7.853091</v>
      </c>
      <c r="Q53">
        <f t="shared" si="4"/>
        <v>9.9401151251733308E-2</v>
      </c>
      <c r="S53">
        <f t="shared" si="5"/>
        <v>8.1683704811777851</v>
      </c>
      <c r="T53">
        <f t="shared" si="6"/>
        <v>7.853091</v>
      </c>
    </row>
    <row r="54" spans="1:20" x14ac:dyDescent="0.3">
      <c r="A54">
        <v>52</v>
      </c>
      <c r="B54">
        <v>2014</v>
      </c>
      <c r="C54">
        <v>5</v>
      </c>
      <c r="D54">
        <v>31</v>
      </c>
      <c r="E54">
        <v>8.6636839999999999</v>
      </c>
      <c r="F54">
        <v>9.6087039999999995</v>
      </c>
      <c r="G54">
        <v>11.960626</v>
      </c>
      <c r="J54">
        <f t="shared" si="9"/>
        <v>0.84188670307957825</v>
      </c>
      <c r="L54">
        <f t="shared" si="10"/>
        <v>11.960626</v>
      </c>
      <c r="M54">
        <f t="shared" si="7"/>
        <v>9.6087039999999995</v>
      </c>
      <c r="O54">
        <f t="shared" si="8"/>
        <v>9.6087039999999995</v>
      </c>
      <c r="Q54">
        <f t="shared" si="4"/>
        <v>9.4517327522204667E-2</v>
      </c>
      <c r="S54">
        <f t="shared" si="5"/>
        <v>9.9161407049039596</v>
      </c>
      <c r="T54">
        <f t="shared" si="6"/>
        <v>9.6087039999999995</v>
      </c>
    </row>
    <row r="55" spans="1:20" x14ac:dyDescent="0.3">
      <c r="A55">
        <v>53</v>
      </c>
      <c r="B55">
        <v>2014</v>
      </c>
      <c r="C55">
        <v>6</v>
      </c>
      <c r="D55">
        <v>30</v>
      </c>
      <c r="E55">
        <v>9.6670999999999996</v>
      </c>
      <c r="F55">
        <v>11.088483999999999</v>
      </c>
      <c r="G55">
        <v>13.050782999999999</v>
      </c>
      <c r="J55">
        <f t="shared" si="9"/>
        <v>5.7471616062629076</v>
      </c>
      <c r="L55">
        <f t="shared" si="10"/>
        <v>13.050782999999999</v>
      </c>
      <c r="M55">
        <f t="shared" si="7"/>
        <v>11.088483999999999</v>
      </c>
      <c r="O55">
        <f t="shared" si="8"/>
        <v>11.088483999999999</v>
      </c>
      <c r="Q55">
        <f t="shared" si="4"/>
        <v>0.45258550132444225</v>
      </c>
      <c r="S55">
        <f t="shared" si="5"/>
        <v>10.415739248014194</v>
      </c>
      <c r="T55">
        <f t="shared" si="6"/>
        <v>11.088483999999999</v>
      </c>
    </row>
    <row r="56" spans="1:20" x14ac:dyDescent="0.3">
      <c r="A56">
        <v>54</v>
      </c>
      <c r="B56">
        <v>2014</v>
      </c>
      <c r="C56">
        <v>7</v>
      </c>
      <c r="D56">
        <v>31</v>
      </c>
      <c r="E56">
        <v>12.638795</v>
      </c>
      <c r="F56">
        <v>12.808116999999999</v>
      </c>
      <c r="G56">
        <v>18.997354999999999</v>
      </c>
      <c r="J56">
        <f t="shared" si="9"/>
        <v>16.949333643769958</v>
      </c>
      <c r="L56">
        <f t="shared" si="10"/>
        <v>18.997354999999999</v>
      </c>
      <c r="M56">
        <f t="shared" si="7"/>
        <v>12.808116999999999</v>
      </c>
      <c r="O56">
        <f t="shared" si="8"/>
        <v>12.808116999999999</v>
      </c>
      <c r="Q56">
        <f t="shared" si="4"/>
        <v>0.11077238976987189</v>
      </c>
      <c r="S56">
        <f t="shared" si="5"/>
        <v>13.140941863509131</v>
      </c>
      <c r="T56">
        <f t="shared" si="6"/>
        <v>12.808116999999999</v>
      </c>
    </row>
    <row r="57" spans="1:20" x14ac:dyDescent="0.3">
      <c r="A57">
        <v>55</v>
      </c>
      <c r="B57">
        <v>2014</v>
      </c>
      <c r="C57">
        <v>8</v>
      </c>
      <c r="D57">
        <v>31</v>
      </c>
      <c r="E57">
        <v>13.121287000000001</v>
      </c>
      <c r="F57">
        <v>12.318883</v>
      </c>
      <c r="G57">
        <v>18.577307000000001</v>
      </c>
      <c r="J57">
        <f t="shared" si="9"/>
        <v>13.160373022668074</v>
      </c>
      <c r="L57">
        <f t="shared" si="10"/>
        <v>18.577307000000001</v>
      </c>
      <c r="M57">
        <f t="shared" si="7"/>
        <v>12.318883</v>
      </c>
      <c r="O57">
        <f t="shared" si="8"/>
        <v>12.318883</v>
      </c>
      <c r="Q57">
        <f t="shared" si="4"/>
        <v>0.39634419360624623</v>
      </c>
      <c r="S57">
        <f t="shared" si="5"/>
        <v>12.948441729274915</v>
      </c>
      <c r="T57">
        <f t="shared" si="6"/>
        <v>12.318883</v>
      </c>
    </row>
    <row r="58" spans="1:20" x14ac:dyDescent="0.3">
      <c r="A58">
        <v>56</v>
      </c>
      <c r="B58">
        <v>2014</v>
      </c>
      <c r="C58">
        <v>9</v>
      </c>
      <c r="D58">
        <v>30</v>
      </c>
      <c r="E58">
        <v>11.649562</v>
      </c>
      <c r="F58">
        <v>11.641112</v>
      </c>
      <c r="G58">
        <v>15.80134</v>
      </c>
      <c r="J58">
        <f t="shared" si="9"/>
        <v>8.702215873615426</v>
      </c>
      <c r="L58">
        <f t="shared" si="10"/>
        <v>15.80134</v>
      </c>
      <c r="M58">
        <f t="shared" si="7"/>
        <v>11.641112</v>
      </c>
      <c r="O58">
        <f t="shared" si="8"/>
        <v>11.641112</v>
      </c>
      <c r="Q58">
        <f t="shared" si="4"/>
        <v>1.2359460943902145E-3</v>
      </c>
      <c r="S58">
        <f t="shared" si="5"/>
        <v>11.676268025008385</v>
      </c>
      <c r="T58">
        <f t="shared" si="6"/>
        <v>11.641112</v>
      </c>
    </row>
    <row r="59" spans="1:20" x14ac:dyDescent="0.3">
      <c r="A59">
        <v>57</v>
      </c>
      <c r="B59">
        <v>2014</v>
      </c>
      <c r="C59">
        <v>10</v>
      </c>
      <c r="D59">
        <v>31</v>
      </c>
      <c r="E59">
        <v>10.621052000000001</v>
      </c>
      <c r="F59">
        <v>10.59234</v>
      </c>
      <c r="G59">
        <v>11.863821</v>
      </c>
      <c r="J59">
        <f t="shared" si="9"/>
        <v>3.6144847938803935</v>
      </c>
      <c r="L59">
        <f t="shared" si="10"/>
        <v>11.863821</v>
      </c>
      <c r="M59">
        <f t="shared" si="7"/>
        <v>10.59234</v>
      </c>
      <c r="O59">
        <f t="shared" si="8"/>
        <v>10.59234</v>
      </c>
      <c r="Q59">
        <f t="shared" si="4"/>
        <v>0.51921134566771499</v>
      </c>
      <c r="S59">
        <f t="shared" si="5"/>
        <v>9.871776785793422</v>
      </c>
      <c r="T59">
        <f t="shared" si="6"/>
        <v>10.59234</v>
      </c>
    </row>
    <row r="60" spans="1:20" x14ac:dyDescent="0.3">
      <c r="A60">
        <v>58</v>
      </c>
      <c r="B60">
        <v>2014</v>
      </c>
      <c r="C60">
        <v>11</v>
      </c>
      <c r="D60">
        <v>30</v>
      </c>
      <c r="E60">
        <v>6.8657409999999999</v>
      </c>
      <c r="F60">
        <v>7.7233270000000003</v>
      </c>
      <c r="G60">
        <v>4.4208689999999997</v>
      </c>
      <c r="J60">
        <f t="shared" si="9"/>
        <v>0.93670102057719207</v>
      </c>
      <c r="L60">
        <f t="shared" si="10"/>
        <v>4.4208689999999997</v>
      </c>
      <c r="M60">
        <f t="shared" si="7"/>
        <v>7.7233270000000003</v>
      </c>
      <c r="O60">
        <f t="shared" si="8"/>
        <v>7.7233270000000003</v>
      </c>
      <c r="Q60">
        <f t="shared" si="4"/>
        <v>1.5939460654043678</v>
      </c>
      <c r="S60">
        <f t="shared" si="5"/>
        <v>6.460811231621495</v>
      </c>
      <c r="T60">
        <f t="shared" si="6"/>
        <v>7.7233270000000003</v>
      </c>
    </row>
    <row r="61" spans="1:20" x14ac:dyDescent="0.3">
      <c r="A61">
        <v>59</v>
      </c>
      <c r="B61">
        <v>2014</v>
      </c>
      <c r="C61">
        <v>12</v>
      </c>
      <c r="D61">
        <v>31</v>
      </c>
      <c r="E61">
        <v>5.1098869999999996</v>
      </c>
      <c r="F61">
        <v>7.0356180000000004</v>
      </c>
      <c r="G61">
        <v>3.641492</v>
      </c>
      <c r="J61">
        <f t="shared" si="9"/>
        <v>2.7408198349531738</v>
      </c>
      <c r="L61">
        <f t="shared" si="10"/>
        <v>3.641492</v>
      </c>
      <c r="M61">
        <f t="shared" si="7"/>
        <v>7.0356180000000004</v>
      </c>
      <c r="O61">
        <f t="shared" si="8"/>
        <v>7.0356180000000004</v>
      </c>
      <c r="Q61">
        <f t="shared" si="4"/>
        <v>0.86858794303139064</v>
      </c>
      <c r="S61">
        <f t="shared" si="5"/>
        <v>6.1036373440680274</v>
      </c>
      <c r="T61">
        <f t="shared" si="6"/>
        <v>7.0356180000000004</v>
      </c>
    </row>
    <row r="62" spans="1:20" x14ac:dyDescent="0.3">
      <c r="A62">
        <v>60</v>
      </c>
      <c r="B62">
        <v>2015</v>
      </c>
      <c r="C62">
        <v>1</v>
      </c>
      <c r="D62">
        <v>31</v>
      </c>
      <c r="E62">
        <v>5.286162</v>
      </c>
      <c r="F62">
        <v>6.0788659999999997</v>
      </c>
      <c r="G62">
        <v>5.4084440000000003</v>
      </c>
      <c r="J62">
        <f t="shared" si="9"/>
        <v>6.8240807648248811</v>
      </c>
      <c r="L62">
        <f t="shared" si="10"/>
        <v>5.4084440000000003</v>
      </c>
      <c r="M62">
        <f t="shared" si="7"/>
        <v>6.0788659999999997</v>
      </c>
      <c r="O62">
        <f t="shared" si="8"/>
        <v>6.0788659999999997</v>
      </c>
      <c r="Q62">
        <f t="shared" si="4"/>
        <v>0.696444267695987</v>
      </c>
      <c r="S62">
        <f t="shared" si="5"/>
        <v>6.9133983646785584</v>
      </c>
      <c r="T62">
        <f t="shared" si="6"/>
        <v>6.0788659999999997</v>
      </c>
    </row>
    <row r="63" spans="1:20" x14ac:dyDescent="0.3">
      <c r="A63">
        <v>61</v>
      </c>
      <c r="B63">
        <v>2015</v>
      </c>
      <c r="C63">
        <v>2</v>
      </c>
      <c r="D63">
        <v>28</v>
      </c>
      <c r="E63">
        <v>5.8979850000000003</v>
      </c>
      <c r="F63">
        <v>6.818454</v>
      </c>
      <c r="G63">
        <v>6.6155629999999999</v>
      </c>
      <c r="J63">
        <f t="shared" si="9"/>
        <v>3.5070283519916194</v>
      </c>
      <c r="L63">
        <f t="shared" si="10"/>
        <v>6.6155629999999999</v>
      </c>
      <c r="M63">
        <f t="shared" si="7"/>
        <v>6.818454</v>
      </c>
      <c r="O63">
        <f t="shared" si="8"/>
        <v>6.818454</v>
      </c>
      <c r="Q63">
        <f t="shared" si="4"/>
        <v>0.42009116664591867</v>
      </c>
      <c r="S63">
        <f t="shared" si="5"/>
        <v>7.4665984026186747</v>
      </c>
      <c r="T63">
        <f t="shared" si="6"/>
        <v>6.818454</v>
      </c>
    </row>
    <row r="64" spans="1:20" x14ac:dyDescent="0.3">
      <c r="A64">
        <v>62</v>
      </c>
      <c r="B64">
        <v>2015</v>
      </c>
      <c r="C64">
        <v>3</v>
      </c>
      <c r="D64">
        <v>31</v>
      </c>
      <c r="E64">
        <v>6.8977899999999996</v>
      </c>
      <c r="F64">
        <v>7.5365339999999996</v>
      </c>
      <c r="G64">
        <v>8.4821469999999994</v>
      </c>
      <c r="J64">
        <f t="shared" si="9"/>
        <v>1.3331615633693974</v>
      </c>
      <c r="L64">
        <f t="shared" si="10"/>
        <v>8.4821469999999994</v>
      </c>
      <c r="M64">
        <f t="shared" si="7"/>
        <v>7.5365339999999996</v>
      </c>
      <c r="O64">
        <f t="shared" si="8"/>
        <v>7.5365339999999996</v>
      </c>
      <c r="Q64">
        <f t="shared" si="4"/>
        <v>0.61698653364598943</v>
      </c>
      <c r="S64">
        <f t="shared" si="5"/>
        <v>8.3220189035124665</v>
      </c>
      <c r="T64">
        <f t="shared" si="6"/>
        <v>7.5365339999999996</v>
      </c>
    </row>
    <row r="65" spans="1:20" x14ac:dyDescent="0.3">
      <c r="A65">
        <v>63</v>
      </c>
      <c r="B65">
        <v>2015</v>
      </c>
      <c r="C65">
        <v>4</v>
      </c>
      <c r="D65">
        <v>30</v>
      </c>
      <c r="E65">
        <v>6.8305220000000002</v>
      </c>
      <c r="F65">
        <v>8.4580090000000006</v>
      </c>
      <c r="G65">
        <v>7.6396610000000003</v>
      </c>
      <c r="J65">
        <f t="shared" si="9"/>
        <v>5.4359462200413683E-2</v>
      </c>
      <c r="L65">
        <f t="shared" si="10"/>
        <v>7.6396610000000003</v>
      </c>
      <c r="M65">
        <f t="shared" ref="M65:M96" si="11">F65</f>
        <v>8.4580090000000006</v>
      </c>
      <c r="O65">
        <f t="shared" ref="O65:O96" si="12">F65</f>
        <v>8.4580090000000006</v>
      </c>
      <c r="Q65">
        <f t="shared" si="4"/>
        <v>0.27257343346463397</v>
      </c>
      <c r="S65">
        <f t="shared" si="5"/>
        <v>7.9359233427897742</v>
      </c>
      <c r="T65">
        <f t="shared" si="6"/>
        <v>8.4580090000000006</v>
      </c>
    </row>
    <row r="66" spans="1:20" x14ac:dyDescent="0.3">
      <c r="A66">
        <v>64</v>
      </c>
      <c r="B66">
        <v>2015</v>
      </c>
      <c r="C66">
        <v>5</v>
      </c>
      <c r="D66">
        <v>31</v>
      </c>
      <c r="E66">
        <v>9.5027450000000009</v>
      </c>
      <c r="F66">
        <v>10.594303</v>
      </c>
      <c r="G66">
        <v>12.156072</v>
      </c>
      <c r="J66">
        <f t="shared" ref="J66:J97" si="13">(F66-F$110)^2</f>
        <v>3.6219526793114114</v>
      </c>
      <c r="L66">
        <f t="shared" ref="L66:L97" si="14">MAX(G66,0)</f>
        <v>12.156072</v>
      </c>
      <c r="M66">
        <f t="shared" si="11"/>
        <v>10.594303</v>
      </c>
      <c r="O66">
        <f t="shared" si="12"/>
        <v>10.594303</v>
      </c>
      <c r="Q66">
        <f t="shared" si="4"/>
        <v>0.34644178139084986</v>
      </c>
      <c r="S66">
        <f t="shared" si="5"/>
        <v>10.005709947551324</v>
      </c>
      <c r="T66">
        <f t="shared" si="6"/>
        <v>10.594303</v>
      </c>
    </row>
    <row r="67" spans="1:20" x14ac:dyDescent="0.3">
      <c r="A67">
        <v>65</v>
      </c>
      <c r="B67">
        <v>2015</v>
      </c>
      <c r="C67">
        <v>6</v>
      </c>
      <c r="D67">
        <v>30</v>
      </c>
      <c r="E67">
        <v>12.335012000000001</v>
      </c>
      <c r="F67">
        <v>13.236169</v>
      </c>
      <c r="G67">
        <v>17.591176999999998</v>
      </c>
      <c r="J67">
        <f t="shared" si="13"/>
        <v>20.657105379244854</v>
      </c>
      <c r="L67">
        <f t="shared" si="14"/>
        <v>17.591176999999998</v>
      </c>
      <c r="M67">
        <f t="shared" si="11"/>
        <v>13.236169</v>
      </c>
      <c r="O67">
        <f t="shared" si="12"/>
        <v>13.236169</v>
      </c>
      <c r="Q67">
        <f t="shared" ref="Q67:Q109" si="15">(S67-M67)^2</f>
        <v>0.54708535823023885</v>
      </c>
      <c r="S67">
        <f t="shared" ref="S67:S109" si="16">L67*I$2+I$3</f>
        <v>12.496516812664467</v>
      </c>
      <c r="T67">
        <f t="shared" ref="T67:T109" si="17">F67</f>
        <v>13.236169</v>
      </c>
    </row>
    <row r="68" spans="1:20" x14ac:dyDescent="0.3">
      <c r="A68">
        <v>66</v>
      </c>
      <c r="B68">
        <v>2015</v>
      </c>
      <c r="C68">
        <v>7</v>
      </c>
      <c r="D68">
        <v>31</v>
      </c>
      <c r="E68">
        <v>13.765948</v>
      </c>
      <c r="F68">
        <v>14.036566000000001</v>
      </c>
      <c r="G68">
        <v>19.318377999999999</v>
      </c>
      <c r="J68">
        <f t="shared" si="13"/>
        <v>28.573363622023024</v>
      </c>
      <c r="L68">
        <f t="shared" si="14"/>
        <v>19.318377999999999</v>
      </c>
      <c r="M68">
        <f t="shared" si="11"/>
        <v>14.036566000000001</v>
      </c>
      <c r="O68">
        <f t="shared" si="12"/>
        <v>14.036566000000001</v>
      </c>
      <c r="Q68">
        <f t="shared" si="15"/>
        <v>0.56026019281705686</v>
      </c>
      <c r="S68">
        <f t="shared" si="16"/>
        <v>13.288060694195789</v>
      </c>
      <c r="T68">
        <f t="shared" si="17"/>
        <v>14.036566000000001</v>
      </c>
    </row>
    <row r="69" spans="1:20" x14ac:dyDescent="0.3">
      <c r="A69">
        <v>67</v>
      </c>
      <c r="B69">
        <v>2015</v>
      </c>
      <c r="C69">
        <v>8</v>
      </c>
      <c r="D69">
        <v>31</v>
      </c>
      <c r="E69">
        <v>13.942228</v>
      </c>
      <c r="F69">
        <v>13.965273</v>
      </c>
      <c r="G69">
        <v>18.493395</v>
      </c>
      <c r="J69">
        <f t="shared" si="13"/>
        <v>27.816266276400111</v>
      </c>
      <c r="L69">
        <f t="shared" si="14"/>
        <v>18.493395</v>
      </c>
      <c r="M69">
        <f t="shared" si="11"/>
        <v>13.965273</v>
      </c>
      <c r="O69">
        <f t="shared" si="12"/>
        <v>13.965273</v>
      </c>
      <c r="Q69">
        <f t="shared" si="15"/>
        <v>1.1136297433854876</v>
      </c>
      <c r="S69">
        <f t="shared" si="16"/>
        <v>12.909986430680799</v>
      </c>
      <c r="T69">
        <f t="shared" si="17"/>
        <v>13.965273</v>
      </c>
    </row>
    <row r="70" spans="1:20" x14ac:dyDescent="0.3">
      <c r="A70">
        <v>68</v>
      </c>
      <c r="B70">
        <v>2015</v>
      </c>
      <c r="C70">
        <v>9</v>
      </c>
      <c r="D70">
        <v>30</v>
      </c>
      <c r="E70">
        <v>11.338362</v>
      </c>
      <c r="F70">
        <v>11.955242</v>
      </c>
      <c r="G70">
        <v>13.646039999999999</v>
      </c>
      <c r="J70">
        <f t="shared" si="13"/>
        <v>10.654230275142652</v>
      </c>
      <c r="L70">
        <f t="shared" si="14"/>
        <v>13.646039999999999</v>
      </c>
      <c r="M70">
        <f t="shared" si="11"/>
        <v>11.955242</v>
      </c>
      <c r="O70">
        <f t="shared" si="12"/>
        <v>11.955242</v>
      </c>
      <c r="Q70">
        <f t="shared" si="15"/>
        <v>1.6045481776575652</v>
      </c>
      <c r="S70">
        <f t="shared" si="16"/>
        <v>10.688534386674192</v>
      </c>
      <c r="T70">
        <f t="shared" si="17"/>
        <v>11.955242</v>
      </c>
    </row>
    <row r="71" spans="1:20" x14ac:dyDescent="0.3">
      <c r="A71">
        <v>69</v>
      </c>
      <c r="B71">
        <v>2015</v>
      </c>
      <c r="C71">
        <v>10</v>
      </c>
      <c r="D71">
        <v>31</v>
      </c>
      <c r="E71">
        <v>10.123279999999999</v>
      </c>
      <c r="F71">
        <v>10.076076</v>
      </c>
      <c r="G71">
        <v>12.181806999999999</v>
      </c>
      <c r="J71">
        <f t="shared" si="13"/>
        <v>1.9179918910639504</v>
      </c>
      <c r="L71">
        <f t="shared" si="14"/>
        <v>12.181806999999999</v>
      </c>
      <c r="M71">
        <f t="shared" si="11"/>
        <v>10.076076</v>
      </c>
      <c r="O71">
        <f t="shared" si="12"/>
        <v>10.076076</v>
      </c>
      <c r="Q71">
        <f t="shared" si="15"/>
        <v>3.4307007105332933E-3</v>
      </c>
      <c r="S71">
        <f t="shared" si="16"/>
        <v>10.017503816238992</v>
      </c>
      <c r="T71">
        <f t="shared" si="17"/>
        <v>10.076076</v>
      </c>
    </row>
    <row r="72" spans="1:20" x14ac:dyDescent="0.3">
      <c r="A72">
        <v>70</v>
      </c>
      <c r="B72">
        <v>2015</v>
      </c>
      <c r="C72">
        <v>11</v>
      </c>
      <c r="D72">
        <v>30</v>
      </c>
      <c r="E72">
        <v>5.7852569999999996</v>
      </c>
      <c r="F72">
        <v>7.7356850000000001</v>
      </c>
      <c r="G72">
        <v>3.967171</v>
      </c>
      <c r="J72">
        <f t="shared" si="13"/>
        <v>0.91293277642271076</v>
      </c>
      <c r="L72">
        <f t="shared" si="14"/>
        <v>3.967171</v>
      </c>
      <c r="M72">
        <f t="shared" si="11"/>
        <v>7.7356850000000001</v>
      </c>
      <c r="O72">
        <f t="shared" si="12"/>
        <v>7.7356850000000001</v>
      </c>
      <c r="Q72">
        <f t="shared" si="15"/>
        <v>2.1986812125441024</v>
      </c>
      <c r="S72">
        <f t="shared" si="16"/>
        <v>6.252889932384754</v>
      </c>
      <c r="T72">
        <f t="shared" si="17"/>
        <v>7.7356850000000001</v>
      </c>
    </row>
    <row r="73" spans="1:20" x14ac:dyDescent="0.3">
      <c r="A73">
        <v>71</v>
      </c>
      <c r="B73">
        <v>2015</v>
      </c>
      <c r="C73">
        <v>12</v>
      </c>
      <c r="D73">
        <v>31</v>
      </c>
      <c r="E73">
        <v>4.7748210000000002</v>
      </c>
      <c r="F73">
        <v>6.5616260000000004</v>
      </c>
      <c r="G73">
        <v>2.8462049999999999</v>
      </c>
      <c r="J73">
        <f t="shared" si="13"/>
        <v>4.5349157275648775</v>
      </c>
      <c r="L73">
        <f t="shared" si="14"/>
        <v>2.8462049999999999</v>
      </c>
      <c r="M73">
        <f t="shared" si="11"/>
        <v>6.5616260000000004</v>
      </c>
      <c r="O73">
        <f t="shared" si="12"/>
        <v>6.5616260000000004</v>
      </c>
      <c r="Q73">
        <f t="shared" si="15"/>
        <v>0.67643025086017772</v>
      </c>
      <c r="S73">
        <f t="shared" si="16"/>
        <v>5.7391722013826083</v>
      </c>
      <c r="T73">
        <f t="shared" si="17"/>
        <v>6.5616260000000004</v>
      </c>
    </row>
    <row r="74" spans="1:20" x14ac:dyDescent="0.3">
      <c r="A74">
        <v>72</v>
      </c>
      <c r="B74">
        <v>2016</v>
      </c>
      <c r="C74">
        <v>1</v>
      </c>
      <c r="D74">
        <v>31</v>
      </c>
      <c r="E74">
        <v>4.1133379999999997</v>
      </c>
      <c r="F74">
        <v>5.6369619999999996</v>
      </c>
      <c r="G74">
        <v>2.7711260000000002</v>
      </c>
      <c r="J74">
        <f t="shared" si="13"/>
        <v>9.3281263847108082</v>
      </c>
      <c r="L74">
        <f t="shared" si="14"/>
        <v>2.7711260000000002</v>
      </c>
      <c r="M74">
        <f t="shared" si="11"/>
        <v>5.6369619999999996</v>
      </c>
      <c r="O74">
        <f t="shared" si="12"/>
        <v>5.6369619999999996</v>
      </c>
      <c r="Q74">
        <f t="shared" si="15"/>
        <v>4.5972334269344375E-3</v>
      </c>
      <c r="S74">
        <f t="shared" si="16"/>
        <v>5.7047649013164952</v>
      </c>
      <c r="T74">
        <f t="shared" si="17"/>
        <v>5.6369619999999996</v>
      </c>
    </row>
    <row r="75" spans="1:20" x14ac:dyDescent="0.3">
      <c r="A75">
        <v>73</v>
      </c>
      <c r="B75">
        <v>2016</v>
      </c>
      <c r="C75">
        <v>2</v>
      </c>
      <c r="D75">
        <v>29</v>
      </c>
      <c r="E75">
        <v>5.2976960000000002</v>
      </c>
      <c r="F75">
        <v>6.342816</v>
      </c>
      <c r="G75">
        <v>5.9191240000000001</v>
      </c>
      <c r="J75">
        <f t="shared" si="13"/>
        <v>5.5147202816295087</v>
      </c>
      <c r="L75">
        <f t="shared" si="14"/>
        <v>5.9191240000000001</v>
      </c>
      <c r="M75">
        <f t="shared" si="11"/>
        <v>6.342816</v>
      </c>
      <c r="O75">
        <f t="shared" si="12"/>
        <v>6.342816</v>
      </c>
      <c r="Q75">
        <f t="shared" si="15"/>
        <v>0.64740923713459664</v>
      </c>
      <c r="S75">
        <f t="shared" si="16"/>
        <v>7.1474334476946151</v>
      </c>
      <c r="T75">
        <f t="shared" si="17"/>
        <v>6.342816</v>
      </c>
    </row>
    <row r="76" spans="1:20" x14ac:dyDescent="0.3">
      <c r="A76">
        <v>74</v>
      </c>
      <c r="B76">
        <v>2016</v>
      </c>
      <c r="C76">
        <v>3</v>
      </c>
      <c r="D76">
        <v>31</v>
      </c>
      <c r="E76">
        <v>5.3825690000000002</v>
      </c>
      <c r="F76">
        <v>6.5873419999999996</v>
      </c>
      <c r="G76">
        <v>5.7783550000000004</v>
      </c>
      <c r="J76">
        <f t="shared" si="13"/>
        <v>4.426050839437103</v>
      </c>
      <c r="L76">
        <f t="shared" si="14"/>
        <v>5.7783550000000004</v>
      </c>
      <c r="M76">
        <f t="shared" si="11"/>
        <v>6.5873419999999996</v>
      </c>
      <c r="O76">
        <f t="shared" si="12"/>
        <v>6.5873419999999996</v>
      </c>
      <c r="Q76">
        <f t="shared" si="15"/>
        <v>0.24559918997079613</v>
      </c>
      <c r="S76">
        <f t="shared" si="16"/>
        <v>7.0829216504809249</v>
      </c>
      <c r="T76">
        <f t="shared" si="17"/>
        <v>6.5873419999999996</v>
      </c>
    </row>
    <row r="77" spans="1:20" x14ac:dyDescent="0.3">
      <c r="A77">
        <v>75</v>
      </c>
      <c r="B77">
        <v>2016</v>
      </c>
      <c r="C77">
        <v>4</v>
      </c>
      <c r="D77">
        <v>30</v>
      </c>
      <c r="E77">
        <v>8.0166889999999995</v>
      </c>
      <c r="F77">
        <v>8.4011800000000001</v>
      </c>
      <c r="G77">
        <v>10.707145000000001</v>
      </c>
      <c r="J77">
        <f t="shared" si="13"/>
        <v>8.4088491690025066E-2</v>
      </c>
      <c r="L77">
        <f t="shared" si="14"/>
        <v>10.707145000000001</v>
      </c>
      <c r="M77">
        <f t="shared" si="11"/>
        <v>8.4011800000000001</v>
      </c>
      <c r="O77">
        <f t="shared" si="12"/>
        <v>8.4011800000000001</v>
      </c>
      <c r="Q77">
        <f t="shared" si="15"/>
        <v>0.88456626509129588</v>
      </c>
      <c r="S77">
        <f t="shared" si="16"/>
        <v>9.3416938303562027</v>
      </c>
      <c r="T77">
        <f t="shared" si="17"/>
        <v>8.4011800000000001</v>
      </c>
    </row>
    <row r="78" spans="1:20" x14ac:dyDescent="0.3">
      <c r="A78">
        <v>76</v>
      </c>
      <c r="B78">
        <v>2016</v>
      </c>
      <c r="C78">
        <v>5</v>
      </c>
      <c r="D78">
        <v>31</v>
      </c>
      <c r="E78">
        <v>9.3692679999999999</v>
      </c>
      <c r="F78">
        <v>9.935651</v>
      </c>
      <c r="G78">
        <v>12.463025999999999</v>
      </c>
      <c r="J78">
        <f t="shared" si="13"/>
        <v>1.5487574572968197</v>
      </c>
      <c r="L78">
        <f t="shared" si="14"/>
        <v>12.463025999999999</v>
      </c>
      <c r="M78">
        <f t="shared" si="11"/>
        <v>9.935651</v>
      </c>
      <c r="O78">
        <f t="shared" si="12"/>
        <v>9.935651</v>
      </c>
      <c r="Q78">
        <f t="shared" si="15"/>
        <v>4.4407225173956892E-2</v>
      </c>
      <c r="S78">
        <f t="shared" si="16"/>
        <v>10.146381218938711</v>
      </c>
      <c r="T78">
        <f t="shared" si="17"/>
        <v>9.935651</v>
      </c>
    </row>
    <row r="79" spans="1:20" x14ac:dyDescent="0.3">
      <c r="A79">
        <v>77</v>
      </c>
      <c r="B79">
        <v>2016</v>
      </c>
      <c r="C79">
        <v>6</v>
      </c>
      <c r="D79">
        <v>30</v>
      </c>
      <c r="E79">
        <v>10.616182999999999</v>
      </c>
      <c r="F79">
        <v>11.818369000000001</v>
      </c>
      <c r="G79">
        <v>14.890748</v>
      </c>
      <c r="J79">
        <f t="shared" si="13"/>
        <v>9.7794351451893018</v>
      </c>
      <c r="L79">
        <f t="shared" si="14"/>
        <v>14.890748</v>
      </c>
      <c r="M79">
        <f t="shared" si="11"/>
        <v>11.818369000000001</v>
      </c>
      <c r="O79">
        <f t="shared" si="12"/>
        <v>11.818369000000001</v>
      </c>
      <c r="Q79">
        <f t="shared" si="15"/>
        <v>0.31293757946029188</v>
      </c>
      <c r="S79">
        <f t="shared" si="16"/>
        <v>11.258960759570623</v>
      </c>
      <c r="T79">
        <f t="shared" si="17"/>
        <v>11.818369000000001</v>
      </c>
    </row>
    <row r="80" spans="1:20" x14ac:dyDescent="0.3">
      <c r="A80">
        <v>78</v>
      </c>
      <c r="B80">
        <v>2016</v>
      </c>
      <c r="C80">
        <v>7</v>
      </c>
      <c r="D80">
        <v>31</v>
      </c>
      <c r="E80">
        <v>11.944646000000001</v>
      </c>
      <c r="F80">
        <v>13.30447</v>
      </c>
      <c r="G80">
        <v>16.411196</v>
      </c>
      <c r="J80">
        <f t="shared" si="13"/>
        <v>21.282627703761687</v>
      </c>
      <c r="L80">
        <f t="shared" si="14"/>
        <v>16.411196</v>
      </c>
      <c r="M80">
        <f t="shared" si="11"/>
        <v>13.30447</v>
      </c>
      <c r="O80">
        <f t="shared" si="12"/>
        <v>13.30447</v>
      </c>
      <c r="Q80">
        <f t="shared" si="15"/>
        <v>1.8190358951384806</v>
      </c>
      <c r="S80">
        <f t="shared" si="16"/>
        <v>11.955753612044964</v>
      </c>
      <c r="T80">
        <f t="shared" si="17"/>
        <v>13.30447</v>
      </c>
    </row>
    <row r="81" spans="1:20" x14ac:dyDescent="0.3">
      <c r="A81">
        <v>79</v>
      </c>
      <c r="B81">
        <v>2016</v>
      </c>
      <c r="C81">
        <v>8</v>
      </c>
      <c r="D81">
        <v>31</v>
      </c>
      <c r="E81">
        <v>13.071818</v>
      </c>
      <c r="F81">
        <v>13.42826</v>
      </c>
      <c r="G81">
        <v>18.256184000000001</v>
      </c>
      <c r="J81">
        <f t="shared" si="13"/>
        <v>22.44011491869076</v>
      </c>
      <c r="L81">
        <f t="shared" si="14"/>
        <v>18.256184000000001</v>
      </c>
      <c r="M81">
        <f t="shared" si="11"/>
        <v>13.42826</v>
      </c>
      <c r="O81">
        <f t="shared" si="12"/>
        <v>13.42826</v>
      </c>
      <c r="Q81">
        <f t="shared" si="15"/>
        <v>0.39310759393397759</v>
      </c>
      <c r="S81">
        <f t="shared" si="16"/>
        <v>12.801277070460465</v>
      </c>
      <c r="T81">
        <f t="shared" si="17"/>
        <v>13.42826</v>
      </c>
    </row>
    <row r="82" spans="1:20" x14ac:dyDescent="0.3">
      <c r="A82">
        <v>80</v>
      </c>
      <c r="B82">
        <v>2016</v>
      </c>
      <c r="C82">
        <v>9</v>
      </c>
      <c r="D82">
        <v>30</v>
      </c>
      <c r="E82">
        <v>10.615712</v>
      </c>
      <c r="F82">
        <v>12.032812</v>
      </c>
      <c r="G82">
        <v>13.105838</v>
      </c>
      <c r="J82">
        <f t="shared" si="13"/>
        <v>11.166637037102465</v>
      </c>
      <c r="L82">
        <f t="shared" si="14"/>
        <v>13.105838</v>
      </c>
      <c r="M82">
        <f t="shared" si="11"/>
        <v>12.032812</v>
      </c>
      <c r="O82">
        <f t="shared" si="12"/>
        <v>12.032812</v>
      </c>
      <c r="Q82">
        <f t="shared" si="15"/>
        <v>2.533961195653279</v>
      </c>
      <c r="S82">
        <f t="shared" si="16"/>
        <v>10.440969923770929</v>
      </c>
      <c r="T82">
        <f t="shared" si="17"/>
        <v>12.032812</v>
      </c>
    </row>
    <row r="83" spans="1:20" x14ac:dyDescent="0.3">
      <c r="A83">
        <v>81</v>
      </c>
      <c r="B83">
        <v>2016</v>
      </c>
      <c r="C83">
        <v>10</v>
      </c>
      <c r="D83">
        <v>31</v>
      </c>
      <c r="E83">
        <v>8.3828270000000007</v>
      </c>
      <c r="F83">
        <v>9.9867939999999997</v>
      </c>
      <c r="G83">
        <v>8.7998440000000002</v>
      </c>
      <c r="J83">
        <f t="shared" si="13"/>
        <v>1.6786670540712447</v>
      </c>
      <c r="L83">
        <f t="shared" si="14"/>
        <v>8.7998440000000002</v>
      </c>
      <c r="M83">
        <f t="shared" si="11"/>
        <v>9.9867939999999997</v>
      </c>
      <c r="O83">
        <f t="shared" si="12"/>
        <v>9.9867939999999997</v>
      </c>
      <c r="Q83">
        <f t="shared" si="15"/>
        <v>2.3079094199320629</v>
      </c>
      <c r="S83">
        <f t="shared" si="16"/>
        <v>8.4676134906687146</v>
      </c>
      <c r="T83">
        <f t="shared" si="17"/>
        <v>9.9867939999999997</v>
      </c>
    </row>
    <row r="84" spans="1:20" x14ac:dyDescent="0.3">
      <c r="A84">
        <v>82</v>
      </c>
      <c r="B84">
        <v>2016</v>
      </c>
      <c r="C84">
        <v>11</v>
      </c>
      <c r="D84">
        <v>30</v>
      </c>
      <c r="E84">
        <v>7.0832819999999996</v>
      </c>
      <c r="F84">
        <v>8.4069409999999998</v>
      </c>
      <c r="G84">
        <v>7.1329669999999998</v>
      </c>
      <c r="J84">
        <f t="shared" si="13"/>
        <v>8.0780529437377097E-2</v>
      </c>
      <c r="L84">
        <f t="shared" si="14"/>
        <v>7.1329669999999998</v>
      </c>
      <c r="M84">
        <f t="shared" si="11"/>
        <v>8.4069409999999998</v>
      </c>
      <c r="O84">
        <f t="shared" si="12"/>
        <v>8.4069409999999998</v>
      </c>
      <c r="Q84">
        <f t="shared" si="15"/>
        <v>0.49452685074975433</v>
      </c>
      <c r="S84">
        <f t="shared" si="16"/>
        <v>7.703714968947569</v>
      </c>
      <c r="T84">
        <f t="shared" si="17"/>
        <v>8.4069409999999998</v>
      </c>
    </row>
    <row r="85" spans="1:20" x14ac:dyDescent="0.3">
      <c r="A85">
        <v>83</v>
      </c>
      <c r="B85">
        <v>2016</v>
      </c>
      <c r="C85">
        <v>12</v>
      </c>
      <c r="D85">
        <v>31</v>
      </c>
      <c r="E85">
        <v>3.4949620000000001</v>
      </c>
      <c r="F85">
        <v>5.5496970000000001</v>
      </c>
      <c r="G85">
        <v>-0.42491800000000002</v>
      </c>
      <c r="J85">
        <f t="shared" si="13"/>
        <v>9.8687907693481201</v>
      </c>
      <c r="L85">
        <f t="shared" si="14"/>
        <v>0</v>
      </c>
      <c r="M85">
        <f t="shared" si="11"/>
        <v>5.5496970000000001</v>
      </c>
      <c r="O85">
        <f t="shared" si="12"/>
        <v>5.5496970000000001</v>
      </c>
      <c r="Q85">
        <f t="shared" si="15"/>
        <v>1.2429736098318838</v>
      </c>
      <c r="S85">
        <f t="shared" si="16"/>
        <v>4.4348097367164501</v>
      </c>
      <c r="T85">
        <f t="shared" si="17"/>
        <v>5.5496970000000001</v>
      </c>
    </row>
    <row r="86" spans="1:20" x14ac:dyDescent="0.3">
      <c r="A86">
        <v>84</v>
      </c>
      <c r="B86">
        <v>2017</v>
      </c>
      <c r="C86">
        <v>1</v>
      </c>
      <c r="D86">
        <v>31</v>
      </c>
      <c r="E86">
        <v>3.233365</v>
      </c>
      <c r="F86">
        <v>4.2770169999999998</v>
      </c>
      <c r="G86">
        <v>-0.44098999999999999</v>
      </c>
      <c r="J86">
        <f t="shared" si="13"/>
        <v>19.484659814086644</v>
      </c>
      <c r="L86">
        <f t="shared" si="14"/>
        <v>0</v>
      </c>
      <c r="M86">
        <f t="shared" si="11"/>
        <v>4.2770169999999998</v>
      </c>
      <c r="O86">
        <f t="shared" si="12"/>
        <v>4.2770169999999998</v>
      </c>
      <c r="Q86">
        <f t="shared" si="15"/>
        <v>2.4898547760466978E-2</v>
      </c>
      <c r="S86">
        <f t="shared" si="16"/>
        <v>4.4348097367164501</v>
      </c>
      <c r="T86">
        <f t="shared" si="17"/>
        <v>4.2770169999999998</v>
      </c>
    </row>
    <row r="87" spans="1:20" x14ac:dyDescent="0.3">
      <c r="A87">
        <v>85</v>
      </c>
      <c r="B87">
        <v>2017</v>
      </c>
      <c r="C87">
        <v>2</v>
      </c>
      <c r="D87">
        <v>28</v>
      </c>
      <c r="E87">
        <v>4.4049040000000002</v>
      </c>
      <c r="F87">
        <v>5.5488460000000002</v>
      </c>
      <c r="G87">
        <v>2.4979849999999999</v>
      </c>
      <c r="J87">
        <f t="shared" si="13"/>
        <v>9.8741382638430277</v>
      </c>
      <c r="L87">
        <f t="shared" si="14"/>
        <v>2.4979849999999999</v>
      </c>
      <c r="M87">
        <f t="shared" si="11"/>
        <v>5.5488460000000002</v>
      </c>
      <c r="O87">
        <f t="shared" si="12"/>
        <v>5.5488460000000002</v>
      </c>
      <c r="Q87">
        <f t="shared" si="15"/>
        <v>9.4516247128413557E-4</v>
      </c>
      <c r="S87">
        <f t="shared" si="16"/>
        <v>5.5795894947799392</v>
      </c>
      <c r="T87">
        <f t="shared" si="17"/>
        <v>5.5488460000000002</v>
      </c>
    </row>
    <row r="88" spans="1:20" x14ac:dyDescent="0.3">
      <c r="A88">
        <v>86</v>
      </c>
      <c r="B88">
        <v>2017</v>
      </c>
      <c r="C88">
        <v>3</v>
      </c>
      <c r="D88">
        <v>31</v>
      </c>
      <c r="E88">
        <v>4.9875100000000003</v>
      </c>
      <c r="F88">
        <v>6.0741759999999996</v>
      </c>
      <c r="G88">
        <v>5.1899680000000004</v>
      </c>
      <c r="J88">
        <f t="shared" si="13"/>
        <v>6.8486060801213631</v>
      </c>
      <c r="L88">
        <f t="shared" si="14"/>
        <v>5.1899680000000004</v>
      </c>
      <c r="M88">
        <f t="shared" si="11"/>
        <v>6.0741759999999996</v>
      </c>
      <c r="O88">
        <f t="shared" si="12"/>
        <v>6.0741759999999996</v>
      </c>
      <c r="Q88">
        <f t="shared" si="15"/>
        <v>0.54626719019014691</v>
      </c>
      <c r="S88">
        <f t="shared" si="16"/>
        <v>6.813274904200342</v>
      </c>
      <c r="T88">
        <f t="shared" si="17"/>
        <v>6.0741759999999996</v>
      </c>
    </row>
    <row r="89" spans="1:20" x14ac:dyDescent="0.3">
      <c r="A89">
        <v>87</v>
      </c>
      <c r="B89">
        <v>2017</v>
      </c>
      <c r="C89">
        <v>4</v>
      </c>
      <c r="D89">
        <v>30</v>
      </c>
      <c r="E89">
        <v>5.6224129999999999</v>
      </c>
      <c r="F89">
        <v>7.1115269999999997</v>
      </c>
      <c r="G89">
        <v>6.465541</v>
      </c>
      <c r="J89">
        <f t="shared" si="13"/>
        <v>2.4952409119808978</v>
      </c>
      <c r="L89">
        <f t="shared" si="14"/>
        <v>6.465541</v>
      </c>
      <c r="M89">
        <f t="shared" si="11"/>
        <v>7.1115269999999997</v>
      </c>
      <c r="O89">
        <f t="shared" si="12"/>
        <v>7.1115269999999997</v>
      </c>
      <c r="Q89">
        <f t="shared" si="15"/>
        <v>8.197864348257497E-2</v>
      </c>
      <c r="S89">
        <f t="shared" si="16"/>
        <v>7.3978461287402482</v>
      </c>
      <c r="T89">
        <f t="shared" si="17"/>
        <v>7.1115269999999997</v>
      </c>
    </row>
    <row r="90" spans="1:20" x14ac:dyDescent="0.3">
      <c r="A90">
        <v>88</v>
      </c>
      <c r="B90">
        <v>2017</v>
      </c>
      <c r="C90">
        <v>5</v>
      </c>
      <c r="D90">
        <v>31</v>
      </c>
      <c r="E90">
        <v>8.3056780000000003</v>
      </c>
      <c r="F90">
        <v>8.7900189999999991</v>
      </c>
      <c r="G90">
        <v>11.725059</v>
      </c>
      <c r="J90">
        <f t="shared" si="13"/>
        <v>9.773070758746713E-3</v>
      </c>
      <c r="L90">
        <f t="shared" si="14"/>
        <v>11.725059</v>
      </c>
      <c r="M90">
        <f t="shared" si="11"/>
        <v>8.7900189999999991</v>
      </c>
      <c r="O90">
        <f t="shared" si="12"/>
        <v>8.7900189999999991</v>
      </c>
      <c r="Q90">
        <f t="shared" si="15"/>
        <v>1.0366615130129437</v>
      </c>
      <c r="S90">
        <f t="shared" si="16"/>
        <v>9.8081847591045488</v>
      </c>
      <c r="T90">
        <f t="shared" si="17"/>
        <v>8.7900189999999991</v>
      </c>
    </row>
    <row r="91" spans="1:20" x14ac:dyDescent="0.3">
      <c r="A91">
        <v>89</v>
      </c>
      <c r="B91">
        <v>2017</v>
      </c>
      <c r="C91">
        <v>6</v>
      </c>
      <c r="D91">
        <v>30</v>
      </c>
      <c r="E91">
        <v>10.159817</v>
      </c>
      <c r="F91">
        <v>10.85993</v>
      </c>
      <c r="G91">
        <v>14.691319</v>
      </c>
      <c r="J91">
        <f t="shared" si="13"/>
        <v>4.703562630139098</v>
      </c>
      <c r="L91">
        <f t="shared" si="14"/>
        <v>14.691319</v>
      </c>
      <c r="M91">
        <f t="shared" si="11"/>
        <v>10.85993</v>
      </c>
      <c r="O91">
        <f t="shared" si="12"/>
        <v>10.85993</v>
      </c>
      <c r="Q91">
        <f t="shared" si="15"/>
        <v>9.4640020840541642E-2</v>
      </c>
      <c r="S91">
        <f t="shared" si="16"/>
        <v>11.167566182593241</v>
      </c>
      <c r="T91">
        <f t="shared" si="17"/>
        <v>10.85993</v>
      </c>
    </row>
    <row r="92" spans="1:20" x14ac:dyDescent="0.3">
      <c r="A92">
        <v>90</v>
      </c>
      <c r="B92">
        <v>2017</v>
      </c>
      <c r="C92">
        <v>7</v>
      </c>
      <c r="D92">
        <v>31</v>
      </c>
      <c r="E92">
        <v>12.437967</v>
      </c>
      <c r="F92">
        <v>12.943749</v>
      </c>
      <c r="G92">
        <v>17.952746999999999</v>
      </c>
      <c r="J92">
        <f t="shared" si="13"/>
        <v>18.084511864143003</v>
      </c>
      <c r="L92">
        <f t="shared" si="14"/>
        <v>17.952746999999999</v>
      </c>
      <c r="M92">
        <f t="shared" si="11"/>
        <v>12.943749</v>
      </c>
      <c r="O92">
        <f t="shared" si="12"/>
        <v>12.943749</v>
      </c>
      <c r="Q92">
        <f t="shared" si="15"/>
        <v>7.9259943641148953E-2</v>
      </c>
      <c r="S92">
        <f t="shared" si="16"/>
        <v>12.662217574327574</v>
      </c>
      <c r="T92">
        <f t="shared" si="17"/>
        <v>12.943749</v>
      </c>
    </row>
    <row r="93" spans="1:20" x14ac:dyDescent="0.3">
      <c r="A93">
        <v>91</v>
      </c>
      <c r="B93">
        <v>2017</v>
      </c>
      <c r="C93">
        <v>8</v>
      </c>
      <c r="D93">
        <v>31</v>
      </c>
      <c r="E93">
        <v>13.552636</v>
      </c>
      <c r="F93">
        <v>12.343012</v>
      </c>
      <c r="G93">
        <v>20.004396</v>
      </c>
      <c r="J93">
        <f t="shared" si="13"/>
        <v>13.336021880246909</v>
      </c>
      <c r="L93">
        <f t="shared" si="14"/>
        <v>20.004396</v>
      </c>
      <c r="M93">
        <f t="shared" si="11"/>
        <v>12.343012</v>
      </c>
      <c r="O93">
        <f t="shared" si="12"/>
        <v>12.343012</v>
      </c>
      <c r="Q93">
        <f t="shared" si="15"/>
        <v>1.5861838237611552</v>
      </c>
      <c r="S93">
        <f t="shared" si="16"/>
        <v>13.602449899922483</v>
      </c>
      <c r="T93">
        <f t="shared" si="17"/>
        <v>12.343012</v>
      </c>
    </row>
    <row r="94" spans="1:20" x14ac:dyDescent="0.3">
      <c r="A94">
        <v>92</v>
      </c>
      <c r="B94">
        <v>2017</v>
      </c>
      <c r="C94">
        <v>9</v>
      </c>
      <c r="D94">
        <v>30</v>
      </c>
      <c r="E94">
        <v>11.792222000000001</v>
      </c>
      <c r="F94">
        <v>10.551356</v>
      </c>
      <c r="G94">
        <v>15.626723999999999</v>
      </c>
      <c r="J94">
        <f t="shared" si="13"/>
        <v>3.460328572798764</v>
      </c>
      <c r="L94">
        <f t="shared" si="14"/>
        <v>15.626723999999999</v>
      </c>
      <c r="M94">
        <f t="shared" si="11"/>
        <v>10.551356</v>
      </c>
      <c r="O94">
        <f t="shared" si="12"/>
        <v>10.551356</v>
      </c>
      <c r="Q94">
        <f t="shared" si="15"/>
        <v>1.0917925654546483</v>
      </c>
      <c r="S94">
        <f t="shared" si="16"/>
        <v>11.596244781380415</v>
      </c>
      <c r="T94">
        <f t="shared" si="17"/>
        <v>10.551356</v>
      </c>
    </row>
    <row r="95" spans="1:20" x14ac:dyDescent="0.3">
      <c r="A95">
        <v>93</v>
      </c>
      <c r="B95">
        <v>2017</v>
      </c>
      <c r="C95">
        <v>10</v>
      </c>
      <c r="D95">
        <v>31</v>
      </c>
      <c r="E95">
        <v>9.1893139999999995</v>
      </c>
      <c r="F95">
        <v>9.1225149999999999</v>
      </c>
      <c r="G95">
        <v>9.0640540000000005</v>
      </c>
      <c r="J95">
        <f t="shared" si="13"/>
        <v>0.18606700022807976</v>
      </c>
      <c r="L95">
        <f t="shared" si="14"/>
        <v>9.0640540000000005</v>
      </c>
      <c r="M95">
        <f t="shared" si="11"/>
        <v>9.1225149999999999</v>
      </c>
      <c r="O95">
        <f t="shared" si="12"/>
        <v>9.1225149999999999</v>
      </c>
      <c r="Q95">
        <f t="shared" si="15"/>
        <v>0.28496273852068771</v>
      </c>
      <c r="S95">
        <f t="shared" si="16"/>
        <v>8.588695987112029</v>
      </c>
      <c r="T95">
        <f t="shared" si="17"/>
        <v>9.1225149999999999</v>
      </c>
    </row>
    <row r="96" spans="1:20" x14ac:dyDescent="0.3">
      <c r="A96">
        <v>94</v>
      </c>
      <c r="B96">
        <v>2017</v>
      </c>
      <c r="C96">
        <v>11</v>
      </c>
      <c r="D96">
        <v>30</v>
      </c>
      <c r="E96">
        <v>6.1647160000000003</v>
      </c>
      <c r="F96">
        <v>7.2800349999999998</v>
      </c>
      <c r="G96">
        <v>4.8929239999999998</v>
      </c>
      <c r="J96">
        <f t="shared" si="13"/>
        <v>1.9912742098680825</v>
      </c>
      <c r="L96">
        <f t="shared" si="14"/>
        <v>4.8929239999999998</v>
      </c>
      <c r="M96">
        <f t="shared" si="11"/>
        <v>7.2800349999999998</v>
      </c>
      <c r="O96">
        <f t="shared" si="12"/>
        <v>7.2800349999999998</v>
      </c>
      <c r="Q96">
        <f t="shared" si="15"/>
        <v>0.36347611060968249</v>
      </c>
      <c r="S96">
        <f t="shared" si="16"/>
        <v>6.6771452002772955</v>
      </c>
      <c r="T96">
        <f t="shared" si="17"/>
        <v>7.2800349999999998</v>
      </c>
    </row>
    <row r="97" spans="1:20" x14ac:dyDescent="0.3">
      <c r="A97">
        <v>95</v>
      </c>
      <c r="B97">
        <v>2017</v>
      </c>
      <c r="C97">
        <v>12</v>
      </c>
      <c r="D97">
        <v>31</v>
      </c>
      <c r="E97">
        <v>4.3290059999999997</v>
      </c>
      <c r="F97">
        <v>5.2787300000000004</v>
      </c>
      <c r="G97">
        <v>1.8940410000000001</v>
      </c>
      <c r="J97">
        <f t="shared" si="13"/>
        <v>11.644679579183546</v>
      </c>
      <c r="L97">
        <f t="shared" si="14"/>
        <v>1.8940410000000001</v>
      </c>
      <c r="M97">
        <f t="shared" ref="M97:M109" si="18">F97</f>
        <v>5.2787300000000004</v>
      </c>
      <c r="O97">
        <f t="shared" ref="O97:O109" si="19">F97</f>
        <v>5.2787300000000004</v>
      </c>
      <c r="Q97">
        <f t="shared" si="15"/>
        <v>5.8000373294509269E-4</v>
      </c>
      <c r="S97">
        <f t="shared" si="16"/>
        <v>5.3028132666585144</v>
      </c>
      <c r="T97">
        <f t="shared" si="17"/>
        <v>5.2787300000000004</v>
      </c>
    </row>
    <row r="98" spans="1:20" x14ac:dyDescent="0.3">
      <c r="A98">
        <v>96</v>
      </c>
      <c r="B98">
        <v>2018</v>
      </c>
      <c r="C98">
        <v>1</v>
      </c>
      <c r="D98">
        <v>31</v>
      </c>
      <c r="E98">
        <v>4.6256769999999996</v>
      </c>
      <c r="F98">
        <v>6.1034769999999998</v>
      </c>
      <c r="G98">
        <v>4.2493259999999999</v>
      </c>
      <c r="J98">
        <f t="shared" ref="J98:J109" si="20">(F98-F$110)^2</f>
        <v>6.6961041231299729</v>
      </c>
      <c r="L98">
        <f t="shared" ref="L98:L109" si="21">MAX(G98,0)</f>
        <v>4.2493259999999999</v>
      </c>
      <c r="M98">
        <f t="shared" si="18"/>
        <v>6.1034769999999998</v>
      </c>
      <c r="O98">
        <f t="shared" si="19"/>
        <v>6.1034769999999998</v>
      </c>
      <c r="Q98">
        <f t="shared" si="15"/>
        <v>7.7684440589373932E-2</v>
      </c>
      <c r="S98">
        <f t="shared" si="16"/>
        <v>6.382196286360621</v>
      </c>
      <c r="T98">
        <f t="shared" si="17"/>
        <v>6.1034769999999998</v>
      </c>
    </row>
    <row r="99" spans="1:20" x14ac:dyDescent="0.3">
      <c r="A99">
        <v>97</v>
      </c>
      <c r="B99">
        <v>2018</v>
      </c>
      <c r="C99">
        <v>2</v>
      </c>
      <c r="D99">
        <v>28</v>
      </c>
      <c r="E99">
        <v>4.2938900000000002</v>
      </c>
      <c r="F99">
        <v>5.3785959999999999</v>
      </c>
      <c r="G99">
        <v>2.2600560000000001</v>
      </c>
      <c r="H99" s="3" t="s">
        <v>5</v>
      </c>
      <c r="I99">
        <v>2.7461000000000002</v>
      </c>
      <c r="J99">
        <f t="shared" si="20"/>
        <v>10.973081296940251</v>
      </c>
      <c r="L99">
        <f t="shared" si="21"/>
        <v>2.2600560000000001</v>
      </c>
      <c r="M99">
        <f t="shared" si="18"/>
        <v>5.3785959999999999</v>
      </c>
      <c r="O99">
        <f t="shared" si="19"/>
        <v>5.3785959999999999</v>
      </c>
      <c r="Q99">
        <f t="shared" si="15"/>
        <v>8.4557383198098322E-3</v>
      </c>
      <c r="S99">
        <f t="shared" si="16"/>
        <v>5.4705510886020443</v>
      </c>
      <c r="T99">
        <f t="shared" si="17"/>
        <v>5.3785959999999999</v>
      </c>
    </row>
    <row r="100" spans="1:20" x14ac:dyDescent="0.3">
      <c r="A100">
        <v>98</v>
      </c>
      <c r="B100">
        <v>2018</v>
      </c>
      <c r="C100">
        <v>3</v>
      </c>
      <c r="D100">
        <v>31</v>
      </c>
      <c r="E100">
        <v>4.909389</v>
      </c>
      <c r="F100">
        <v>6.0071289999999999</v>
      </c>
      <c r="G100">
        <v>4.4712399999999999</v>
      </c>
      <c r="H100" s="3" t="s">
        <v>6</v>
      </c>
      <c r="I100">
        <v>0.95009999999999994</v>
      </c>
      <c r="J100">
        <f t="shared" si="20"/>
        <v>7.2040232539337508</v>
      </c>
      <c r="L100">
        <f t="shared" si="21"/>
        <v>4.4712399999999999</v>
      </c>
      <c r="M100">
        <f t="shared" si="18"/>
        <v>6.0071289999999999</v>
      </c>
      <c r="O100">
        <f t="shared" si="19"/>
        <v>6.0071289999999999</v>
      </c>
      <c r="Q100">
        <f t="shared" si="15"/>
        <v>0.22730612185758686</v>
      </c>
      <c r="S100">
        <f t="shared" si="16"/>
        <v>6.4838953178723795</v>
      </c>
      <c r="T100">
        <f t="shared" si="17"/>
        <v>6.0071289999999999</v>
      </c>
    </row>
    <row r="101" spans="1:20" x14ac:dyDescent="0.3">
      <c r="A101">
        <v>99</v>
      </c>
      <c r="B101">
        <v>2018</v>
      </c>
      <c r="C101">
        <v>4</v>
      </c>
      <c r="D101">
        <v>30</v>
      </c>
      <c r="E101">
        <v>6.2350029999999999</v>
      </c>
      <c r="F101">
        <v>7.1868619999999996</v>
      </c>
      <c r="G101">
        <v>7.5870920000000002</v>
      </c>
      <c r="H101" s="3" t="s">
        <v>7</v>
      </c>
      <c r="I101">
        <f>(1/12)*SQRT(SUM(J2:J109))</f>
        <v>2.3772470311359424</v>
      </c>
      <c r="J101">
        <f t="shared" si="20"/>
        <v>2.2629129463793238</v>
      </c>
      <c r="L101">
        <f t="shared" si="21"/>
        <v>7.5870920000000002</v>
      </c>
      <c r="M101">
        <f t="shared" si="18"/>
        <v>7.1868619999999996</v>
      </c>
      <c r="O101">
        <f t="shared" si="19"/>
        <v>7.1868619999999996</v>
      </c>
      <c r="Q101">
        <f t="shared" si="15"/>
        <v>0.52558143462322615</v>
      </c>
      <c r="S101">
        <f t="shared" si="16"/>
        <v>7.9118319542899869</v>
      </c>
      <c r="T101">
        <f t="shared" si="17"/>
        <v>7.1868619999999996</v>
      </c>
    </row>
    <row r="102" spans="1:20" x14ac:dyDescent="0.3">
      <c r="A102">
        <v>100</v>
      </c>
      <c r="B102">
        <v>2018</v>
      </c>
      <c r="C102">
        <v>5</v>
      </c>
      <c r="D102">
        <v>31</v>
      </c>
      <c r="E102">
        <v>9.7746469999999999</v>
      </c>
      <c r="F102">
        <v>9.8519500000000004</v>
      </c>
      <c r="G102">
        <v>13.027027</v>
      </c>
      <c r="H102" s="3" t="s">
        <v>9</v>
      </c>
      <c r="I102">
        <f>(1/12)*SQRT(SUM(Q2:Q109))</f>
        <v>0.64488938403239382</v>
      </c>
      <c r="J102">
        <f t="shared" si="20"/>
        <v>1.3474330586661356</v>
      </c>
      <c r="L102">
        <f t="shared" si="21"/>
        <v>13.027027</v>
      </c>
      <c r="M102">
        <f t="shared" si="18"/>
        <v>9.8519500000000004</v>
      </c>
      <c r="O102">
        <f t="shared" si="19"/>
        <v>9.8519500000000004</v>
      </c>
      <c r="Q102">
        <f t="shared" si="15"/>
        <v>0.30570097322274736</v>
      </c>
      <c r="S102">
        <f t="shared" si="16"/>
        <v>10.404852317975561</v>
      </c>
      <c r="T102">
        <f t="shared" si="17"/>
        <v>9.8519500000000004</v>
      </c>
    </row>
    <row r="103" spans="1:20" x14ac:dyDescent="0.3">
      <c r="A103">
        <v>101</v>
      </c>
      <c r="B103">
        <v>2018</v>
      </c>
      <c r="C103">
        <v>6</v>
      </c>
      <c r="D103">
        <v>30</v>
      </c>
      <c r="E103">
        <v>10.268551</v>
      </c>
      <c r="F103">
        <v>10.823691</v>
      </c>
      <c r="G103">
        <v>14.051970000000001</v>
      </c>
      <c r="J103">
        <f t="shared" si="20"/>
        <v>4.5476877946086711</v>
      </c>
      <c r="L103">
        <f t="shared" si="21"/>
        <v>14.051970000000001</v>
      </c>
      <c r="M103">
        <f t="shared" si="18"/>
        <v>10.823691</v>
      </c>
      <c r="O103">
        <f t="shared" si="19"/>
        <v>10.823691</v>
      </c>
      <c r="Q103">
        <f t="shared" si="15"/>
        <v>2.5881135950805525E-3</v>
      </c>
      <c r="S103">
        <f t="shared" si="16"/>
        <v>10.874564505826516</v>
      </c>
      <c r="T103">
        <f t="shared" si="17"/>
        <v>10.823691</v>
      </c>
    </row>
    <row r="104" spans="1:20" x14ac:dyDescent="0.3">
      <c r="A104">
        <v>102</v>
      </c>
      <c r="B104">
        <v>2018</v>
      </c>
      <c r="C104">
        <v>7</v>
      </c>
      <c r="D104">
        <v>31</v>
      </c>
      <c r="E104">
        <v>13.019124</v>
      </c>
      <c r="F104">
        <v>13.000705999999999</v>
      </c>
      <c r="G104">
        <v>19.292292</v>
      </c>
      <c r="J104">
        <f t="shared" si="20"/>
        <v>18.572185369407087</v>
      </c>
      <c r="L104">
        <f t="shared" si="21"/>
        <v>19.292292</v>
      </c>
      <c r="M104">
        <f t="shared" si="18"/>
        <v>13.000705999999999</v>
      </c>
      <c r="O104">
        <f t="shared" si="19"/>
        <v>13.000705999999999</v>
      </c>
      <c r="Q104">
        <f t="shared" si="15"/>
        <v>7.5845142803785473E-2</v>
      </c>
      <c r="S104">
        <f t="shared" si="16"/>
        <v>13.276105968779564</v>
      </c>
      <c r="T104">
        <f t="shared" si="17"/>
        <v>13.000705999999999</v>
      </c>
    </row>
    <row r="105" spans="1:20" x14ac:dyDescent="0.3">
      <c r="A105">
        <v>103</v>
      </c>
      <c r="B105">
        <v>2018</v>
      </c>
      <c r="C105">
        <v>8</v>
      </c>
      <c r="D105">
        <v>31</v>
      </c>
      <c r="E105">
        <v>13.343462000000001</v>
      </c>
      <c r="F105">
        <v>14.031585</v>
      </c>
      <c r="G105">
        <v>18.335381000000002</v>
      </c>
      <c r="J105">
        <f t="shared" si="20"/>
        <v>28.520137499380109</v>
      </c>
      <c r="L105">
        <f t="shared" si="21"/>
        <v>18.335381000000002</v>
      </c>
      <c r="M105">
        <f t="shared" si="18"/>
        <v>14.031585</v>
      </c>
      <c r="O105">
        <f t="shared" si="19"/>
        <v>14.031585</v>
      </c>
      <c r="Q105">
        <f t="shared" si="15"/>
        <v>1.4256680642643673</v>
      </c>
      <c r="S105">
        <f t="shared" si="16"/>
        <v>12.837571572829113</v>
      </c>
      <c r="T105">
        <f t="shared" si="17"/>
        <v>14.031585</v>
      </c>
    </row>
    <row r="106" spans="1:20" x14ac:dyDescent="0.3">
      <c r="A106">
        <v>104</v>
      </c>
      <c r="B106">
        <v>2018</v>
      </c>
      <c r="C106">
        <v>9</v>
      </c>
      <c r="D106">
        <v>30</v>
      </c>
      <c r="E106">
        <v>10.767687</v>
      </c>
      <c r="F106">
        <v>10.90118</v>
      </c>
      <c r="G106">
        <v>13.557492</v>
      </c>
      <c r="J106">
        <f t="shared" si="20"/>
        <v>4.8841877046529856</v>
      </c>
      <c r="L106">
        <f t="shared" si="21"/>
        <v>13.557492</v>
      </c>
      <c r="M106">
        <f t="shared" si="18"/>
        <v>10.90118</v>
      </c>
      <c r="O106">
        <f t="shared" si="19"/>
        <v>10.90118</v>
      </c>
      <c r="Q106">
        <f t="shared" si="15"/>
        <v>6.4123155837782303E-2</v>
      </c>
      <c r="S106">
        <f t="shared" si="16"/>
        <v>10.647954496075569</v>
      </c>
      <c r="T106">
        <f t="shared" si="17"/>
        <v>10.90118</v>
      </c>
    </row>
    <row r="107" spans="1:20" x14ac:dyDescent="0.3">
      <c r="A107">
        <v>105</v>
      </c>
      <c r="B107">
        <v>2018</v>
      </c>
      <c r="C107">
        <v>10</v>
      </c>
      <c r="D107">
        <v>31</v>
      </c>
      <c r="E107">
        <v>9.2332090000000004</v>
      </c>
      <c r="F107">
        <v>8.9403500000000005</v>
      </c>
      <c r="G107">
        <v>10.274711</v>
      </c>
      <c r="J107">
        <f t="shared" si="20"/>
        <v>6.209557765132101E-2</v>
      </c>
      <c r="L107">
        <f t="shared" si="21"/>
        <v>10.274711</v>
      </c>
      <c r="M107">
        <f t="shared" si="18"/>
        <v>8.9403500000000005</v>
      </c>
      <c r="O107">
        <f t="shared" si="19"/>
        <v>8.9403500000000005</v>
      </c>
      <c r="Q107">
        <f t="shared" si="15"/>
        <v>4.1277002261539776E-2</v>
      </c>
      <c r="S107">
        <f t="shared" si="16"/>
        <v>9.1435174242134796</v>
      </c>
      <c r="T107">
        <f t="shared" si="17"/>
        <v>8.9403500000000005</v>
      </c>
    </row>
    <row r="108" spans="1:20" x14ac:dyDescent="0.3">
      <c r="A108">
        <v>106</v>
      </c>
      <c r="B108">
        <v>2018</v>
      </c>
      <c r="C108">
        <v>11</v>
      </c>
      <c r="D108">
        <v>30</v>
      </c>
      <c r="E108">
        <v>7.5850819999999999</v>
      </c>
      <c r="F108">
        <v>7.1636199999999999</v>
      </c>
      <c r="G108">
        <v>5.4650400000000001</v>
      </c>
      <c r="J108">
        <f t="shared" si="20"/>
        <v>2.3333789324922494</v>
      </c>
      <c r="L108">
        <f t="shared" si="21"/>
        <v>5.4650400000000001</v>
      </c>
      <c r="M108">
        <f t="shared" si="18"/>
        <v>7.1636199999999999</v>
      </c>
      <c r="O108">
        <f t="shared" si="19"/>
        <v>7.1636199999999999</v>
      </c>
      <c r="Q108">
        <f t="shared" si="15"/>
        <v>5.0303648237192307E-2</v>
      </c>
      <c r="S108">
        <f t="shared" si="16"/>
        <v>6.9393352518845912</v>
      </c>
      <c r="T108">
        <f t="shared" si="17"/>
        <v>7.1636199999999999</v>
      </c>
    </row>
    <row r="109" spans="1:20" x14ac:dyDescent="0.3">
      <c r="A109">
        <v>107</v>
      </c>
      <c r="B109">
        <v>2018</v>
      </c>
      <c r="C109">
        <v>12</v>
      </c>
      <c r="D109">
        <v>31</v>
      </c>
      <c r="E109">
        <v>4.5440740000000002</v>
      </c>
      <c r="F109">
        <v>5.9061490000000001</v>
      </c>
      <c r="G109">
        <v>2.5138760000000002</v>
      </c>
      <c r="J109">
        <f t="shared" si="20"/>
        <v>7.75628714688375</v>
      </c>
      <c r="L109">
        <f t="shared" si="21"/>
        <v>2.5138760000000002</v>
      </c>
      <c r="M109">
        <f t="shared" si="18"/>
        <v>5.9061490000000001</v>
      </c>
      <c r="O109">
        <f t="shared" si="19"/>
        <v>5.9061490000000001</v>
      </c>
      <c r="Q109">
        <f t="shared" si="15"/>
        <v>0.10193777554728342</v>
      </c>
      <c r="S109">
        <f t="shared" si="16"/>
        <v>5.5868720425676113</v>
      </c>
      <c r="T109">
        <f t="shared" si="17"/>
        <v>5.9061490000000001</v>
      </c>
    </row>
    <row r="110" spans="1:20" s="5" customFormat="1" x14ac:dyDescent="0.3">
      <c r="B110" s="5" t="s">
        <v>14</v>
      </c>
      <c r="E110" s="5">
        <f>AVERAGE(E2:E109)</f>
        <v>7.9603808888888929</v>
      </c>
      <c r="F110" s="5">
        <f>AVERAGE(F2:F109)</f>
        <v>8.691160157407408</v>
      </c>
      <c r="G110" s="5">
        <f>AVERAGE(G2:G109)</f>
        <v>9.2796199166666682</v>
      </c>
      <c r="H110" s="6"/>
      <c r="J110" s="5">
        <f>AVERAGE(J2:J109)</f>
        <v>7.5350712627262055</v>
      </c>
      <c r="L110" s="5">
        <f>AVERAGE(L2:L109)</f>
        <v>9.2876375833333356</v>
      </c>
      <c r="M110" s="5">
        <f>AVERAGE(M2:M109)</f>
        <v>8.691160157407408</v>
      </c>
      <c r="O110" s="5">
        <f>AVERAGE(O2:O109)</f>
        <v>8.691160157407408</v>
      </c>
      <c r="Q110" s="5">
        <f>AVERAGE(Q2:Q109)</f>
        <v>0.55450975685024051</v>
      </c>
      <c r="S110" s="5">
        <f>AVERAGE(S2:S109)</f>
        <v>8.6911601574074062</v>
      </c>
      <c r="T110" s="5">
        <f>AVERAGE(T2:T109)</f>
        <v>8.691160157407408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water temp to air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2020-12-29T23:47:46Z</dcterms:modified>
</cp:coreProperties>
</file>