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8C90011D-4C25-48F3-9ED3-34CA1D7CF52C}" xr6:coauthVersionLast="47" xr6:coauthVersionMax="47" xr10:uidLastSave="{00000000-0000-0000-0000-000000000000}"/>
  <bookViews>
    <workbookView xWindow="-120" yWindow="-120" windowWidth="29040" windowHeight="15540" xr2:uid="{BA8B6196-FC25-450E-B90E-DCCE11AF4D42}"/>
  </bookViews>
  <sheets>
    <sheet name="WETL_ID" sheetId="1" r:id="rId1"/>
    <sheet name="IDUs" sheetId="2" r:id="rId2"/>
    <sheet name="IDUs (2)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4" l="1"/>
  <c r="N78" i="4"/>
  <c r="L78" i="4"/>
  <c r="K78" i="4"/>
  <c r="F78" i="4"/>
  <c r="E78" i="4"/>
  <c r="C78" i="4"/>
  <c r="B78" i="4"/>
  <c r="N77" i="4"/>
  <c r="L77" i="4"/>
  <c r="K77" i="4"/>
  <c r="F77" i="4"/>
  <c r="E77" i="4"/>
  <c r="C77" i="4"/>
  <c r="B77" i="4"/>
  <c r="N76" i="4"/>
  <c r="L76" i="4"/>
  <c r="K76" i="4"/>
  <c r="F76" i="4"/>
  <c r="E76" i="4"/>
  <c r="C76" i="4"/>
  <c r="B76" i="4"/>
  <c r="N75" i="4"/>
  <c r="L75" i="4"/>
  <c r="K75" i="4"/>
  <c r="F75" i="4"/>
  <c r="E75" i="4"/>
  <c r="C75" i="4"/>
  <c r="B75" i="4"/>
  <c r="N74" i="4"/>
  <c r="L74" i="4"/>
  <c r="F74" i="4"/>
  <c r="E74" i="4"/>
  <c r="C74" i="4"/>
  <c r="B74" i="4"/>
  <c r="N73" i="4"/>
  <c r="L73" i="4"/>
  <c r="K73" i="4"/>
  <c r="F73" i="4"/>
  <c r="E73" i="4"/>
  <c r="C73" i="4"/>
  <c r="B73" i="4"/>
  <c r="N72" i="4"/>
  <c r="L72" i="4"/>
  <c r="K72" i="4"/>
  <c r="F72" i="4"/>
  <c r="E72" i="4"/>
  <c r="C72" i="4"/>
  <c r="B72" i="4"/>
  <c r="K88" i="4"/>
  <c r="F88" i="4"/>
  <c r="N71" i="4"/>
  <c r="L71" i="4"/>
  <c r="K71" i="4"/>
  <c r="F71" i="4"/>
  <c r="E71" i="4"/>
  <c r="C71" i="4"/>
  <c r="B71" i="4"/>
  <c r="K86" i="4"/>
  <c r="F86" i="4"/>
  <c r="N70" i="4"/>
  <c r="L70" i="4"/>
  <c r="K70" i="4"/>
  <c r="F70" i="4"/>
  <c r="E70" i="4"/>
  <c r="C70" i="4"/>
  <c r="B70" i="4"/>
  <c r="K85" i="4"/>
  <c r="F85" i="4"/>
  <c r="K84" i="4"/>
  <c r="F84" i="4"/>
  <c r="N69" i="4"/>
  <c r="L69" i="4"/>
  <c r="K69" i="4"/>
  <c r="F69" i="4"/>
  <c r="E69" i="4"/>
  <c r="C69" i="4"/>
  <c r="B69" i="4"/>
  <c r="K83" i="4"/>
  <c r="F83" i="4"/>
  <c r="K82" i="4"/>
  <c r="F82" i="4"/>
  <c r="N68" i="4"/>
  <c r="L68" i="4"/>
  <c r="K68" i="4"/>
  <c r="F68" i="4"/>
  <c r="E68" i="4"/>
  <c r="C68" i="4"/>
  <c r="B68" i="4"/>
  <c r="N67" i="4"/>
  <c r="L67" i="4"/>
  <c r="K67" i="4"/>
  <c r="F67" i="4"/>
  <c r="E67" i="4"/>
  <c r="C67" i="4"/>
  <c r="B67" i="4"/>
  <c r="C130" i="4"/>
  <c r="M129" i="4"/>
  <c r="N129" i="4" s="1"/>
  <c r="M127" i="4"/>
  <c r="N127" i="4" s="1"/>
  <c r="J50" i="4"/>
  <c r="H50" i="4"/>
  <c r="J43" i="4"/>
  <c r="H43" i="4"/>
  <c r="M121" i="4"/>
  <c r="N121" i="4" s="1"/>
  <c r="M119" i="4"/>
  <c r="N119" i="4" s="1"/>
  <c r="M109" i="4"/>
  <c r="N109" i="4" s="1"/>
  <c r="M105" i="4"/>
  <c r="N105" i="4" s="1"/>
  <c r="M95" i="4"/>
  <c r="N95" i="4" s="1"/>
  <c r="I88" i="2"/>
  <c r="G88" i="2"/>
  <c r="I72" i="2"/>
  <c r="G72" i="2"/>
  <c r="G21" i="1"/>
  <c r="M97" i="4" l="1"/>
  <c r="M99" i="4" s="1"/>
  <c r="M101" i="4" s="1"/>
  <c r="N99" i="4"/>
  <c r="M132" i="4"/>
  <c r="N97" i="4"/>
  <c r="M111" i="4"/>
  <c r="E43" i="1"/>
  <c r="B43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N101" i="4" l="1"/>
  <c r="M103" i="4"/>
  <c r="M134" i="4"/>
  <c r="N132" i="4"/>
  <c r="N134" i="4" s="1"/>
  <c r="N111" i="4"/>
  <c r="N113" i="4" s="1"/>
  <c r="M113" i="4"/>
  <c r="H35" i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M115" i="4" l="1"/>
  <c r="N115" i="4" s="1"/>
  <c r="N136" i="4"/>
  <c r="M136" i="4"/>
  <c r="N103" i="4"/>
  <c r="M107" i="4"/>
  <c r="L102" i="2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N107" i="4" l="1"/>
  <c r="M138" i="4"/>
  <c r="M117" i="4"/>
  <c r="N117" i="4" s="1"/>
  <c r="M27" i="2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N138" i="4" l="1"/>
  <c r="N140" i="4" s="1"/>
  <c r="M140" i="4"/>
  <c r="M123" i="4"/>
  <c r="H21" i="1"/>
  <c r="G1" i="1"/>
  <c r="N142" i="4" l="1"/>
  <c r="M142" i="4"/>
  <c r="N123" i="4"/>
  <c r="M125" i="4"/>
  <c r="N125" i="4" s="1"/>
</calcChain>
</file>

<file path=xl/sharedStrings.xml><?xml version="1.0" encoding="utf-8"?>
<sst xmlns="http://schemas.openxmlformats.org/spreadsheetml/2006/main" count="532" uniqueCount="56">
  <si>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</si>
  <si>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</si>
  <si>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</si>
  <si>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</si>
  <si>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</si>
  <si>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</si>
  <si>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</si>
  <si>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</si>
  <si>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</si>
  <si>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</si>
  <si>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</si>
  <si>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</si>
  <si>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</si>
  <si>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</si>
  <si>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</si>
  <si>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</si>
  <si>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</si>
  <si>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</si>
  <si>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</si>
  <si>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</si>
  <si>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</si>
  <si>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</si>
  <si>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</si>
  <si>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</si>
  <si>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</si>
  <si>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</si>
  <si>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</si>
  <si>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</si>
  <si>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</si>
  <si>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</si>
  <si>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</si>
  <si>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</si>
  <si>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</si>
  <si>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</si>
  <si>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</si>
  <si>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</si>
  <si>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</si>
  <si>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</si>
  <si>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</si>
  <si>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</si>
  <si>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</si>
  <si>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</si>
  <si>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</si>
  <si>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</si>
  <si>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</si>
  <si>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</si>
  <si>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</si>
  <si>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</si>
  <si>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</si>
  <si>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</si>
  <si>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</si>
  <si>
    <t>N Santiam R</t>
  </si>
  <si>
    <t>Jan Irene Miller's property</t>
  </si>
  <si>
    <t>Nsantiam basin totals</t>
  </si>
  <si>
    <t>Wetlands as in CW3M C705 11/19/21 in the McKenzie, Clackamas, and Nsantiam basins</t>
  </si>
  <si>
    <t>#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</si>
</sst>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L62"/>
  <sheetViews>
    <sheetView tabSelected="1" workbookViewId="0">
      <pane xSplit="10" ySplit="13" topLeftCell="L14" activePane="bottomRight" state="frozen"/>
      <selection pane="topRight" activeCell="K1" sqref="K1"/>
      <selection pane="bottomLeft" activeCell="A14" sqref="A14"/>
      <selection pane="bottomRight" activeCell="A12" sqref="A12"/>
    </sheetView>
  </sheetViews>
  <sheetFormatPr defaultRowHeight="15" x14ac:dyDescent="0.25"/>
  <cols>
    <col min="4" max="4" width="10.42578125" style="8" customWidth="1"/>
    <col min="6" max="6" width="25.85546875" customWidth="1"/>
    <col min="7" max="7" width="12.7109375" customWidth="1"/>
    <col min="8" max="8" width="12.7109375" style="4" customWidth="1"/>
    <col min="9" max="9" width="12.7109375" style="2" customWidth="1"/>
  </cols>
  <sheetData>
    <row r="1" spans="1:11" x14ac:dyDescent="0.25">
      <c r="A1" t="s">
        <v>54</v>
      </c>
      <c r="G1">
        <f>SUM(G3:G20)</f>
        <v>65</v>
      </c>
      <c r="J1" t="s">
        <v>39</v>
      </c>
    </row>
    <row r="2" spans="1:11" s="1" customFormat="1" ht="30" x14ac:dyDescent="0.25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25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25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25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25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25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25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25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25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25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25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25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25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25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25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25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25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25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25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25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25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25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25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25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25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25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25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25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25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25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2" x14ac:dyDescent="0.25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2" x14ac:dyDescent="0.25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2" x14ac:dyDescent="0.25">
      <c r="A35" t="s">
        <v>43</v>
      </c>
      <c r="G35">
        <f>SUM(G23:G34)</f>
        <v>26</v>
      </c>
      <c r="H35" s="4">
        <f>SUM(H23:H34)</f>
        <v>203.66809999999998</v>
      </c>
    </row>
    <row r="37" spans="1:12" x14ac:dyDescent="0.25">
      <c r="A37">
        <v>31</v>
      </c>
      <c r="B37">
        <v>91512</v>
      </c>
      <c r="C37">
        <v>5136</v>
      </c>
      <c r="D37" s="8">
        <v>147.27090000000001</v>
      </c>
      <c r="E37">
        <v>23780477</v>
      </c>
      <c r="F37" t="s">
        <v>51</v>
      </c>
      <c r="G37">
        <v>5</v>
      </c>
      <c r="H37" s="4">
        <v>44.2</v>
      </c>
      <c r="I37" s="2">
        <v>147</v>
      </c>
      <c r="J37">
        <v>519913</v>
      </c>
      <c r="K37">
        <v>4959966</v>
      </c>
      <c r="L37" t="s">
        <v>52</v>
      </c>
    </row>
    <row r="38" spans="1:12" x14ac:dyDescent="0.25">
      <c r="A38" t="s">
        <v>53</v>
      </c>
    </row>
    <row r="42" spans="1:12" x14ac:dyDescent="0.25">
      <c r="A42" t="s">
        <v>25</v>
      </c>
    </row>
    <row r="43" spans="1:12" x14ac:dyDescent="0.25">
      <c r="A43" t="s">
        <v>35</v>
      </c>
      <c r="B43" s="4">
        <f>SUM(B45:B62)</f>
        <v>519.25480000000005</v>
      </c>
      <c r="D43" s="8" t="s">
        <v>36</v>
      </c>
      <c r="E43" s="4">
        <f>SUM(E45:E56)</f>
        <v>203.6249</v>
      </c>
    </row>
    <row r="44" spans="1:12" x14ac:dyDescent="0.25">
      <c r="A44" t="s">
        <v>0</v>
      </c>
      <c r="B44" s="4" t="s">
        <v>23</v>
      </c>
      <c r="D44" t="s">
        <v>0</v>
      </c>
      <c r="E44" s="4" t="s">
        <v>23</v>
      </c>
    </row>
    <row r="45" spans="1:12" x14ac:dyDescent="0.25">
      <c r="A45">
        <v>15</v>
      </c>
      <c r="B45" s="4">
        <v>161.80410000000001</v>
      </c>
      <c r="D45">
        <v>25</v>
      </c>
      <c r="E45" s="4">
        <v>37.5364</v>
      </c>
    </row>
    <row r="46" spans="1:12" x14ac:dyDescent="0.25">
      <c r="A46">
        <v>18</v>
      </c>
      <c r="B46" s="4">
        <v>41.287700000000001</v>
      </c>
      <c r="D46">
        <v>21</v>
      </c>
      <c r="E46" s="4">
        <v>35.7926</v>
      </c>
    </row>
    <row r="47" spans="1:12" x14ac:dyDescent="0.25">
      <c r="A47">
        <v>11</v>
      </c>
      <c r="B47" s="4">
        <v>36.640300000000003</v>
      </c>
      <c r="D47">
        <v>22</v>
      </c>
      <c r="E47" s="4">
        <v>28.562000000000001</v>
      </c>
    </row>
    <row r="48" spans="1:12" x14ac:dyDescent="0.25">
      <c r="A48">
        <v>5</v>
      </c>
      <c r="B48" s="4">
        <v>35.198799999999999</v>
      </c>
      <c r="D48">
        <v>23</v>
      </c>
      <c r="E48" s="4">
        <v>25.7</v>
      </c>
    </row>
    <row r="49" spans="1:5" x14ac:dyDescent="0.25">
      <c r="A49">
        <v>7</v>
      </c>
      <c r="B49" s="4">
        <v>33.111600000000003</v>
      </c>
      <c r="D49">
        <v>20</v>
      </c>
      <c r="E49" s="4">
        <v>21.9206</v>
      </c>
    </row>
    <row r="50" spans="1:5" x14ac:dyDescent="0.25">
      <c r="A50">
        <v>9</v>
      </c>
      <c r="B50" s="4">
        <v>30.7943</v>
      </c>
      <c r="D50">
        <v>24</v>
      </c>
      <c r="E50" s="4">
        <v>14.622199999999999</v>
      </c>
    </row>
    <row r="51" spans="1:5" x14ac:dyDescent="0.25">
      <c r="A51">
        <v>12</v>
      </c>
      <c r="B51" s="4">
        <v>26.276800000000001</v>
      </c>
      <c r="D51">
        <v>29</v>
      </c>
      <c r="E51" s="4">
        <v>10.258800000000001</v>
      </c>
    </row>
    <row r="52" spans="1:5" x14ac:dyDescent="0.25">
      <c r="A52">
        <v>1</v>
      </c>
      <c r="B52" s="4">
        <v>24.105699999999999</v>
      </c>
      <c r="D52">
        <v>28</v>
      </c>
      <c r="E52" s="4">
        <v>6.7222</v>
      </c>
    </row>
    <row r="53" spans="1:5" x14ac:dyDescent="0.25">
      <c r="A53">
        <v>16</v>
      </c>
      <c r="B53" s="4">
        <v>20.059799999999999</v>
      </c>
      <c r="D53">
        <v>30</v>
      </c>
      <c r="E53" s="4">
        <v>6.5830000000000002</v>
      </c>
    </row>
    <row r="54" spans="1:5" x14ac:dyDescent="0.25">
      <c r="A54">
        <v>3</v>
      </c>
      <c r="B54" s="4">
        <v>19.5397</v>
      </c>
      <c r="D54">
        <v>27</v>
      </c>
      <c r="E54" s="4">
        <v>5.5853000000000002</v>
      </c>
    </row>
    <row r="55" spans="1:5" x14ac:dyDescent="0.25">
      <c r="A55">
        <v>14</v>
      </c>
      <c r="B55" s="4">
        <v>15.457800000000001</v>
      </c>
      <c r="D55">
        <v>26</v>
      </c>
      <c r="E55" s="4">
        <v>5.2785000000000002</v>
      </c>
    </row>
    <row r="56" spans="1:5" x14ac:dyDescent="0.25">
      <c r="A56">
        <v>4</v>
      </c>
      <c r="B56" s="4">
        <v>14.686299999999999</v>
      </c>
      <c r="D56">
        <v>19</v>
      </c>
      <c r="E56" s="4">
        <v>5.0632999999999999</v>
      </c>
    </row>
    <row r="57" spans="1:5" x14ac:dyDescent="0.25">
      <c r="A57">
        <v>6</v>
      </c>
      <c r="B57" s="4">
        <v>14.101699999999999</v>
      </c>
      <c r="D57"/>
    </row>
    <row r="58" spans="1:5" x14ac:dyDescent="0.25">
      <c r="A58">
        <v>2</v>
      </c>
      <c r="B58" s="4">
        <v>12.8376</v>
      </c>
    </row>
    <row r="59" spans="1:5" x14ac:dyDescent="0.25">
      <c r="A59">
        <v>8</v>
      </c>
      <c r="B59" s="4">
        <v>10.452</v>
      </c>
    </row>
    <row r="60" spans="1:5" x14ac:dyDescent="0.25">
      <c r="A60">
        <v>10</v>
      </c>
      <c r="B60" s="4">
        <v>8.4712999999999994</v>
      </c>
    </row>
    <row r="61" spans="1:5" x14ac:dyDescent="0.25">
      <c r="A61">
        <v>17</v>
      </c>
      <c r="B61" s="4">
        <v>7.8960999999999997</v>
      </c>
    </row>
    <row r="62" spans="1:5" x14ac:dyDescent="0.25">
      <c r="A62">
        <v>13</v>
      </c>
      <c r="B62" s="4">
        <v>6.5331999999999999</v>
      </c>
    </row>
  </sheetData>
  <sortState xmlns:xlrd2="http://schemas.microsoft.com/office/spreadsheetml/2017/richdata2" ref="D45:E56">
    <sortCondition descending="1" ref="E45:E56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workbookViewId="0">
      <pane ySplit="1" topLeftCell="A66" activePane="bottomLeft" state="frozen"/>
      <selection pane="bottomLeft" activeCell="A4" sqref="A4:A7"/>
    </sheetView>
  </sheetViews>
  <sheetFormatPr defaultRowHeight="15" x14ac:dyDescent="0.25"/>
  <cols>
    <col min="5" max="5" width="10" bestFit="1" customWidth="1"/>
    <col min="6" max="9" width="10" customWidth="1"/>
    <col min="10" max="10" width="15.5703125" customWidth="1"/>
    <col min="13" max="13" width="11.5703125" style="2" bestFit="1" customWidth="1"/>
    <col min="15" max="15" width="20.7109375" customWidth="1"/>
  </cols>
  <sheetData>
    <row r="1" spans="1:16" x14ac:dyDescent="0.25">
      <c r="A1" t="s">
        <v>0</v>
      </c>
      <c r="B1" t="s">
        <v>10</v>
      </c>
      <c r="C1" t="s">
        <v>44</v>
      </c>
      <c r="D1" t="s">
        <v>1</v>
      </c>
      <c r="E1" t="s">
        <v>19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25">
      <c r="A2" s="10" t="s">
        <v>34</v>
      </c>
    </row>
    <row r="3" spans="1:16" x14ac:dyDescent="0.25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25">
      <c r="A4">
        <v>1</v>
      </c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25">
      <c r="A5">
        <v>1</v>
      </c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25">
      <c r="A6">
        <v>1</v>
      </c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25">
      <c r="A7">
        <v>1</v>
      </c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25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25">
      <c r="M9"/>
    </row>
    <row r="10" spans="1:16" x14ac:dyDescent="0.25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25">
      <c r="A11">
        <v>2</v>
      </c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25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25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25">
      <c r="A15">
        <v>3</v>
      </c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25">
      <c r="A16">
        <v>3</v>
      </c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25">
      <c r="A17">
        <v>3</v>
      </c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25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25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25">
      <c r="A21">
        <v>4</v>
      </c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25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25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25">
      <c r="A25">
        <v>5</v>
      </c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25">
      <c r="A26">
        <v>5</v>
      </c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25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25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25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25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25">
      <c r="A33">
        <v>7</v>
      </c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25">
      <c r="A34">
        <v>7</v>
      </c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25">
      <c r="A35">
        <v>7</v>
      </c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25">
      <c r="A36">
        <v>7</v>
      </c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25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25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25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25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25">
      <c r="A43">
        <v>9</v>
      </c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25">
      <c r="A44">
        <v>9</v>
      </c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25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25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25">
      <c r="A48">
        <v>10</v>
      </c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25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25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25">
      <c r="A52">
        <v>11</v>
      </c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25">
      <c r="A53">
        <v>11</v>
      </c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25">
      <c r="A54">
        <v>11</v>
      </c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25">
      <c r="A55">
        <v>11</v>
      </c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25">
      <c r="A56">
        <v>11</v>
      </c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25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25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25">
      <c r="A60">
        <v>12</v>
      </c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25">
      <c r="A61">
        <v>12</v>
      </c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25">
      <c r="A62">
        <v>12</v>
      </c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25">
      <c r="A63">
        <v>12</v>
      </c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25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25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25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25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25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25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25">
      <c r="A73">
        <v>15</v>
      </c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25">
      <c r="A74">
        <v>15</v>
      </c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25">
      <c r="A75">
        <v>15</v>
      </c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25">
      <c r="A76">
        <v>15</v>
      </c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25">
      <c r="A77">
        <v>15</v>
      </c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25">
      <c r="A78">
        <v>15</v>
      </c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25">
      <c r="A79">
        <v>15</v>
      </c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25">
      <c r="A80">
        <v>15</v>
      </c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50</v>
      </c>
    </row>
    <row r="81" spans="1:15" x14ac:dyDescent="0.25">
      <c r="A81">
        <v>15</v>
      </c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25">
      <c r="A82">
        <v>15</v>
      </c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25">
      <c r="A83">
        <v>15</v>
      </c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25">
      <c r="A84">
        <v>15</v>
      </c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25">
      <c r="A85">
        <v>15</v>
      </c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25">
      <c r="A86">
        <v>15</v>
      </c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25">
      <c r="A87">
        <v>15</v>
      </c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25">
      <c r="A88">
        <v>15</v>
      </c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25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25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49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25">
      <c r="A92">
        <v>16</v>
      </c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25">
      <c r="A93">
        <v>16</v>
      </c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25">
      <c r="A94">
        <v>16</v>
      </c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25">
      <c r="A95">
        <v>16</v>
      </c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25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25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25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25">
      <c r="K100" s="5"/>
      <c r="L100" s="4"/>
    </row>
    <row r="101" spans="1:16" x14ac:dyDescent="0.25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25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25">
      <c r="B103">
        <f>SUM(B2:B102)</f>
        <v>65</v>
      </c>
      <c r="K103" s="5"/>
      <c r="L103" s="4"/>
    </row>
    <row r="104" spans="1:16" x14ac:dyDescent="0.25">
      <c r="A104" s="10" t="s">
        <v>33</v>
      </c>
    </row>
    <row r="105" spans="1:16" x14ac:dyDescent="0.25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25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25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25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25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25">
      <c r="K111" s="5"/>
      <c r="L111" s="4"/>
    </row>
    <row r="112" spans="1:16" x14ac:dyDescent="0.25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25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25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25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25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25">
      <c r="K117" s="5"/>
      <c r="L117" s="4"/>
    </row>
    <row r="118" spans="1:16" x14ac:dyDescent="0.25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25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25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25">
      <c r="K121" s="5"/>
      <c r="L121" s="4"/>
    </row>
    <row r="122" spans="1:16" x14ac:dyDescent="0.25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25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25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25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25">
      <c r="K126" s="5"/>
      <c r="L126" s="4"/>
    </row>
    <row r="127" spans="1:16" x14ac:dyDescent="0.25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25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25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25">
      <c r="K130" s="5"/>
      <c r="L130" s="4"/>
    </row>
    <row r="131" spans="1:16" x14ac:dyDescent="0.25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25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25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25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25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25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25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25">
      <c r="K138" s="5"/>
      <c r="L138" s="4"/>
    </row>
    <row r="139" spans="1:16" x14ac:dyDescent="0.25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25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25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25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25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645-945C-4C81-90D4-9241866A6700}">
  <dimension ref="A1:Q143"/>
  <sheetViews>
    <sheetView workbookViewId="0">
      <pane ySplit="1" topLeftCell="A30" activePane="bottomLeft" state="frozen"/>
      <selection pane="bottomLeft" activeCell="A44" sqref="A44:XFD59"/>
    </sheetView>
  </sheetViews>
  <sheetFormatPr defaultRowHeight="15" x14ac:dyDescent="0.25"/>
  <cols>
    <col min="6" max="6" width="10" bestFit="1" customWidth="1"/>
    <col min="7" max="10" width="10" customWidth="1"/>
    <col min="11" max="11" width="15.5703125" customWidth="1"/>
    <col min="14" max="14" width="11.5703125" style="2" bestFit="1" customWidth="1"/>
    <col min="16" max="16" width="20.7109375" customWidth="1"/>
  </cols>
  <sheetData>
    <row r="1" spans="1:17" x14ac:dyDescent="0.25">
      <c r="A1" t="s">
        <v>55</v>
      </c>
      <c r="B1" t="s">
        <v>0</v>
      </c>
      <c r="C1" t="s">
        <v>10</v>
      </c>
      <c r="D1" t="s">
        <v>44</v>
      </c>
      <c r="E1" t="s">
        <v>1</v>
      </c>
      <c r="F1" t="s">
        <v>19</v>
      </c>
      <c r="G1" t="s">
        <v>45</v>
      </c>
      <c r="H1" t="s">
        <v>46</v>
      </c>
      <c r="I1" t="s">
        <v>47</v>
      </c>
      <c r="J1" t="s">
        <v>48</v>
      </c>
      <c r="K1" t="s">
        <v>3</v>
      </c>
      <c r="L1" t="s">
        <v>11</v>
      </c>
      <c r="M1" t="s">
        <v>12</v>
      </c>
      <c r="N1" s="2" t="s">
        <v>13</v>
      </c>
      <c r="O1" t="s">
        <v>26</v>
      </c>
      <c r="Q1" t="s">
        <v>40</v>
      </c>
    </row>
    <row r="2" spans="1:17" s="14" customFormat="1" x14ac:dyDescent="0.25">
      <c r="A2" s="14">
        <v>2</v>
      </c>
      <c r="B2" s="14">
        <v>1</v>
      </c>
      <c r="C2" s="14">
        <v>5</v>
      </c>
      <c r="D2" s="14">
        <v>4</v>
      </c>
      <c r="E2" s="14">
        <v>2277</v>
      </c>
      <c r="F2" s="14">
        <v>23765583</v>
      </c>
      <c r="K2" s="14" t="s">
        <v>7</v>
      </c>
      <c r="L2" s="14">
        <v>37310</v>
      </c>
      <c r="M2" s="14">
        <v>44172</v>
      </c>
      <c r="N2" s="15">
        <v>113.24</v>
      </c>
      <c r="O2" s="14">
        <v>190</v>
      </c>
      <c r="P2" s="14" t="s">
        <v>27</v>
      </c>
    </row>
    <row r="3" spans="1:17" x14ac:dyDescent="0.25">
      <c r="B3">
        <v>1</v>
      </c>
      <c r="E3">
        <v>2274</v>
      </c>
      <c r="F3">
        <v>23772703</v>
      </c>
      <c r="K3" t="s">
        <v>7</v>
      </c>
      <c r="L3">
        <v>37279</v>
      </c>
      <c r="M3">
        <v>97565</v>
      </c>
      <c r="N3" s="2">
        <v>114.32</v>
      </c>
      <c r="O3">
        <v>190</v>
      </c>
      <c r="P3" t="s">
        <v>27</v>
      </c>
    </row>
    <row r="4" spans="1:17" x14ac:dyDescent="0.25">
      <c r="B4">
        <v>1</v>
      </c>
      <c r="E4">
        <v>2251</v>
      </c>
      <c r="F4">
        <v>23772705</v>
      </c>
      <c r="K4" t="s">
        <v>7</v>
      </c>
      <c r="L4">
        <v>36873</v>
      </c>
      <c r="M4">
        <v>30567</v>
      </c>
      <c r="N4" s="2">
        <v>115.07</v>
      </c>
      <c r="O4">
        <v>190</v>
      </c>
      <c r="P4" t="s">
        <v>27</v>
      </c>
    </row>
    <row r="5" spans="1:17" x14ac:dyDescent="0.25">
      <c r="B5">
        <v>1</v>
      </c>
      <c r="E5">
        <v>2251</v>
      </c>
      <c r="F5">
        <v>23772705</v>
      </c>
      <c r="K5" t="s">
        <v>7</v>
      </c>
      <c r="L5">
        <v>37240</v>
      </c>
      <c r="M5">
        <v>23708</v>
      </c>
      <c r="N5" s="2">
        <v>115.86</v>
      </c>
      <c r="O5">
        <v>195</v>
      </c>
      <c r="P5" t="s">
        <v>28</v>
      </c>
    </row>
    <row r="6" spans="1:17" x14ac:dyDescent="0.25">
      <c r="B6">
        <v>1</v>
      </c>
      <c r="E6">
        <v>2250</v>
      </c>
      <c r="F6">
        <v>23772713</v>
      </c>
      <c r="K6" t="s">
        <v>7</v>
      </c>
      <c r="L6">
        <v>36850</v>
      </c>
      <c r="M6">
        <v>45045</v>
      </c>
      <c r="N6" s="2">
        <v>116.67</v>
      </c>
      <c r="O6">
        <v>195</v>
      </c>
      <c r="P6" t="s">
        <v>28</v>
      </c>
    </row>
    <row r="7" spans="1:17" s="14" customFormat="1" x14ac:dyDescent="0.25">
      <c r="A7" s="14">
        <v>1</v>
      </c>
      <c r="B7" s="14">
        <v>2</v>
      </c>
      <c r="C7" s="14">
        <v>2</v>
      </c>
      <c r="D7" s="14">
        <v>2</v>
      </c>
      <c r="E7" s="14">
        <v>2244</v>
      </c>
      <c r="F7" s="14">
        <v>23772709</v>
      </c>
      <c r="K7" s="14" t="s">
        <v>7</v>
      </c>
      <c r="L7" s="14">
        <v>36786</v>
      </c>
      <c r="M7" s="14">
        <v>71657</v>
      </c>
      <c r="N7" s="15">
        <v>115.72</v>
      </c>
      <c r="O7" s="14">
        <v>195</v>
      </c>
      <c r="P7" s="14" t="s">
        <v>28</v>
      </c>
    </row>
    <row r="8" spans="1:17" x14ac:dyDescent="0.25">
      <c r="B8">
        <v>2</v>
      </c>
      <c r="E8">
        <v>2194</v>
      </c>
      <c r="F8">
        <v>23772709</v>
      </c>
      <c r="K8" t="s">
        <v>7</v>
      </c>
      <c r="L8">
        <v>36776</v>
      </c>
      <c r="M8">
        <v>56719</v>
      </c>
      <c r="N8" s="2">
        <v>116.08</v>
      </c>
      <c r="O8">
        <v>195</v>
      </c>
      <c r="P8" t="s">
        <v>28</v>
      </c>
    </row>
    <row r="9" spans="1:17" s="14" customFormat="1" x14ac:dyDescent="0.25">
      <c r="A9" s="14">
        <v>4</v>
      </c>
      <c r="B9" s="14">
        <v>3</v>
      </c>
      <c r="E9" s="14">
        <v>2194</v>
      </c>
      <c r="F9" s="14">
        <v>23772717</v>
      </c>
      <c r="K9" s="14" t="s">
        <v>7</v>
      </c>
      <c r="L9" s="14">
        <v>36282</v>
      </c>
      <c r="M9" s="14">
        <v>32023</v>
      </c>
      <c r="N9" s="15">
        <v>118.28</v>
      </c>
      <c r="O9" s="14">
        <v>190</v>
      </c>
      <c r="P9" s="14" t="s">
        <v>27</v>
      </c>
    </row>
    <row r="10" spans="1:17" x14ac:dyDescent="0.25">
      <c r="B10">
        <v>3</v>
      </c>
      <c r="C10">
        <v>4</v>
      </c>
      <c r="D10">
        <v>4</v>
      </c>
      <c r="E10">
        <v>2209</v>
      </c>
      <c r="F10">
        <v>23772721</v>
      </c>
      <c r="K10" t="s">
        <v>7</v>
      </c>
      <c r="L10">
        <v>36356</v>
      </c>
      <c r="M10">
        <v>39502</v>
      </c>
      <c r="N10" s="2">
        <v>117.98</v>
      </c>
      <c r="O10">
        <v>190</v>
      </c>
      <c r="P10" t="s">
        <v>27</v>
      </c>
    </row>
    <row r="11" spans="1:17" x14ac:dyDescent="0.25">
      <c r="B11">
        <v>3</v>
      </c>
      <c r="E11">
        <v>2206</v>
      </c>
      <c r="F11">
        <v>23774111</v>
      </c>
      <c r="L11">
        <v>36345</v>
      </c>
      <c r="M11">
        <v>42644</v>
      </c>
      <c r="N11" s="2">
        <v>118.42</v>
      </c>
      <c r="O11">
        <v>190</v>
      </c>
      <c r="P11" t="s">
        <v>27</v>
      </c>
    </row>
    <row r="12" spans="1:17" x14ac:dyDescent="0.25">
      <c r="B12">
        <v>3</v>
      </c>
      <c r="E12">
        <v>2198</v>
      </c>
      <c r="F12">
        <v>23774113</v>
      </c>
      <c r="L12">
        <v>36324</v>
      </c>
      <c r="M12">
        <v>81228</v>
      </c>
      <c r="N12" s="2">
        <v>117.67</v>
      </c>
      <c r="O12">
        <v>190</v>
      </c>
      <c r="P12" t="s">
        <v>27</v>
      </c>
    </row>
    <row r="13" spans="1:17" s="14" customFormat="1" x14ac:dyDescent="0.25">
      <c r="A13" s="14">
        <v>2</v>
      </c>
      <c r="B13" s="14">
        <v>4</v>
      </c>
      <c r="C13" s="14">
        <v>2</v>
      </c>
      <c r="D13" s="14">
        <v>2</v>
      </c>
      <c r="E13" s="14">
        <v>2170</v>
      </c>
      <c r="F13" s="14">
        <v>23772725</v>
      </c>
      <c r="K13" s="14" t="s">
        <v>7</v>
      </c>
      <c r="L13" s="14">
        <v>36305</v>
      </c>
      <c r="M13" s="14">
        <v>30363</v>
      </c>
      <c r="N13" s="15">
        <v>119.5</v>
      </c>
      <c r="O13" s="14">
        <v>190</v>
      </c>
      <c r="P13" s="14" t="s">
        <v>27</v>
      </c>
    </row>
    <row r="14" spans="1:17" x14ac:dyDescent="0.25">
      <c r="B14">
        <v>4</v>
      </c>
      <c r="E14">
        <v>2069</v>
      </c>
      <c r="F14">
        <v>23772727</v>
      </c>
      <c r="K14" t="s">
        <v>7</v>
      </c>
      <c r="L14">
        <v>36307</v>
      </c>
      <c r="M14">
        <v>116500</v>
      </c>
      <c r="N14" s="2">
        <v>120.72</v>
      </c>
      <c r="O14">
        <v>190</v>
      </c>
      <c r="P14" t="s">
        <v>27</v>
      </c>
    </row>
    <row r="15" spans="1:17" s="14" customFormat="1" x14ac:dyDescent="0.25">
      <c r="A15" s="14">
        <v>1</v>
      </c>
      <c r="B15" s="14">
        <v>5</v>
      </c>
      <c r="C15" s="14">
        <v>3</v>
      </c>
      <c r="D15" s="14">
        <v>1</v>
      </c>
      <c r="E15" s="14">
        <v>2069</v>
      </c>
      <c r="F15" s="14">
        <v>23772727</v>
      </c>
      <c r="K15" s="14" t="s">
        <v>7</v>
      </c>
      <c r="L15" s="14">
        <v>36255</v>
      </c>
      <c r="M15" s="14">
        <v>250687</v>
      </c>
      <c r="N15" s="15">
        <v>124.08</v>
      </c>
      <c r="O15" s="14">
        <v>190</v>
      </c>
      <c r="P15" s="14" t="s">
        <v>27</v>
      </c>
      <c r="Q15" s="14" t="s">
        <v>15</v>
      </c>
    </row>
    <row r="16" spans="1:17" x14ac:dyDescent="0.25">
      <c r="B16">
        <v>5</v>
      </c>
      <c r="E16">
        <v>2069</v>
      </c>
      <c r="F16">
        <v>23772727</v>
      </c>
      <c r="K16" t="s">
        <v>7</v>
      </c>
      <c r="L16">
        <v>36228</v>
      </c>
      <c r="M16">
        <v>36958</v>
      </c>
      <c r="N16" s="2">
        <v>123.13</v>
      </c>
      <c r="O16">
        <v>190</v>
      </c>
      <c r="P16" t="s">
        <v>27</v>
      </c>
      <c r="Q16" t="s">
        <v>14</v>
      </c>
    </row>
    <row r="17" spans="1:16" x14ac:dyDescent="0.25">
      <c r="B17">
        <v>5</v>
      </c>
      <c r="E17">
        <v>2069</v>
      </c>
      <c r="F17">
        <v>23772727</v>
      </c>
      <c r="K17" t="s">
        <v>7</v>
      </c>
      <c r="L17">
        <v>36220</v>
      </c>
      <c r="M17">
        <v>64343</v>
      </c>
      <c r="N17" s="2">
        <v>124.78</v>
      </c>
      <c r="O17">
        <v>190</v>
      </c>
      <c r="P17" t="s">
        <v>27</v>
      </c>
    </row>
    <row r="18" spans="1:16" s="14" customFormat="1" x14ac:dyDescent="0.25">
      <c r="A18" s="14">
        <v>1</v>
      </c>
      <c r="B18" s="14">
        <v>6</v>
      </c>
      <c r="C18" s="14">
        <v>1</v>
      </c>
      <c r="D18" s="14">
        <v>1</v>
      </c>
      <c r="E18" s="14">
        <v>2069</v>
      </c>
      <c r="F18" s="14">
        <v>23772727</v>
      </c>
      <c r="K18" s="14" t="s">
        <v>7</v>
      </c>
      <c r="L18" s="14">
        <v>35846</v>
      </c>
      <c r="M18" s="14">
        <v>141017</v>
      </c>
      <c r="N18" s="15">
        <v>122.91</v>
      </c>
      <c r="O18" s="14">
        <v>190</v>
      </c>
      <c r="P18" s="14" t="s">
        <v>27</v>
      </c>
    </row>
    <row r="19" spans="1:16" s="14" customFormat="1" x14ac:dyDescent="0.25">
      <c r="A19" s="14">
        <v>4</v>
      </c>
      <c r="B19" s="14">
        <v>7</v>
      </c>
      <c r="C19" s="14">
        <v>5</v>
      </c>
      <c r="D19" s="14">
        <v>4</v>
      </c>
      <c r="E19" s="14">
        <v>2069</v>
      </c>
      <c r="F19" s="14">
        <v>23772727</v>
      </c>
      <c r="K19" s="14" t="s">
        <v>7</v>
      </c>
      <c r="L19" s="14">
        <v>35767</v>
      </c>
      <c r="M19" s="14">
        <v>137221</v>
      </c>
      <c r="N19" s="15">
        <v>123.88</v>
      </c>
      <c r="O19" s="14">
        <v>190</v>
      </c>
      <c r="P19" s="14" t="s">
        <v>27</v>
      </c>
    </row>
    <row r="20" spans="1:16" x14ac:dyDescent="0.25">
      <c r="B20">
        <v>7</v>
      </c>
      <c r="E20">
        <v>2122</v>
      </c>
      <c r="F20">
        <v>23772729</v>
      </c>
      <c r="K20" t="s">
        <v>7</v>
      </c>
      <c r="L20">
        <v>35332</v>
      </c>
      <c r="M20">
        <v>75379</v>
      </c>
      <c r="N20" s="2">
        <v>126.88</v>
      </c>
      <c r="O20">
        <v>190</v>
      </c>
      <c r="P20" t="s">
        <v>27</v>
      </c>
    </row>
    <row r="21" spans="1:16" x14ac:dyDescent="0.25">
      <c r="B21">
        <v>7</v>
      </c>
      <c r="E21">
        <v>2037</v>
      </c>
      <c r="F21">
        <v>23772731</v>
      </c>
      <c r="K21" t="s">
        <v>7</v>
      </c>
      <c r="L21">
        <v>35243</v>
      </c>
      <c r="M21">
        <v>44085</v>
      </c>
      <c r="N21" s="2">
        <v>125.35</v>
      </c>
      <c r="O21">
        <v>190</v>
      </c>
      <c r="P21" t="s">
        <v>27</v>
      </c>
    </row>
    <row r="22" spans="1:16" x14ac:dyDescent="0.25">
      <c r="B22">
        <v>7</v>
      </c>
      <c r="E22">
        <v>2004</v>
      </c>
      <c r="F22">
        <v>23774181</v>
      </c>
      <c r="L22">
        <v>35244</v>
      </c>
      <c r="M22">
        <v>28533</v>
      </c>
      <c r="N22" s="2">
        <v>127.06</v>
      </c>
      <c r="O22">
        <v>190</v>
      </c>
      <c r="P22" t="s">
        <v>27</v>
      </c>
    </row>
    <row r="23" spans="1:16" x14ac:dyDescent="0.25">
      <c r="B23">
        <v>7</v>
      </c>
      <c r="E23">
        <v>2004</v>
      </c>
      <c r="F23">
        <v>23774181</v>
      </c>
      <c r="L23">
        <v>35233</v>
      </c>
      <c r="M23">
        <v>45898</v>
      </c>
      <c r="N23" s="2">
        <v>126.24</v>
      </c>
      <c r="O23">
        <v>190</v>
      </c>
      <c r="P23" t="s">
        <v>27</v>
      </c>
    </row>
    <row r="24" spans="1:16" s="14" customFormat="1" x14ac:dyDescent="0.25">
      <c r="A24" s="14">
        <v>1</v>
      </c>
      <c r="B24" s="14">
        <v>8</v>
      </c>
      <c r="C24" s="14">
        <v>1</v>
      </c>
      <c r="D24" s="14">
        <v>1</v>
      </c>
      <c r="E24" s="14">
        <v>2004</v>
      </c>
      <c r="F24" s="14">
        <v>23774181</v>
      </c>
      <c r="L24" s="14">
        <v>34761</v>
      </c>
      <c r="M24" s="14">
        <v>104520</v>
      </c>
      <c r="N24" s="15">
        <v>128.61000000000001</v>
      </c>
      <c r="O24" s="14">
        <v>190</v>
      </c>
      <c r="P24" s="14" t="s">
        <v>27</v>
      </c>
    </row>
    <row r="25" spans="1:16" s="14" customFormat="1" x14ac:dyDescent="0.25">
      <c r="A25" s="14">
        <v>1</v>
      </c>
      <c r="B25" s="14">
        <v>9</v>
      </c>
      <c r="C25" s="14">
        <v>3</v>
      </c>
      <c r="D25" s="14">
        <v>1</v>
      </c>
      <c r="E25" s="14">
        <v>2037</v>
      </c>
      <c r="F25" s="14">
        <v>23772731</v>
      </c>
      <c r="K25" s="14" t="s">
        <v>7</v>
      </c>
      <c r="L25" s="14">
        <v>34773</v>
      </c>
      <c r="M25" s="14">
        <v>149305</v>
      </c>
      <c r="N25" s="15">
        <v>128.71</v>
      </c>
      <c r="O25" s="14">
        <v>190</v>
      </c>
      <c r="P25" s="14" t="s">
        <v>27</v>
      </c>
    </row>
    <row r="26" spans="1:16" x14ac:dyDescent="0.25">
      <c r="B26">
        <v>9</v>
      </c>
      <c r="E26">
        <v>2037</v>
      </c>
      <c r="F26">
        <v>23772731</v>
      </c>
      <c r="K26" t="s">
        <v>7</v>
      </c>
      <c r="L26">
        <v>34764</v>
      </c>
      <c r="M26">
        <v>134530</v>
      </c>
      <c r="N26" s="2">
        <v>128.31</v>
      </c>
      <c r="O26">
        <v>190</v>
      </c>
      <c r="P26" t="s">
        <v>27</v>
      </c>
    </row>
    <row r="27" spans="1:16" x14ac:dyDescent="0.25">
      <c r="B27">
        <v>9</v>
      </c>
      <c r="E27">
        <v>2037</v>
      </c>
      <c r="F27">
        <v>23772731</v>
      </c>
      <c r="K27" t="s">
        <v>7</v>
      </c>
      <c r="L27">
        <v>34344</v>
      </c>
      <c r="M27">
        <v>24108</v>
      </c>
      <c r="N27" s="2">
        <v>130.30000000000001</v>
      </c>
      <c r="O27">
        <v>190</v>
      </c>
      <c r="P27" t="s">
        <v>27</v>
      </c>
    </row>
    <row r="28" spans="1:16" s="14" customFormat="1" x14ac:dyDescent="0.25">
      <c r="A28" s="14">
        <v>1</v>
      </c>
      <c r="B28" s="14">
        <v>10</v>
      </c>
      <c r="C28" s="14">
        <v>2</v>
      </c>
      <c r="D28" s="14">
        <v>1</v>
      </c>
      <c r="E28" s="14">
        <v>2033</v>
      </c>
      <c r="F28" s="14">
        <v>23772737</v>
      </c>
      <c r="K28" s="14" t="s">
        <v>7</v>
      </c>
      <c r="L28" s="14">
        <v>33827</v>
      </c>
      <c r="M28" s="14">
        <v>41473</v>
      </c>
      <c r="N28" s="15">
        <v>132.80000000000001</v>
      </c>
      <c r="O28" s="14">
        <v>190</v>
      </c>
      <c r="P28" s="14" t="s">
        <v>27</v>
      </c>
    </row>
    <row r="29" spans="1:16" x14ac:dyDescent="0.25">
      <c r="B29">
        <v>10</v>
      </c>
      <c r="E29">
        <v>2033</v>
      </c>
      <c r="F29">
        <v>23772737</v>
      </c>
      <c r="K29" t="s">
        <v>7</v>
      </c>
      <c r="L29">
        <v>33807</v>
      </c>
      <c r="M29">
        <v>43240</v>
      </c>
      <c r="N29" s="2">
        <v>130.38</v>
      </c>
      <c r="O29">
        <v>190</v>
      </c>
      <c r="P29" t="s">
        <v>27</v>
      </c>
    </row>
    <row r="30" spans="1:16" s="14" customFormat="1" x14ac:dyDescent="0.25">
      <c r="A30" s="14">
        <v>2</v>
      </c>
      <c r="B30" s="14">
        <v>11</v>
      </c>
      <c r="C30" s="14">
        <v>6</v>
      </c>
      <c r="D30" s="14">
        <v>2</v>
      </c>
      <c r="E30" s="14">
        <v>2005</v>
      </c>
      <c r="F30" s="14">
        <v>23772739</v>
      </c>
      <c r="K30" s="14" t="s">
        <v>7</v>
      </c>
      <c r="L30" s="14">
        <v>33362</v>
      </c>
      <c r="M30" s="14">
        <v>41477</v>
      </c>
      <c r="N30" s="15">
        <v>129.62</v>
      </c>
      <c r="O30" s="14">
        <v>190</v>
      </c>
      <c r="P30" s="14" t="s">
        <v>27</v>
      </c>
    </row>
    <row r="31" spans="1:16" x14ac:dyDescent="0.25">
      <c r="B31">
        <v>11</v>
      </c>
      <c r="E31">
        <v>2005</v>
      </c>
      <c r="F31">
        <v>23772739</v>
      </c>
      <c r="K31" t="s">
        <v>7</v>
      </c>
      <c r="L31">
        <v>33323</v>
      </c>
      <c r="M31">
        <v>54647</v>
      </c>
      <c r="N31" s="2">
        <v>130.16</v>
      </c>
      <c r="O31">
        <v>190</v>
      </c>
      <c r="P31" t="s">
        <v>27</v>
      </c>
    </row>
    <row r="32" spans="1:16" x14ac:dyDescent="0.25">
      <c r="B32">
        <v>11</v>
      </c>
      <c r="E32">
        <v>2005</v>
      </c>
      <c r="F32">
        <v>23772739</v>
      </c>
      <c r="K32" t="s">
        <v>7</v>
      </c>
      <c r="L32">
        <v>33724</v>
      </c>
      <c r="M32">
        <v>28116</v>
      </c>
      <c r="N32" s="2">
        <v>132.88999999999999</v>
      </c>
      <c r="O32">
        <v>190</v>
      </c>
      <c r="P32" t="s">
        <v>27</v>
      </c>
    </row>
    <row r="33" spans="1:17" x14ac:dyDescent="0.25">
      <c r="B33">
        <v>11</v>
      </c>
      <c r="E33">
        <v>1966</v>
      </c>
      <c r="F33">
        <v>23772741</v>
      </c>
      <c r="K33" t="s">
        <v>7</v>
      </c>
      <c r="L33">
        <v>33303</v>
      </c>
      <c r="M33">
        <v>33230</v>
      </c>
      <c r="N33" s="2">
        <v>130.08000000000001</v>
      </c>
      <c r="O33">
        <v>190</v>
      </c>
      <c r="P33" t="s">
        <v>27</v>
      </c>
    </row>
    <row r="34" spans="1:17" x14ac:dyDescent="0.25">
      <c r="B34">
        <v>11</v>
      </c>
      <c r="E34">
        <v>1966</v>
      </c>
      <c r="F34">
        <v>23772741</v>
      </c>
      <c r="K34" t="s">
        <v>7</v>
      </c>
      <c r="L34">
        <v>33310</v>
      </c>
      <c r="M34">
        <v>149289</v>
      </c>
      <c r="N34" s="2">
        <v>130.51</v>
      </c>
      <c r="O34">
        <v>190</v>
      </c>
      <c r="P34" t="s">
        <v>27</v>
      </c>
    </row>
    <row r="35" spans="1:17" x14ac:dyDescent="0.25">
      <c r="B35">
        <v>11</v>
      </c>
      <c r="E35">
        <v>1966</v>
      </c>
      <c r="F35">
        <v>23772741</v>
      </c>
      <c r="K35" t="s">
        <v>7</v>
      </c>
      <c r="L35">
        <v>33349</v>
      </c>
      <c r="M35">
        <v>59644</v>
      </c>
      <c r="N35" s="2">
        <v>131.46</v>
      </c>
      <c r="O35">
        <v>190</v>
      </c>
      <c r="P35" t="s">
        <v>27</v>
      </c>
    </row>
    <row r="36" spans="1:17" s="14" customFormat="1" x14ac:dyDescent="0.25">
      <c r="A36" s="14">
        <v>3</v>
      </c>
      <c r="B36" s="14">
        <v>12</v>
      </c>
      <c r="C36" s="14">
        <v>5</v>
      </c>
      <c r="D36" s="14">
        <v>2</v>
      </c>
      <c r="E36" s="14">
        <v>1945</v>
      </c>
      <c r="F36" s="14">
        <v>23772743</v>
      </c>
      <c r="K36" s="14" t="s">
        <v>7</v>
      </c>
      <c r="L36" s="14">
        <v>32813</v>
      </c>
      <c r="M36" s="14">
        <v>23559</v>
      </c>
      <c r="N36" s="15">
        <v>135</v>
      </c>
      <c r="O36" s="14">
        <v>190</v>
      </c>
      <c r="P36" s="14" t="s">
        <v>27</v>
      </c>
    </row>
    <row r="37" spans="1:17" x14ac:dyDescent="0.25">
      <c r="B37">
        <v>12</v>
      </c>
      <c r="E37">
        <v>1946</v>
      </c>
      <c r="F37">
        <v>23772745</v>
      </c>
      <c r="K37" t="s">
        <v>7</v>
      </c>
      <c r="L37">
        <v>33278</v>
      </c>
      <c r="M37">
        <v>80665</v>
      </c>
      <c r="N37" s="2">
        <v>133.43</v>
      </c>
      <c r="O37">
        <v>190</v>
      </c>
      <c r="P37" t="s">
        <v>27</v>
      </c>
    </row>
    <row r="38" spans="1:17" x14ac:dyDescent="0.25">
      <c r="B38">
        <v>12</v>
      </c>
      <c r="E38">
        <v>1946</v>
      </c>
      <c r="F38">
        <v>23772745</v>
      </c>
      <c r="K38" t="s">
        <v>7</v>
      </c>
      <c r="L38">
        <v>33324</v>
      </c>
      <c r="M38">
        <v>82089</v>
      </c>
      <c r="N38" s="2">
        <v>134.77000000000001</v>
      </c>
      <c r="O38">
        <v>190</v>
      </c>
      <c r="P38" t="s">
        <v>27</v>
      </c>
    </row>
    <row r="39" spans="1:17" x14ac:dyDescent="0.25">
      <c r="B39">
        <v>12</v>
      </c>
      <c r="E39">
        <v>1972</v>
      </c>
      <c r="F39">
        <v>23774285</v>
      </c>
      <c r="L39">
        <v>32865</v>
      </c>
      <c r="M39">
        <v>53187</v>
      </c>
      <c r="N39" s="2">
        <v>134.47999999999999</v>
      </c>
      <c r="O39">
        <v>190</v>
      </c>
      <c r="P39" t="s">
        <v>27</v>
      </c>
    </row>
    <row r="40" spans="1:17" x14ac:dyDescent="0.25">
      <c r="B40">
        <v>12</v>
      </c>
      <c r="E40">
        <v>1972</v>
      </c>
      <c r="F40">
        <v>23774285</v>
      </c>
      <c r="L40">
        <v>33262</v>
      </c>
      <c r="M40">
        <v>23268</v>
      </c>
      <c r="N40" s="3">
        <v>0</v>
      </c>
      <c r="O40">
        <v>190</v>
      </c>
      <c r="P40" t="s">
        <v>27</v>
      </c>
      <c r="Q40" t="s">
        <v>16</v>
      </c>
    </row>
    <row r="41" spans="1:17" s="14" customFormat="1" x14ac:dyDescent="0.25">
      <c r="A41" s="14">
        <v>1</v>
      </c>
      <c r="B41" s="14">
        <v>13</v>
      </c>
      <c r="C41" s="14">
        <v>1</v>
      </c>
      <c r="D41" s="14">
        <v>1</v>
      </c>
      <c r="E41" s="14">
        <v>1946</v>
      </c>
      <c r="F41" s="14">
        <v>23772745</v>
      </c>
      <c r="K41" s="14" t="s">
        <v>7</v>
      </c>
      <c r="L41" s="14">
        <v>33306</v>
      </c>
      <c r="M41" s="14">
        <v>65332</v>
      </c>
      <c r="N41" s="15">
        <v>134.74</v>
      </c>
      <c r="O41" s="14">
        <v>190</v>
      </c>
      <c r="P41" s="14" t="s">
        <v>27</v>
      </c>
    </row>
    <row r="42" spans="1:17" s="14" customFormat="1" x14ac:dyDescent="0.25">
      <c r="A42" s="14">
        <v>1</v>
      </c>
      <c r="B42" s="14">
        <v>14</v>
      </c>
      <c r="C42" s="14">
        <v>1</v>
      </c>
      <c r="D42" s="14">
        <v>1</v>
      </c>
      <c r="E42" s="14">
        <v>1946</v>
      </c>
      <c r="F42" s="14">
        <v>23772745</v>
      </c>
      <c r="K42" s="14" t="s">
        <v>7</v>
      </c>
      <c r="L42" s="14">
        <v>33803</v>
      </c>
      <c r="M42" s="14">
        <v>154578</v>
      </c>
      <c r="N42" s="15">
        <v>139.35</v>
      </c>
      <c r="O42" s="14">
        <v>190</v>
      </c>
      <c r="P42" s="14" t="s">
        <v>27</v>
      </c>
    </row>
    <row r="43" spans="1:17" s="14" customFormat="1" x14ac:dyDescent="0.25">
      <c r="A43" s="14">
        <v>7</v>
      </c>
      <c r="B43" s="14">
        <v>15</v>
      </c>
      <c r="C43" s="14">
        <v>17</v>
      </c>
      <c r="D43" s="14">
        <v>7</v>
      </c>
      <c r="E43" s="14">
        <v>1939</v>
      </c>
      <c r="F43" s="14">
        <v>23772753</v>
      </c>
      <c r="G43" s="14">
        <v>448.31</v>
      </c>
      <c r="H43" s="15">
        <f>G43*0.3048</f>
        <v>136.64488800000001</v>
      </c>
      <c r="I43" s="15">
        <v>459.91</v>
      </c>
      <c r="J43" s="15">
        <f>I43*0.3048</f>
        <v>140.18056800000002</v>
      </c>
      <c r="K43" s="14" t="s">
        <v>7</v>
      </c>
      <c r="L43" s="14">
        <v>32345</v>
      </c>
      <c r="M43" s="14">
        <v>49169</v>
      </c>
      <c r="N43" s="15">
        <v>140.29</v>
      </c>
      <c r="O43" s="14">
        <v>190</v>
      </c>
      <c r="P43" s="14" t="s">
        <v>27</v>
      </c>
    </row>
    <row r="44" spans="1:17" x14ac:dyDescent="0.25">
      <c r="B44">
        <v>15</v>
      </c>
      <c r="E44">
        <v>1848</v>
      </c>
      <c r="F44">
        <v>23772763</v>
      </c>
      <c r="K44" t="s">
        <v>7</v>
      </c>
      <c r="L44">
        <v>31703</v>
      </c>
      <c r="M44">
        <v>46987</v>
      </c>
      <c r="N44" s="2">
        <v>145.16999999999999</v>
      </c>
      <c r="O44">
        <v>190</v>
      </c>
      <c r="P44" t="s">
        <v>27</v>
      </c>
    </row>
    <row r="45" spans="1:17" x14ac:dyDescent="0.25">
      <c r="B45">
        <v>15</v>
      </c>
      <c r="E45" s="13">
        <v>1909</v>
      </c>
      <c r="F45">
        <v>23772761</v>
      </c>
      <c r="K45" t="s">
        <v>7</v>
      </c>
      <c r="L45" s="13">
        <v>31796</v>
      </c>
      <c r="M45">
        <v>29765</v>
      </c>
      <c r="N45" s="2">
        <v>143.07</v>
      </c>
      <c r="O45">
        <v>190</v>
      </c>
      <c r="P45" t="s">
        <v>27</v>
      </c>
      <c r="Q45" t="s">
        <v>50</v>
      </c>
    </row>
    <row r="46" spans="1:17" x14ac:dyDescent="0.25">
      <c r="B46">
        <v>15</v>
      </c>
      <c r="E46">
        <v>1848</v>
      </c>
      <c r="F46">
        <v>23772763</v>
      </c>
      <c r="K46" t="s">
        <v>7</v>
      </c>
      <c r="L46">
        <v>31811</v>
      </c>
      <c r="M46">
        <v>142161</v>
      </c>
      <c r="N46" s="2">
        <v>144.25</v>
      </c>
      <c r="O46">
        <v>190</v>
      </c>
      <c r="P46" t="s">
        <v>27</v>
      </c>
    </row>
    <row r="47" spans="1:17" x14ac:dyDescent="0.25">
      <c r="B47">
        <v>15</v>
      </c>
      <c r="E47">
        <v>1821</v>
      </c>
      <c r="F47">
        <v>23772759</v>
      </c>
      <c r="K47" t="s">
        <v>7</v>
      </c>
      <c r="L47">
        <v>31837</v>
      </c>
      <c r="M47">
        <v>404169</v>
      </c>
      <c r="N47" s="2">
        <v>142.29</v>
      </c>
      <c r="O47">
        <v>190</v>
      </c>
      <c r="P47" t="s">
        <v>27</v>
      </c>
    </row>
    <row r="48" spans="1:17" x14ac:dyDescent="0.25">
      <c r="B48">
        <v>15</v>
      </c>
      <c r="E48">
        <v>1821</v>
      </c>
      <c r="F48">
        <v>23772759</v>
      </c>
      <c r="K48" t="s">
        <v>7</v>
      </c>
      <c r="L48">
        <v>32193</v>
      </c>
      <c r="M48">
        <v>57042</v>
      </c>
      <c r="N48" s="2">
        <v>142.56</v>
      </c>
      <c r="O48">
        <v>190</v>
      </c>
      <c r="P48" t="s">
        <v>27</v>
      </c>
    </row>
    <row r="49" spans="1:16" x14ac:dyDescent="0.25">
      <c r="B49">
        <v>15</v>
      </c>
      <c r="E49">
        <v>1777</v>
      </c>
      <c r="F49">
        <v>23772765</v>
      </c>
      <c r="K49" t="s">
        <v>7</v>
      </c>
      <c r="L49">
        <v>32208</v>
      </c>
      <c r="M49">
        <v>112978</v>
      </c>
      <c r="N49" s="2">
        <v>145.49</v>
      </c>
      <c r="O49">
        <v>190</v>
      </c>
      <c r="P49" t="s">
        <v>27</v>
      </c>
    </row>
    <row r="50" spans="1:16" x14ac:dyDescent="0.25">
      <c r="B50">
        <v>15</v>
      </c>
      <c r="E50">
        <v>1928</v>
      </c>
      <c r="F50">
        <v>23772755</v>
      </c>
      <c r="G50">
        <v>456.51</v>
      </c>
      <c r="H50" s="2">
        <f>G50*0.3048</f>
        <v>139.144248</v>
      </c>
      <c r="I50">
        <v>459.54</v>
      </c>
      <c r="J50" s="2">
        <f>I50*0.3048</f>
        <v>140.06779200000003</v>
      </c>
      <c r="K50" t="s">
        <v>7</v>
      </c>
      <c r="L50">
        <v>32225</v>
      </c>
      <c r="M50">
        <v>40802</v>
      </c>
      <c r="N50" s="2">
        <v>145.81</v>
      </c>
      <c r="O50">
        <v>190</v>
      </c>
      <c r="P50" t="s">
        <v>27</v>
      </c>
    </row>
    <row r="51" spans="1:16" x14ac:dyDescent="0.25">
      <c r="B51">
        <v>15</v>
      </c>
      <c r="E51">
        <v>1928</v>
      </c>
      <c r="F51">
        <v>23772755</v>
      </c>
      <c r="K51" t="s">
        <v>7</v>
      </c>
      <c r="L51">
        <v>32245</v>
      </c>
      <c r="M51">
        <v>44971</v>
      </c>
      <c r="N51" s="2">
        <v>145.02000000000001</v>
      </c>
      <c r="O51">
        <v>190</v>
      </c>
      <c r="P51" t="s">
        <v>27</v>
      </c>
    </row>
    <row r="52" spans="1:16" x14ac:dyDescent="0.25">
      <c r="B52">
        <v>15</v>
      </c>
      <c r="E52">
        <v>1821</v>
      </c>
      <c r="F52">
        <v>23772759</v>
      </c>
      <c r="K52" t="s">
        <v>7</v>
      </c>
      <c r="L52">
        <v>32250</v>
      </c>
      <c r="M52">
        <v>115890</v>
      </c>
      <c r="N52" s="2">
        <v>141.88999999999999</v>
      </c>
      <c r="O52">
        <v>190</v>
      </c>
      <c r="P52" t="s">
        <v>27</v>
      </c>
    </row>
    <row r="53" spans="1:16" x14ac:dyDescent="0.25">
      <c r="B53">
        <v>15</v>
      </c>
      <c r="E53">
        <v>1941</v>
      </c>
      <c r="F53">
        <v>23772757</v>
      </c>
      <c r="K53" t="s">
        <v>7</v>
      </c>
      <c r="L53">
        <v>32280</v>
      </c>
      <c r="M53">
        <v>82100</v>
      </c>
      <c r="N53" s="2">
        <v>141.9</v>
      </c>
      <c r="O53">
        <v>190</v>
      </c>
      <c r="P53" t="s">
        <v>27</v>
      </c>
    </row>
    <row r="54" spans="1:16" x14ac:dyDescent="0.25">
      <c r="B54">
        <v>15</v>
      </c>
      <c r="E54">
        <v>1928</v>
      </c>
      <c r="F54">
        <v>23772755</v>
      </c>
      <c r="K54" t="s">
        <v>7</v>
      </c>
      <c r="L54">
        <v>32286</v>
      </c>
      <c r="M54">
        <v>55945</v>
      </c>
      <c r="N54" s="2">
        <v>145</v>
      </c>
      <c r="O54">
        <v>190</v>
      </c>
      <c r="P54" t="s">
        <v>27</v>
      </c>
    </row>
    <row r="55" spans="1:16" x14ac:dyDescent="0.25">
      <c r="B55">
        <v>15</v>
      </c>
      <c r="E55">
        <v>1928</v>
      </c>
      <c r="F55">
        <v>23772755</v>
      </c>
      <c r="K55" t="s">
        <v>7</v>
      </c>
      <c r="L55">
        <v>32289</v>
      </c>
      <c r="M55">
        <v>81849</v>
      </c>
      <c r="N55" s="2">
        <v>141.33000000000001</v>
      </c>
      <c r="O55">
        <v>190</v>
      </c>
      <c r="P55" t="s">
        <v>27</v>
      </c>
    </row>
    <row r="56" spans="1:16" x14ac:dyDescent="0.25">
      <c r="B56">
        <v>15</v>
      </c>
      <c r="E56">
        <v>1928</v>
      </c>
      <c r="F56">
        <v>23772755</v>
      </c>
      <c r="K56" t="s">
        <v>7</v>
      </c>
      <c r="L56">
        <v>32293</v>
      </c>
      <c r="M56">
        <v>44564</v>
      </c>
      <c r="N56" s="2">
        <v>144.02000000000001</v>
      </c>
      <c r="O56">
        <v>190</v>
      </c>
      <c r="P56" t="s">
        <v>27</v>
      </c>
    </row>
    <row r="57" spans="1:16" x14ac:dyDescent="0.25">
      <c r="B57">
        <v>15</v>
      </c>
      <c r="E57">
        <v>1928</v>
      </c>
      <c r="F57">
        <v>23772755</v>
      </c>
      <c r="K57" t="s">
        <v>7</v>
      </c>
      <c r="L57">
        <v>32312</v>
      </c>
      <c r="M57">
        <v>39872</v>
      </c>
      <c r="N57" s="2">
        <v>142.86000000000001</v>
      </c>
      <c r="O57">
        <v>190</v>
      </c>
      <c r="P57" t="s">
        <v>27</v>
      </c>
    </row>
    <row r="58" spans="1:16" x14ac:dyDescent="0.25">
      <c r="B58">
        <v>15</v>
      </c>
      <c r="E58">
        <v>1939</v>
      </c>
      <c r="F58">
        <v>23772753</v>
      </c>
      <c r="K58" t="s">
        <v>7</v>
      </c>
      <c r="L58">
        <v>32723</v>
      </c>
      <c r="M58">
        <v>153748</v>
      </c>
      <c r="N58" s="2">
        <v>144.02000000000001</v>
      </c>
      <c r="O58">
        <v>190</v>
      </c>
      <c r="P58" t="s">
        <v>27</v>
      </c>
    </row>
    <row r="59" spans="1:16" x14ac:dyDescent="0.25">
      <c r="B59">
        <v>15</v>
      </c>
      <c r="E59">
        <v>1939</v>
      </c>
      <c r="F59">
        <v>23772753</v>
      </c>
      <c r="K59" t="s">
        <v>7</v>
      </c>
      <c r="L59">
        <v>32743</v>
      </c>
      <c r="M59">
        <v>116029</v>
      </c>
      <c r="N59" s="2">
        <v>142.27000000000001</v>
      </c>
      <c r="O59">
        <v>190</v>
      </c>
      <c r="P59" t="s">
        <v>27</v>
      </c>
    </row>
    <row r="60" spans="1:16" s="14" customFormat="1" x14ac:dyDescent="0.25">
      <c r="A60" s="14">
        <v>2</v>
      </c>
      <c r="B60" s="14">
        <v>16</v>
      </c>
      <c r="C60" s="14">
        <v>5</v>
      </c>
      <c r="D60" s="14">
        <v>2</v>
      </c>
      <c r="E60" s="14">
        <v>1777</v>
      </c>
      <c r="F60" s="14">
        <v>23772765</v>
      </c>
      <c r="G60" s="14" t="s">
        <v>49</v>
      </c>
      <c r="K60" s="14" t="s">
        <v>7</v>
      </c>
      <c r="L60" s="14">
        <v>31765</v>
      </c>
      <c r="M60" s="14">
        <v>24553</v>
      </c>
      <c r="N60" s="15">
        <v>148.16999999999999</v>
      </c>
      <c r="O60" s="14">
        <v>190</v>
      </c>
      <c r="P60" s="14" t="s">
        <v>27</v>
      </c>
    </row>
    <row r="61" spans="1:16" x14ac:dyDescent="0.25">
      <c r="B61">
        <v>16</v>
      </c>
      <c r="E61">
        <v>1777</v>
      </c>
      <c r="F61">
        <v>23772765</v>
      </c>
      <c r="K61" t="s">
        <v>7</v>
      </c>
      <c r="L61">
        <v>31801</v>
      </c>
      <c r="M61">
        <v>33230</v>
      </c>
      <c r="N61" s="2">
        <v>150.56</v>
      </c>
      <c r="O61">
        <v>190</v>
      </c>
      <c r="P61" t="s">
        <v>27</v>
      </c>
    </row>
    <row r="62" spans="1:16" x14ac:dyDescent="0.25">
      <c r="B62">
        <v>16</v>
      </c>
      <c r="E62">
        <v>1777</v>
      </c>
      <c r="F62">
        <v>23772765</v>
      </c>
      <c r="K62" t="s">
        <v>7</v>
      </c>
      <c r="L62">
        <v>31763</v>
      </c>
      <c r="M62">
        <v>33344</v>
      </c>
      <c r="N62" s="2">
        <v>149.97</v>
      </c>
      <c r="O62">
        <v>190</v>
      </c>
      <c r="P62" t="s">
        <v>27</v>
      </c>
    </row>
    <row r="63" spans="1:16" x14ac:dyDescent="0.25">
      <c r="B63">
        <v>16</v>
      </c>
      <c r="E63">
        <v>1777</v>
      </c>
      <c r="F63">
        <v>23772765</v>
      </c>
      <c r="K63" t="s">
        <v>7</v>
      </c>
      <c r="L63">
        <v>31705</v>
      </c>
      <c r="M63">
        <v>22260</v>
      </c>
      <c r="N63" s="2">
        <v>149.04</v>
      </c>
      <c r="O63">
        <v>190</v>
      </c>
      <c r="P63" t="s">
        <v>27</v>
      </c>
    </row>
    <row r="64" spans="1:16" x14ac:dyDescent="0.25">
      <c r="B64">
        <v>16</v>
      </c>
      <c r="E64">
        <v>1881</v>
      </c>
      <c r="F64">
        <v>23774369</v>
      </c>
      <c r="K64" t="s">
        <v>21</v>
      </c>
      <c r="L64">
        <v>32211</v>
      </c>
      <c r="M64">
        <v>87211</v>
      </c>
      <c r="N64" s="2">
        <v>149.16</v>
      </c>
      <c r="O64">
        <v>190</v>
      </c>
      <c r="P64" t="s">
        <v>27</v>
      </c>
    </row>
    <row r="65" spans="1:17" s="14" customFormat="1" x14ac:dyDescent="0.25">
      <c r="A65" s="14">
        <v>1</v>
      </c>
      <c r="B65" s="14">
        <v>17</v>
      </c>
      <c r="C65" s="14">
        <v>1</v>
      </c>
      <c r="D65" s="14">
        <v>1</v>
      </c>
      <c r="E65" s="14">
        <v>1816</v>
      </c>
      <c r="F65" s="14">
        <v>23774413</v>
      </c>
      <c r="K65" s="14" t="s">
        <v>21</v>
      </c>
      <c r="L65" s="14">
        <v>31325</v>
      </c>
      <c r="M65" s="14">
        <v>78961</v>
      </c>
      <c r="N65" s="15">
        <v>161.96</v>
      </c>
      <c r="O65" s="14">
        <v>190</v>
      </c>
      <c r="P65" s="14" t="s">
        <v>27</v>
      </c>
    </row>
    <row r="66" spans="1:17" s="14" customFormat="1" x14ac:dyDescent="0.25">
      <c r="A66" s="14">
        <v>1</v>
      </c>
      <c r="B66" s="14">
        <v>18</v>
      </c>
      <c r="C66" s="14">
        <v>1</v>
      </c>
      <c r="D66" s="14">
        <v>1</v>
      </c>
      <c r="E66" s="14">
        <v>2344</v>
      </c>
      <c r="F66" s="14">
        <v>23773619</v>
      </c>
      <c r="K66" s="14" t="s">
        <v>22</v>
      </c>
      <c r="L66" s="14">
        <v>40260</v>
      </c>
      <c r="M66" s="14">
        <v>412877</v>
      </c>
      <c r="N66" s="15">
        <v>538.92999999999995</v>
      </c>
      <c r="O66" s="14">
        <v>190</v>
      </c>
      <c r="P66" s="14" t="s">
        <v>27</v>
      </c>
    </row>
    <row r="67" spans="1:17" x14ac:dyDescent="0.25">
      <c r="B67">
        <f>WETL_ID!A23</f>
        <v>19</v>
      </c>
      <c r="C67">
        <f>WETL_ID!G23</f>
        <v>1</v>
      </c>
      <c r="D67">
        <v>1</v>
      </c>
      <c r="E67">
        <f>WETL_ID!C23</f>
        <v>8121</v>
      </c>
      <c r="F67">
        <f>WETL_ID!E23</f>
        <v>23809000</v>
      </c>
      <c r="K67" t="str">
        <f>WETL_ID!F23</f>
        <v>Clackamas R</v>
      </c>
      <c r="L67">
        <f>WETL_ID!B23</f>
        <v>149851</v>
      </c>
      <c r="M67">
        <v>50633</v>
      </c>
      <c r="N67" s="2">
        <f>WETL_ID!D23</f>
        <v>5.81</v>
      </c>
      <c r="O67">
        <v>190</v>
      </c>
      <c r="P67" t="s">
        <v>27</v>
      </c>
      <c r="Q67" t="s">
        <v>41</v>
      </c>
    </row>
    <row r="68" spans="1:17" x14ac:dyDescent="0.25">
      <c r="B68">
        <f>WETL_ID!A24</f>
        <v>20</v>
      </c>
      <c r="C68">
        <f>WETL_ID!G24</f>
        <v>3</v>
      </c>
      <c r="D68">
        <v>1</v>
      </c>
      <c r="E68">
        <f>WETL_ID!C24</f>
        <v>8121</v>
      </c>
      <c r="F68">
        <f>WETL_ID!E24</f>
        <v>23809000</v>
      </c>
      <c r="K68" t="str">
        <f>WETL_ID!F24</f>
        <v>Clackamas R</v>
      </c>
      <c r="L68">
        <f>WETL_ID!B24</f>
        <v>150311</v>
      </c>
      <c r="M68">
        <v>30651</v>
      </c>
      <c r="N68" s="2">
        <f>WETL_ID!D24</f>
        <v>9.2799999999999994</v>
      </c>
      <c r="O68">
        <v>190</v>
      </c>
      <c r="P68" t="s">
        <v>27</v>
      </c>
    </row>
    <row r="69" spans="1:17" x14ac:dyDescent="0.25">
      <c r="B69">
        <f>WETL_ID!A25</f>
        <v>21</v>
      </c>
      <c r="C69">
        <f>WETL_ID!G25</f>
        <v>4</v>
      </c>
      <c r="D69">
        <v>2</v>
      </c>
      <c r="E69">
        <f>WETL_ID!C25</f>
        <v>8210</v>
      </c>
      <c r="F69">
        <f>WETL_ID!E25</f>
        <v>23809012</v>
      </c>
      <c r="K69" t="str">
        <f>WETL_ID!F25</f>
        <v>Clackamas R</v>
      </c>
      <c r="L69">
        <f>WETL_ID!B25</f>
        <v>151931</v>
      </c>
      <c r="M69">
        <v>114846</v>
      </c>
      <c r="N69" s="2">
        <f>WETL_ID!D25</f>
        <v>24.45</v>
      </c>
      <c r="O69">
        <v>190</v>
      </c>
      <c r="P69" t="s">
        <v>27</v>
      </c>
    </row>
    <row r="70" spans="1:17" x14ac:dyDescent="0.25">
      <c r="B70">
        <f>WETL_ID!A26</f>
        <v>22</v>
      </c>
      <c r="C70">
        <f>WETL_ID!G26</f>
        <v>2</v>
      </c>
      <c r="D70">
        <v>1</v>
      </c>
      <c r="E70">
        <f>WETL_ID!C26</f>
        <v>8048</v>
      </c>
      <c r="F70">
        <f>WETL_ID!E26</f>
        <v>23809054</v>
      </c>
      <c r="K70" t="str">
        <f>WETL_ID!F26</f>
        <v>Clackamas R</v>
      </c>
      <c r="L70">
        <f>WETL_ID!B26</f>
        <v>150784</v>
      </c>
      <c r="M70">
        <v>156359</v>
      </c>
      <c r="N70" s="2">
        <f>WETL_ID!D26</f>
        <v>49.54</v>
      </c>
      <c r="O70">
        <v>190</v>
      </c>
      <c r="P70" t="s">
        <v>27</v>
      </c>
    </row>
    <row r="71" spans="1:17" x14ac:dyDescent="0.25">
      <c r="B71">
        <f>WETL_ID!A27</f>
        <v>23</v>
      </c>
      <c r="C71">
        <f>WETL_ID!G27</f>
        <v>3</v>
      </c>
      <c r="D71">
        <v>1</v>
      </c>
      <c r="E71">
        <f>WETL_ID!C27</f>
        <v>8048</v>
      </c>
      <c r="F71">
        <f>WETL_ID!E27</f>
        <v>23809054</v>
      </c>
      <c r="K71" t="str">
        <f>WETL_ID!F27</f>
        <v>Clackamas R</v>
      </c>
      <c r="L71">
        <f>WETL_ID!B27</f>
        <v>150309</v>
      </c>
      <c r="M71">
        <v>82608</v>
      </c>
      <c r="N71" s="2">
        <f>WETL_ID!D27</f>
        <v>51.41</v>
      </c>
      <c r="O71">
        <v>190</v>
      </c>
      <c r="P71" t="s">
        <v>27</v>
      </c>
    </row>
    <row r="72" spans="1:17" x14ac:dyDescent="0.25">
      <c r="B72">
        <f>WETL_ID!A28</f>
        <v>24</v>
      </c>
      <c r="C72">
        <f>WETL_ID!G28</f>
        <v>2</v>
      </c>
      <c r="D72">
        <v>2</v>
      </c>
      <c r="E72">
        <f>WETL_ID!C28</f>
        <v>8048</v>
      </c>
      <c r="F72">
        <f>WETL_ID!E28</f>
        <v>23809054</v>
      </c>
      <c r="K72" t="str">
        <f>WETL_ID!F28</f>
        <v>Clackamas R</v>
      </c>
      <c r="L72">
        <f>WETL_ID!B28</f>
        <v>150066</v>
      </c>
      <c r="M72">
        <v>114536</v>
      </c>
      <c r="N72" s="2">
        <f>WETL_ID!D28</f>
        <v>53.87</v>
      </c>
      <c r="O72">
        <v>190</v>
      </c>
      <c r="P72" t="s">
        <v>27</v>
      </c>
      <c r="Q72" t="s">
        <v>41</v>
      </c>
    </row>
    <row r="73" spans="1:17" x14ac:dyDescent="0.25">
      <c r="B73">
        <f>WETL_ID!A29</f>
        <v>25</v>
      </c>
      <c r="C73">
        <f>WETL_ID!G29</f>
        <v>6</v>
      </c>
      <c r="D73">
        <v>2</v>
      </c>
      <c r="E73">
        <f>WETL_ID!C29</f>
        <v>8059</v>
      </c>
      <c r="F73">
        <f>WETL_ID!E29</f>
        <v>23809058</v>
      </c>
      <c r="K73" t="str">
        <f>WETL_ID!F29</f>
        <v>Clackamas R</v>
      </c>
      <c r="L73">
        <f>WETL_ID!B29</f>
        <v>149542</v>
      </c>
      <c r="M73">
        <v>56060</v>
      </c>
      <c r="N73" s="2">
        <f>WETL_ID!D29</f>
        <v>56.61</v>
      </c>
      <c r="O73">
        <v>190</v>
      </c>
      <c r="P73" t="s">
        <v>27</v>
      </c>
      <c r="Q73" t="s">
        <v>41</v>
      </c>
    </row>
    <row r="74" spans="1:17" x14ac:dyDescent="0.25">
      <c r="B74">
        <f>WETL_ID!A30</f>
        <v>26</v>
      </c>
      <c r="C74">
        <f>WETL_ID!G30</f>
        <v>1</v>
      </c>
      <c r="D74">
        <v>1</v>
      </c>
      <c r="E74">
        <f>WETL_ID!C30</f>
        <v>8362</v>
      </c>
      <c r="F74">
        <f>WETL_ID!E30</f>
        <v>23815518</v>
      </c>
      <c r="L74">
        <f>WETL_ID!B30</f>
        <v>153673</v>
      </c>
      <c r="M74">
        <v>52785</v>
      </c>
      <c r="N74" s="2">
        <f>WETL_ID!D30</f>
        <v>252.65</v>
      </c>
      <c r="O74">
        <v>190</v>
      </c>
      <c r="P74" t="s">
        <v>27</v>
      </c>
    </row>
    <row r="75" spans="1:17" x14ac:dyDescent="0.25">
      <c r="B75">
        <f>WETL_ID!A31</f>
        <v>27</v>
      </c>
      <c r="C75">
        <f>WETL_ID!G31</f>
        <v>1</v>
      </c>
      <c r="D75">
        <v>1</v>
      </c>
      <c r="E75">
        <f>WETL_ID!C31</f>
        <v>8513</v>
      </c>
      <c r="F75">
        <f>WETL_ID!E31</f>
        <v>23815444</v>
      </c>
      <c r="K75" t="str">
        <f>WETL_ID!F31</f>
        <v>Crystal Springs Cr</v>
      </c>
      <c r="L75">
        <f>WETL_ID!B31</f>
        <v>156391</v>
      </c>
      <c r="M75">
        <v>55853</v>
      </c>
      <c r="N75" s="2">
        <f>WETL_ID!D31</f>
        <v>30.94</v>
      </c>
      <c r="O75">
        <v>190</v>
      </c>
      <c r="P75" t="s">
        <v>27</v>
      </c>
    </row>
    <row r="76" spans="1:17" x14ac:dyDescent="0.25">
      <c r="B76">
        <f>WETL_ID!A32</f>
        <v>28</v>
      </c>
      <c r="C76">
        <f>WETL_ID!G32</f>
        <v>1</v>
      </c>
      <c r="D76">
        <v>1</v>
      </c>
      <c r="E76">
        <f>WETL_ID!C32</f>
        <v>8491</v>
      </c>
      <c r="F76">
        <f>WETL_ID!E32</f>
        <v>23815070</v>
      </c>
      <c r="K76" t="str">
        <f>WETL_ID!F32</f>
        <v>Johnson Cr</v>
      </c>
      <c r="L76">
        <f>WETL_ID!B32</f>
        <v>156910</v>
      </c>
      <c r="M76">
        <v>67222</v>
      </c>
      <c r="N76" s="2">
        <f>WETL_ID!D32</f>
        <v>95.08</v>
      </c>
      <c r="O76">
        <v>190</v>
      </c>
      <c r="P76" t="s">
        <v>27</v>
      </c>
    </row>
    <row r="77" spans="1:17" x14ac:dyDescent="0.25">
      <c r="B77">
        <f>WETL_ID!A33</f>
        <v>29</v>
      </c>
      <c r="C77">
        <f>WETL_ID!G33</f>
        <v>1</v>
      </c>
      <c r="D77">
        <v>1</v>
      </c>
      <c r="E77">
        <f>WETL_ID!C33</f>
        <v>7855</v>
      </c>
      <c r="F77">
        <f>WETL_ID!E33</f>
        <v>23809078</v>
      </c>
      <c r="K77" t="str">
        <f>WETL_ID!F33</f>
        <v>Clackamas R</v>
      </c>
      <c r="L77">
        <f>WETL_ID!B33</f>
        <v>145278</v>
      </c>
      <c r="M77">
        <v>102588</v>
      </c>
      <c r="N77" s="2">
        <f>WETL_ID!D33</f>
        <v>86.9</v>
      </c>
      <c r="O77">
        <v>190</v>
      </c>
      <c r="P77" t="s">
        <v>27</v>
      </c>
      <c r="Q77" t="s">
        <v>41</v>
      </c>
    </row>
    <row r="78" spans="1:17" x14ac:dyDescent="0.25">
      <c r="B78">
        <f>WETL_ID!A34</f>
        <v>30</v>
      </c>
      <c r="C78">
        <f>WETL_ID!G34</f>
        <v>1</v>
      </c>
      <c r="D78">
        <v>1</v>
      </c>
      <c r="E78">
        <f>WETL_ID!C34</f>
        <v>6766</v>
      </c>
      <c r="F78">
        <f>WETL_ID!E34</f>
        <v>23809418</v>
      </c>
      <c r="K78" t="str">
        <f>WETL_ID!F34</f>
        <v>Oak Grove Fork Clackamas R</v>
      </c>
      <c r="L78">
        <f>WETL_ID!B34</f>
        <v>120758</v>
      </c>
      <c r="M78">
        <v>65830</v>
      </c>
      <c r="N78" s="2">
        <f>WETL_ID!D34</f>
        <v>665.6</v>
      </c>
      <c r="O78">
        <v>190</v>
      </c>
      <c r="P78" t="s">
        <v>27</v>
      </c>
      <c r="Q78" t="s">
        <v>41</v>
      </c>
    </row>
    <row r="79" spans="1:17" x14ac:dyDescent="0.25">
      <c r="B79" s="10" t="s">
        <v>33</v>
      </c>
    </row>
    <row r="80" spans="1:17" x14ac:dyDescent="0.25">
      <c r="A80">
        <f>SUM(A1:A66)</f>
        <v>36</v>
      </c>
      <c r="B80" s="10" t="s">
        <v>34</v>
      </c>
    </row>
    <row r="81" spans="5:17" x14ac:dyDescent="0.25">
      <c r="E81">
        <v>8177</v>
      </c>
      <c r="F81">
        <v>23809010</v>
      </c>
      <c r="K81" t="s">
        <v>29</v>
      </c>
      <c r="L81">
        <v>151913</v>
      </c>
      <c r="M81">
        <v>48461</v>
      </c>
      <c r="N81" s="2">
        <v>24.8</v>
      </c>
      <c r="O81">
        <v>190</v>
      </c>
      <c r="P81" t="s">
        <v>27</v>
      </c>
    </row>
    <row r="82" spans="5:17" x14ac:dyDescent="0.25">
      <c r="E82">
        <v>8121</v>
      </c>
      <c r="F82">
        <f>WETL_ID!E25</f>
        <v>23809012</v>
      </c>
      <c r="K82" t="str">
        <f>WETL_ID!F25</f>
        <v>Clackamas R</v>
      </c>
      <c r="L82">
        <v>150532</v>
      </c>
      <c r="M82">
        <v>115205</v>
      </c>
      <c r="N82" s="2">
        <v>12.75</v>
      </c>
      <c r="O82">
        <v>190</v>
      </c>
      <c r="P82" t="s">
        <v>27</v>
      </c>
    </row>
    <row r="83" spans="5:17" x14ac:dyDescent="0.25">
      <c r="E83">
        <v>8121</v>
      </c>
      <c r="F83">
        <f>WETL_ID!E26</f>
        <v>23809054</v>
      </c>
      <c r="K83" t="str">
        <f>WETL_ID!F26</f>
        <v>Clackamas R</v>
      </c>
      <c r="L83">
        <v>150537</v>
      </c>
      <c r="M83">
        <v>73350</v>
      </c>
      <c r="N83" s="2">
        <v>11.84</v>
      </c>
      <c r="O83">
        <v>190</v>
      </c>
      <c r="P83" t="s">
        <v>27</v>
      </c>
    </row>
    <row r="84" spans="5:17" x14ac:dyDescent="0.25">
      <c r="E84">
        <v>8210</v>
      </c>
      <c r="F84">
        <f>WETL_ID!E27</f>
        <v>23809054</v>
      </c>
      <c r="K84" t="str">
        <f>WETL_ID!F27</f>
        <v>Clackamas R</v>
      </c>
      <c r="L84">
        <v>151868</v>
      </c>
      <c r="M84">
        <v>36088</v>
      </c>
      <c r="N84" s="2">
        <v>26.37</v>
      </c>
      <c r="O84">
        <v>190</v>
      </c>
      <c r="P84" t="s">
        <v>27</v>
      </c>
    </row>
    <row r="85" spans="5:17" x14ac:dyDescent="0.25">
      <c r="E85">
        <v>8210</v>
      </c>
      <c r="F85">
        <f>WETL_ID!E28</f>
        <v>23809054</v>
      </c>
      <c r="K85" t="str">
        <f>WETL_ID!F28</f>
        <v>Clackamas R</v>
      </c>
      <c r="L85">
        <v>151932</v>
      </c>
      <c r="M85">
        <v>158531</v>
      </c>
      <c r="N85" s="2">
        <v>34.33</v>
      </c>
      <c r="O85">
        <v>190</v>
      </c>
      <c r="P85" t="s">
        <v>27</v>
      </c>
    </row>
    <row r="86" spans="5:17" x14ac:dyDescent="0.25">
      <c r="E86">
        <v>8048</v>
      </c>
      <c r="F86">
        <f>WETL_ID!E27</f>
        <v>23809054</v>
      </c>
      <c r="K86" t="str">
        <f>WETL_ID!F27</f>
        <v>Clackamas R</v>
      </c>
      <c r="L86">
        <v>150597</v>
      </c>
      <c r="M86">
        <v>129261</v>
      </c>
      <c r="N86" s="2">
        <v>49.96</v>
      </c>
      <c r="O86">
        <v>190</v>
      </c>
      <c r="P86" t="s">
        <v>27</v>
      </c>
    </row>
    <row r="87" spans="5:17" x14ac:dyDescent="0.25">
      <c r="E87">
        <v>8048</v>
      </c>
      <c r="F87">
        <v>23809054</v>
      </c>
      <c r="K87" t="s">
        <v>29</v>
      </c>
      <c r="L87">
        <v>150308</v>
      </c>
      <c r="M87">
        <v>63243</v>
      </c>
      <c r="N87" s="2">
        <v>53.65</v>
      </c>
      <c r="O87">
        <v>190</v>
      </c>
      <c r="P87" t="s">
        <v>27</v>
      </c>
    </row>
    <row r="88" spans="5:17" x14ac:dyDescent="0.25">
      <c r="E88">
        <v>8048</v>
      </c>
      <c r="F88">
        <f>WETL_ID!E28</f>
        <v>23809054</v>
      </c>
      <c r="K88" t="str">
        <f>WETL_ID!F28</f>
        <v>Clackamas R</v>
      </c>
      <c r="L88">
        <v>150374</v>
      </c>
      <c r="M88">
        <v>111581</v>
      </c>
      <c r="N88" s="2">
        <v>54.99</v>
      </c>
      <c r="O88">
        <v>190</v>
      </c>
      <c r="P88" t="s">
        <v>27</v>
      </c>
    </row>
    <row r="89" spans="5:17" x14ac:dyDescent="0.25">
      <c r="E89">
        <v>8032</v>
      </c>
      <c r="F89">
        <v>23809056</v>
      </c>
      <c r="K89" t="s">
        <v>29</v>
      </c>
      <c r="L89">
        <v>149886</v>
      </c>
      <c r="M89">
        <v>31686</v>
      </c>
      <c r="N89" s="2">
        <v>55.48</v>
      </c>
      <c r="O89">
        <v>190</v>
      </c>
      <c r="P89" t="s">
        <v>27</v>
      </c>
      <c r="Q89" t="s">
        <v>41</v>
      </c>
    </row>
    <row r="90" spans="5:17" x14ac:dyDescent="0.25">
      <c r="E90">
        <v>8032</v>
      </c>
      <c r="F90">
        <v>23809056</v>
      </c>
      <c r="K90" t="s">
        <v>29</v>
      </c>
      <c r="L90">
        <v>149599</v>
      </c>
      <c r="M90">
        <v>30277</v>
      </c>
      <c r="N90" s="2">
        <v>56.36</v>
      </c>
      <c r="O90">
        <v>190</v>
      </c>
      <c r="P90" t="s">
        <v>27</v>
      </c>
      <c r="Q90" t="s">
        <v>41</v>
      </c>
    </row>
    <row r="91" spans="5:17" x14ac:dyDescent="0.25">
      <c r="E91">
        <v>8059</v>
      </c>
      <c r="F91">
        <v>23809058</v>
      </c>
      <c r="K91" t="s">
        <v>29</v>
      </c>
      <c r="L91">
        <v>149302</v>
      </c>
      <c r="M91">
        <v>106965</v>
      </c>
      <c r="N91" s="2">
        <v>58.03</v>
      </c>
      <c r="O91">
        <v>190</v>
      </c>
      <c r="P91" t="s">
        <v>27</v>
      </c>
      <c r="Q91" t="s">
        <v>41</v>
      </c>
    </row>
    <row r="92" spans="5:17" x14ac:dyDescent="0.25">
      <c r="E92">
        <v>8059</v>
      </c>
      <c r="F92">
        <v>23809058</v>
      </c>
      <c r="K92" t="s">
        <v>29</v>
      </c>
      <c r="L92">
        <v>149553</v>
      </c>
      <c r="M92">
        <v>108892</v>
      </c>
      <c r="N92" s="2">
        <v>57.66</v>
      </c>
      <c r="O92">
        <v>190</v>
      </c>
      <c r="P92" t="s">
        <v>27</v>
      </c>
      <c r="Q92" t="s">
        <v>41</v>
      </c>
    </row>
    <row r="93" spans="5:17" x14ac:dyDescent="0.25">
      <c r="E93">
        <v>8059</v>
      </c>
      <c r="F93">
        <v>23809058</v>
      </c>
      <c r="K93" t="s">
        <v>29</v>
      </c>
      <c r="L93">
        <v>149525</v>
      </c>
      <c r="M93">
        <v>26723</v>
      </c>
      <c r="N93" s="2">
        <v>60.11</v>
      </c>
      <c r="O93">
        <v>190</v>
      </c>
      <c r="P93" t="s">
        <v>27</v>
      </c>
      <c r="Q93" t="s">
        <v>41</v>
      </c>
    </row>
    <row r="94" spans="5:17" x14ac:dyDescent="0.25">
      <c r="E94">
        <v>8059</v>
      </c>
      <c r="F94">
        <v>23809058</v>
      </c>
      <c r="K94" t="s">
        <v>29</v>
      </c>
      <c r="L94">
        <v>149394</v>
      </c>
      <c r="M94">
        <v>46447</v>
      </c>
      <c r="N94" s="2">
        <v>56.94</v>
      </c>
      <c r="O94">
        <v>190</v>
      </c>
      <c r="P94" t="s">
        <v>27</v>
      </c>
      <c r="Q94" t="s">
        <v>41</v>
      </c>
    </row>
    <row r="95" spans="5:17" x14ac:dyDescent="0.25">
      <c r="L95" s="5" t="s">
        <v>20</v>
      </c>
      <c r="M95" s="4">
        <f>SUM(M90:M94)/10000</f>
        <v>31.930399999999999</v>
      </c>
      <c r="N95" s="2">
        <f>SUMPRODUCT(M90:M94,N90:N94)/(M95*10000)</f>
        <v>57.760989840402878</v>
      </c>
      <c r="O95" t="s">
        <v>18</v>
      </c>
    </row>
    <row r="96" spans="5:17" x14ac:dyDescent="0.25">
      <c r="N96"/>
    </row>
    <row r="97" spans="12:15" x14ac:dyDescent="0.25">
      <c r="L97" s="5" t="s">
        <v>20</v>
      </c>
      <c r="M97" s="4">
        <f>SUM(M95:M96)/10000</f>
        <v>3.1930399999999999E-3</v>
      </c>
      <c r="N97" s="2">
        <f>SUMPRODUCT(M95:M96,N95:N96)/(M97*10000)</f>
        <v>57.760989840402878</v>
      </c>
      <c r="O97" t="s">
        <v>18</v>
      </c>
    </row>
    <row r="99" spans="12:15" x14ac:dyDescent="0.25">
      <c r="L99" s="5" t="s">
        <v>20</v>
      </c>
      <c r="M99" s="4">
        <f>SUM(M95:M98)/10000</f>
        <v>3.1933593039999999E-3</v>
      </c>
      <c r="N99" s="2">
        <f>SUMPRODUCT(M95:M98,N95:N98)/(M99*10000)</f>
        <v>57.760989840402878</v>
      </c>
      <c r="O99" t="s">
        <v>18</v>
      </c>
    </row>
    <row r="101" spans="12:15" x14ac:dyDescent="0.25">
      <c r="L101" s="5" t="s">
        <v>20</v>
      </c>
      <c r="M101" s="4">
        <f>SUM(M99:M100)/10000</f>
        <v>3.1933593039999999E-7</v>
      </c>
      <c r="N101" s="2">
        <f>SUMPRODUCT(M99:M100,N99:N100)/(M101*10000)</f>
        <v>57.760989840402878</v>
      </c>
      <c r="O101" t="s">
        <v>18</v>
      </c>
    </row>
    <row r="103" spans="12:15" x14ac:dyDescent="0.25">
      <c r="L103" s="5" t="s">
        <v>20</v>
      </c>
      <c r="M103" s="4">
        <f>SUM(M100:M102)/10000</f>
        <v>3.1933593039999998E-11</v>
      </c>
      <c r="N103" s="2">
        <f>SUMPRODUCT(M100:M102,N100:N102)/(M103*10000)</f>
        <v>57.760989840402878</v>
      </c>
      <c r="O103" t="s">
        <v>18</v>
      </c>
    </row>
    <row r="105" spans="12:15" x14ac:dyDescent="0.25">
      <c r="L105" s="5" t="s">
        <v>17</v>
      </c>
      <c r="M105" s="4">
        <f>SUM(M104:M104)/10000</f>
        <v>0</v>
      </c>
      <c r="N105" s="2" t="e">
        <f>SUMPRODUCT(M104:M104,N104:N104)/(M105*10000)</f>
        <v>#VALUE!</v>
      </c>
      <c r="O105" t="s">
        <v>18</v>
      </c>
    </row>
    <row r="107" spans="12:15" x14ac:dyDescent="0.25">
      <c r="L107" s="5" t="s">
        <v>20</v>
      </c>
      <c r="M107" s="4">
        <f>SUM(M102:M106)/10000</f>
        <v>3.1933593039999997E-15</v>
      </c>
      <c r="N107" s="2" t="e">
        <f>SUMPRODUCT(M102:M106,N102:N106)/(M107*10000)</f>
        <v>#VALUE!</v>
      </c>
      <c r="O107" t="s">
        <v>18</v>
      </c>
    </row>
    <row r="109" spans="12:15" x14ac:dyDescent="0.25">
      <c r="L109" s="5" t="s">
        <v>17</v>
      </c>
      <c r="M109" s="4">
        <f>SUM(M108:M108)/10000</f>
        <v>0</v>
      </c>
      <c r="N109" s="2" t="e">
        <f>SUMPRODUCT(M108:M108,N108:N108)/(M109*10000)</f>
        <v>#VALUE!</v>
      </c>
      <c r="O109" t="s">
        <v>18</v>
      </c>
    </row>
    <row r="111" spans="12:15" x14ac:dyDescent="0.25">
      <c r="L111" s="5" t="s">
        <v>20</v>
      </c>
      <c r="M111" s="4">
        <f>SUM(M108:M110)/10000</f>
        <v>0</v>
      </c>
      <c r="N111" s="2" t="e">
        <f>SUMPRODUCT(M108:M110,N108:N110)/(M111*10000)</f>
        <v>#VALUE!</v>
      </c>
      <c r="O111" t="s">
        <v>18</v>
      </c>
    </row>
    <row r="113" spans="12:15" x14ac:dyDescent="0.25">
      <c r="L113" s="5" t="s">
        <v>20</v>
      </c>
      <c r="M113" s="4">
        <f>SUM(M111:M112)/10000</f>
        <v>0</v>
      </c>
      <c r="N113" s="2" t="e">
        <f>SUMPRODUCT(M111:M112,N111:N112)/(M113*10000)</f>
        <v>#VALUE!</v>
      </c>
      <c r="O113" t="s">
        <v>18</v>
      </c>
    </row>
    <row r="115" spans="12:15" x14ac:dyDescent="0.25">
      <c r="L115" s="5" t="s">
        <v>20</v>
      </c>
      <c r="M115" s="4">
        <f>SUM(M109:M114)/10000</f>
        <v>0</v>
      </c>
      <c r="N115" s="2" t="e">
        <f>SUMPRODUCT(M109:M114,N109:N114)/(M115*10000)</f>
        <v>#VALUE!</v>
      </c>
      <c r="O115" t="s">
        <v>18</v>
      </c>
    </row>
    <row r="117" spans="12:15" x14ac:dyDescent="0.25">
      <c r="L117" s="5" t="s">
        <v>20</v>
      </c>
      <c r="M117" s="4">
        <f>SUM(M112:M116)/10000</f>
        <v>0</v>
      </c>
      <c r="N117" s="3" t="e">
        <f>SUMPRODUCT(M112:M116,N112:N116)/((M117-M115/10000)*10000)</f>
        <v>#VALUE!</v>
      </c>
      <c r="O117" t="s">
        <v>18</v>
      </c>
    </row>
    <row r="119" spans="12:15" x14ac:dyDescent="0.25">
      <c r="L119" s="5" t="s">
        <v>20</v>
      </c>
      <c r="M119" s="4">
        <f>SUM(M118:M118)/10000</f>
        <v>0</v>
      </c>
      <c r="N119" s="2" t="e">
        <f>SUMPRODUCT(M118:M118,N118:N118)/(M119*10000)</f>
        <v>#VALUE!</v>
      </c>
      <c r="O119" t="s">
        <v>18</v>
      </c>
    </row>
    <row r="121" spans="12:15" x14ac:dyDescent="0.25">
      <c r="L121" s="5" t="s">
        <v>20</v>
      </c>
      <c r="M121" s="4">
        <f>SUM(M120:M120)/10000</f>
        <v>0</v>
      </c>
      <c r="N121" s="2" t="e">
        <f>SUMPRODUCT(M120:M120,N120:N120)/(M121*10000)</f>
        <v>#VALUE!</v>
      </c>
      <c r="O121" t="s">
        <v>18</v>
      </c>
    </row>
    <row r="123" spans="12:15" x14ac:dyDescent="0.25">
      <c r="L123" s="5" t="s">
        <v>20</v>
      </c>
      <c r="M123" s="4">
        <f>SUM(M106:M122)/10000</f>
        <v>3.1933593039999998E-19</v>
      </c>
      <c r="N123" s="2" t="e">
        <f>SUMPRODUCT(M106:M122,N106:N122)/(M123*10000)</f>
        <v>#VALUE!</v>
      </c>
      <c r="O123" t="s">
        <v>18</v>
      </c>
    </row>
    <row r="125" spans="12:15" x14ac:dyDescent="0.25">
      <c r="L125" s="5" t="s">
        <v>20</v>
      </c>
      <c r="M125" s="4">
        <f>SUM(M120:M124)/10000</f>
        <v>3.1933593039999998E-23</v>
      </c>
      <c r="N125" s="2" t="e">
        <f>SUMPRODUCT(M120:M124,N120:N124)/(M125*10000)</f>
        <v>#VALUE!</v>
      </c>
      <c r="O125" t="s">
        <v>18</v>
      </c>
    </row>
    <row r="127" spans="12:15" x14ac:dyDescent="0.25">
      <c r="L127" s="5" t="s">
        <v>20</v>
      </c>
      <c r="M127" s="4">
        <f>SUM(M126:M126)/10000</f>
        <v>0</v>
      </c>
      <c r="N127" s="2" t="e">
        <f>SUMPRODUCT(M126:M126,N126:N126)/(M127*10000)</f>
        <v>#VALUE!</v>
      </c>
      <c r="O127" t="s">
        <v>18</v>
      </c>
    </row>
    <row r="128" spans="12:15" x14ac:dyDescent="0.25">
      <c r="L128" s="5"/>
      <c r="M128" s="4"/>
    </row>
    <row r="129" spans="3:15" x14ac:dyDescent="0.25">
      <c r="L129" s="5" t="s">
        <v>20</v>
      </c>
      <c r="M129" s="4">
        <f>SUM(M128:M128)/10000</f>
        <v>0</v>
      </c>
      <c r="N129" s="2" t="e">
        <f>SUMPRODUCT(M128:M128,N128:N128)/(M129*10000)</f>
        <v>#VALUE!</v>
      </c>
      <c r="O129" t="s">
        <v>18</v>
      </c>
    </row>
    <row r="130" spans="3:15" x14ac:dyDescent="0.25">
      <c r="C130">
        <f>SUM(C29:C129)</f>
        <v>63</v>
      </c>
      <c r="L130" s="5"/>
      <c r="M130" s="4"/>
    </row>
    <row r="132" spans="3:15" x14ac:dyDescent="0.25">
      <c r="L132" s="5" t="s">
        <v>20</v>
      </c>
      <c r="M132" s="4">
        <f>SUM(M129:M131)/10000</f>
        <v>0</v>
      </c>
      <c r="N132" s="2" t="e">
        <f>SUMPRODUCT(M129:M131,N129:N131)/(M132*10000)</f>
        <v>#VALUE!</v>
      </c>
      <c r="O132" t="s">
        <v>18</v>
      </c>
    </row>
    <row r="133" spans="3:15" x14ac:dyDescent="0.25">
      <c r="L133" s="5"/>
      <c r="M133" s="4"/>
    </row>
    <row r="134" spans="3:15" x14ac:dyDescent="0.25">
      <c r="L134" s="5" t="s">
        <v>20</v>
      </c>
      <c r="M134" s="4">
        <f>SUM(M130:M133)/10000</f>
        <v>0</v>
      </c>
      <c r="N134" s="2" t="e">
        <f>SUMPRODUCT(M130:M133,N130:N133)/(M134*10000)</f>
        <v>#VALUE!</v>
      </c>
      <c r="O134" t="s">
        <v>18</v>
      </c>
    </row>
    <row r="135" spans="3:15" x14ac:dyDescent="0.25">
      <c r="L135" s="5"/>
      <c r="M135" s="4"/>
    </row>
    <row r="136" spans="3:15" x14ac:dyDescent="0.25">
      <c r="L136" s="5" t="s">
        <v>20</v>
      </c>
      <c r="M136" s="4">
        <f>SUM(M134:M135)/10000</f>
        <v>0</v>
      </c>
      <c r="N136" s="2" t="e">
        <f>SUMPRODUCT(M134:M135,N134:N135)/(M136*10000)</f>
        <v>#VALUE!</v>
      </c>
      <c r="O136" t="s">
        <v>18</v>
      </c>
    </row>
    <row r="137" spans="3:15" x14ac:dyDescent="0.25">
      <c r="L137" s="5"/>
      <c r="M137" s="4"/>
    </row>
    <row r="138" spans="3:15" x14ac:dyDescent="0.25">
      <c r="L138" s="5" t="s">
        <v>20</v>
      </c>
      <c r="M138" s="4">
        <f>SUM(M135:M137)/10000</f>
        <v>0</v>
      </c>
      <c r="N138" s="2" t="e">
        <f>SUMPRODUCT(M135:M137,N135:N137)/(M138*10000)</f>
        <v>#VALUE!</v>
      </c>
      <c r="O138" t="s">
        <v>18</v>
      </c>
    </row>
    <row r="139" spans="3:15" x14ac:dyDescent="0.25">
      <c r="L139" s="5"/>
      <c r="M139" s="4"/>
    </row>
    <row r="140" spans="3:15" x14ac:dyDescent="0.25">
      <c r="L140" s="5" t="s">
        <v>20</v>
      </c>
      <c r="M140" s="4">
        <f>SUM(M138:M139)/10000</f>
        <v>0</v>
      </c>
      <c r="N140" s="2" t="e">
        <f>SUMPRODUCT(M138:M139,N138:N139)/(M140*10000)</f>
        <v>#VALUE!</v>
      </c>
      <c r="O140" t="s">
        <v>18</v>
      </c>
    </row>
    <row r="141" spans="3:15" x14ac:dyDescent="0.25">
      <c r="L141" s="5"/>
      <c r="M141" s="4"/>
    </row>
    <row r="142" spans="3:15" x14ac:dyDescent="0.25">
      <c r="L142" s="5" t="s">
        <v>20</v>
      </c>
      <c r="M142" s="4">
        <f>SUM(M136:M141)/10000</f>
        <v>0</v>
      </c>
      <c r="N142" s="2" t="e">
        <f>SUMPRODUCT(M136:M141,N136:N141)/(M142*10000)</f>
        <v>#VALUE!</v>
      </c>
      <c r="O142" t="s">
        <v>18</v>
      </c>
    </row>
    <row r="143" spans="3:15" x14ac:dyDescent="0.25">
      <c r="L143" s="5"/>
      <c r="M143" s="4"/>
    </row>
  </sheetData>
  <sortState xmlns:xlrd2="http://schemas.microsoft.com/office/spreadsheetml/2017/richdata2" ref="A44:Q59">
    <sortCondition ref="L44:L59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WETL_ID</vt:lpstr>
      <vt:lpstr>IDUs</vt:lpstr>
      <vt:lpstr>IDUs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2022-03-26T13:34:41Z</dcterms:modified>
</cp:coreProperties>
</file>