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8_{51316B1D-9CB6-4784-A00B-51DAC73BAAF3}" xr6:coauthVersionLast="45" xr6:coauthVersionMax="45" xr10:uidLastSave="{00000000-0000-0000-0000-000000000000}"/>
  <bookViews>
    <workbookView xWindow="35910" yWindow="-4725" windowWidth="19635" windowHeight="10785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2" i="4" l="1"/>
  <c r="P42" i="4"/>
  <c r="K42" i="4"/>
  <c r="F42" i="4"/>
  <c r="BG12" i="4" l="1"/>
  <c r="X12" i="4"/>
  <c r="W12" i="4"/>
  <c r="V12" i="4"/>
  <c r="U12" i="4"/>
  <c r="S12" i="4"/>
  <c r="R12" i="4"/>
  <c r="Q12" i="4"/>
  <c r="P12" i="4"/>
  <c r="N12" i="4"/>
  <c r="M12" i="4"/>
  <c r="L12" i="4"/>
  <c r="K12" i="4"/>
  <c r="I12" i="4"/>
  <c r="H12" i="4"/>
  <c r="G12" i="4"/>
  <c r="F12" i="4"/>
  <c r="U28" i="4" l="1"/>
  <c r="P28" i="4"/>
  <c r="K28" i="4"/>
  <c r="F28" i="4"/>
  <c r="BG6" i="4" l="1"/>
  <c r="X6" i="4"/>
  <c r="W6" i="4"/>
  <c r="V6" i="4"/>
  <c r="U6" i="4"/>
  <c r="S6" i="4"/>
  <c r="R6" i="4"/>
  <c r="Q6" i="4"/>
  <c r="P6" i="4"/>
  <c r="N6" i="4"/>
  <c r="M6" i="4"/>
  <c r="L6" i="4"/>
  <c r="K6" i="4"/>
  <c r="I6" i="4"/>
  <c r="H6" i="4"/>
  <c r="G6" i="4"/>
  <c r="F6" i="4"/>
  <c r="F41" i="4" l="1"/>
  <c r="U41" i="4"/>
  <c r="P41" i="4"/>
  <c r="K41" i="4"/>
  <c r="U38" i="4"/>
  <c r="P38" i="4"/>
  <c r="K38" i="4"/>
  <c r="F38" i="4"/>
  <c r="A1" i="5"/>
  <c r="U33" i="4" l="1"/>
  <c r="P33" i="4"/>
  <c r="K33" i="4"/>
  <c r="F33" i="4"/>
  <c r="U27" i="4"/>
  <c r="P27" i="4"/>
  <c r="K27" i="4"/>
  <c r="F27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G5" i="4" l="1"/>
  <c r="X5" i="4"/>
  <c r="W5" i="4"/>
  <c r="V5" i="4"/>
  <c r="U5" i="4"/>
  <c r="S5" i="4"/>
  <c r="R5" i="4"/>
  <c r="Q5" i="4"/>
  <c r="P5" i="4"/>
  <c r="N5" i="4"/>
  <c r="M5" i="4"/>
  <c r="L5" i="4"/>
  <c r="K5" i="4"/>
  <c r="I5" i="4"/>
  <c r="H5" i="4"/>
  <c r="G5" i="4"/>
  <c r="F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F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U7" i="4"/>
  <c r="P7" i="4"/>
  <c r="K7" i="4"/>
  <c r="F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G8" i="4"/>
  <c r="X8" i="4"/>
  <c r="W8" i="4"/>
  <c r="V8" i="4"/>
  <c r="U8" i="4"/>
  <c r="S8" i="4"/>
  <c r="R8" i="4"/>
  <c r="Q8" i="4"/>
  <c r="P8" i="4"/>
  <c r="N8" i="4"/>
  <c r="M8" i="4"/>
  <c r="L8" i="4"/>
  <c r="K8" i="4"/>
  <c r="I8" i="4"/>
  <c r="H8" i="4"/>
  <c r="G8" i="4"/>
  <c r="F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U40" i="4"/>
  <c r="P40" i="4"/>
  <c r="K40" i="4"/>
  <c r="F40" i="4"/>
  <c r="U37" i="4"/>
  <c r="P37" i="4"/>
  <c r="K37" i="4"/>
  <c r="F37" i="4"/>
  <c r="U35" i="4"/>
  <c r="P35" i="4"/>
  <c r="K35" i="4"/>
  <c r="F35" i="4"/>
  <c r="U32" i="4"/>
  <c r="P32" i="4"/>
  <c r="K32" i="4"/>
  <c r="F32" i="4"/>
  <c r="U30" i="4"/>
  <c r="P30" i="4"/>
  <c r="K30" i="4"/>
  <c r="F30" i="4"/>
  <c r="U26" i="4"/>
  <c r="P26" i="4"/>
  <c r="K26" i="4"/>
  <c r="F26" i="4"/>
  <c r="BG22" i="4"/>
  <c r="X22" i="4"/>
  <c r="W22" i="4"/>
  <c r="V22" i="4"/>
  <c r="U22" i="4"/>
  <c r="S22" i="4"/>
  <c r="R22" i="4"/>
  <c r="Q22" i="4"/>
  <c r="P22" i="4"/>
  <c r="N22" i="4"/>
  <c r="M22" i="4"/>
  <c r="L22" i="4"/>
  <c r="K22" i="4"/>
  <c r="I22" i="4"/>
  <c r="H22" i="4"/>
  <c r="G22" i="4"/>
  <c r="F22" i="4"/>
  <c r="BG21" i="4"/>
  <c r="X21" i="4"/>
  <c r="W21" i="4"/>
  <c r="V21" i="4"/>
  <c r="U21" i="4"/>
  <c r="S21" i="4"/>
  <c r="R21" i="4"/>
  <c r="Q21" i="4"/>
  <c r="P21" i="4"/>
  <c r="N21" i="4"/>
  <c r="M21" i="4"/>
  <c r="L21" i="4"/>
  <c r="K21" i="4"/>
  <c r="I21" i="4"/>
  <c r="H21" i="4"/>
  <c r="G21" i="4"/>
  <c r="F21" i="4"/>
  <c r="BG20" i="4"/>
  <c r="X20" i="4"/>
  <c r="W20" i="4"/>
  <c r="V20" i="4"/>
  <c r="U20" i="4"/>
  <c r="S20" i="4"/>
  <c r="R20" i="4"/>
  <c r="Q20" i="4"/>
  <c r="P20" i="4"/>
  <c r="N20" i="4"/>
  <c r="M20" i="4"/>
  <c r="L20" i="4"/>
  <c r="K20" i="4"/>
  <c r="I20" i="4"/>
  <c r="H20" i="4"/>
  <c r="G20" i="4"/>
  <c r="F20" i="4"/>
  <c r="X19" i="4"/>
  <c r="W19" i="4"/>
  <c r="V19" i="4"/>
  <c r="U19" i="4"/>
  <c r="S19" i="4"/>
  <c r="R19" i="4"/>
  <c r="Q19" i="4"/>
  <c r="P19" i="4"/>
  <c r="N19" i="4"/>
  <c r="M19" i="4"/>
  <c r="L19" i="4"/>
  <c r="K19" i="4"/>
  <c r="I19" i="4"/>
  <c r="H19" i="4"/>
  <c r="G19" i="4"/>
  <c r="F19" i="4"/>
  <c r="X18" i="4"/>
  <c r="W18" i="4"/>
  <c r="V18" i="4"/>
  <c r="U18" i="4"/>
  <c r="S18" i="4"/>
  <c r="R18" i="4"/>
  <c r="Q18" i="4"/>
  <c r="P18" i="4"/>
  <c r="N18" i="4"/>
  <c r="M18" i="4"/>
  <c r="L18" i="4"/>
  <c r="K18" i="4"/>
  <c r="I18" i="4"/>
  <c r="H18" i="4"/>
  <c r="G18" i="4"/>
  <c r="F18" i="4"/>
  <c r="BG17" i="4"/>
  <c r="X17" i="4"/>
  <c r="W17" i="4"/>
  <c r="V17" i="4"/>
  <c r="U17" i="4"/>
  <c r="S17" i="4"/>
  <c r="R17" i="4"/>
  <c r="Q17" i="4"/>
  <c r="P17" i="4"/>
  <c r="N17" i="4"/>
  <c r="M17" i="4"/>
  <c r="L17" i="4"/>
  <c r="K17" i="4"/>
  <c r="I17" i="4"/>
  <c r="H17" i="4"/>
  <c r="G17" i="4"/>
  <c r="F17" i="4"/>
  <c r="BG16" i="4"/>
  <c r="X16" i="4"/>
  <c r="W16" i="4"/>
  <c r="V16" i="4"/>
  <c r="U16" i="4"/>
  <c r="S16" i="4"/>
  <c r="R16" i="4"/>
  <c r="Q16" i="4"/>
  <c r="P16" i="4"/>
  <c r="N16" i="4"/>
  <c r="M16" i="4"/>
  <c r="L16" i="4"/>
  <c r="K16" i="4"/>
  <c r="I16" i="4"/>
  <c r="H16" i="4"/>
  <c r="G16" i="4"/>
  <c r="F16" i="4"/>
  <c r="BG15" i="4"/>
  <c r="X15" i="4"/>
  <c r="W15" i="4"/>
  <c r="V15" i="4"/>
  <c r="U15" i="4"/>
  <c r="S15" i="4"/>
  <c r="R15" i="4"/>
  <c r="Q15" i="4"/>
  <c r="P15" i="4"/>
  <c r="N15" i="4"/>
  <c r="M15" i="4"/>
  <c r="L15" i="4"/>
  <c r="K15" i="4"/>
  <c r="I15" i="4"/>
  <c r="H15" i="4"/>
  <c r="G15" i="4"/>
  <c r="F15" i="4"/>
  <c r="BG14" i="4"/>
  <c r="X14" i="4"/>
  <c r="W14" i="4"/>
  <c r="V14" i="4"/>
  <c r="U14" i="4"/>
  <c r="S14" i="4"/>
  <c r="R14" i="4"/>
  <c r="Q14" i="4"/>
  <c r="P14" i="4"/>
  <c r="N14" i="4"/>
  <c r="M14" i="4"/>
  <c r="L14" i="4"/>
  <c r="K14" i="4"/>
  <c r="I14" i="4"/>
  <c r="H14" i="4"/>
  <c r="G14" i="4"/>
  <c r="F14" i="4"/>
  <c r="BG11" i="4"/>
  <c r="BG3" i="4" s="1"/>
  <c r="X11" i="4"/>
  <c r="W11" i="4"/>
  <c r="V11" i="4"/>
  <c r="U11" i="4"/>
  <c r="S11" i="4"/>
  <c r="R11" i="4"/>
  <c r="Q11" i="4"/>
  <c r="P11" i="4"/>
  <c r="N11" i="4"/>
  <c r="M11" i="4"/>
  <c r="L11" i="4"/>
  <c r="K11" i="4"/>
  <c r="I11" i="4"/>
  <c r="H11" i="4"/>
  <c r="G11" i="4"/>
  <c r="F11" i="4"/>
  <c r="BG9" i="4"/>
  <c r="X9" i="4"/>
  <c r="W9" i="4"/>
  <c r="V9" i="4"/>
  <c r="U9" i="4"/>
  <c r="S9" i="4"/>
  <c r="R9" i="4"/>
  <c r="Q9" i="4"/>
  <c r="P9" i="4"/>
  <c r="N9" i="4"/>
  <c r="M9" i="4"/>
  <c r="L9" i="4"/>
  <c r="K9" i="4"/>
  <c r="I9" i="4"/>
  <c r="H9" i="4"/>
  <c r="G9" i="4"/>
  <c r="AD19" i="5" l="1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<sst xmlns="http://schemas.openxmlformats.org/spreadsheetml/2006/main" count="22597" uniqueCount="162">
  <si>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</si>
  <si>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</si>
  <si>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</si>
  <si>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</si>
  <si>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</si>
  <si>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</si>
  <si>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</si>
  <si>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</si>
  <si>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</si>
  <si>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</si>
  <si>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</si>
  <si>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</si>
  <si>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</si>
  <si>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</si>
  <si>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</si>
  <si>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</si>
  <si>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</si>
  <si>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</si>
  <si>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</si>
  <si>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</si>
  <si>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</si>
  <si>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</si>
  <si>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</si>
  <si>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</si>
  <si>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</si>
  <si>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</si>
  <si>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</si>
  <si>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</si>
  <si>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</si>
  <si>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</si>
  <si>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</si>
  <si>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</si>
  <si>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</si>
  <si>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</si>
  <si>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</si>
  <si>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</si>
  <si>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</si>
  <si>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</si>
  <si>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</si>
  <si>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</si>
  <si>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</si>
  <si>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</si>
  <si>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</si>
  <si>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</si>
  <si>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</si>
  <si>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</si>
  <si>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</si>
  <si>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</si>
  <si>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</si>
  <si>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</si>
  <si>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</si>
  <si>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</si>
  <si>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</si>
  <si>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</si>
  <si>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</si>
  <si>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</si>
  <si>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</si>
  <si>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</si>
  <si>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</si>
  <si>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</si>
  <si>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</si>
  <si>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</si>
  <si>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</si>
  <si>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</si>
  <si>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</si>
  <si>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</si>
  <si>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</si>
  <si>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</si>
  <si>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</si>
  <si>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</si>
  <si>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</si>
  <si>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</si>
  <si>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</si>
  <si>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</si>
  <si>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</si>
  <si>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</si>
  <si>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</si>
  <si>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</si>
  <si>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</si>
  <si>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</si>
  <si>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</si>
  <si>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</si>
  <si>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</si>
  <si>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</si>
  <si>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</si>
  <si>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</si>
  <si>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</si>
  <si>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</si>
  <si>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</si>
  <si>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</si>
  <si>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</si>
  <si>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</si>
  <si>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</si>
  <si>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</si>
  <si>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</si>
  <si>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</si>
  <si>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</si>
  <si>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</si>
  <si>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</si>
  <si>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</si>
  <si>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</si>
  <si>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</si>
  <si>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</si>
  <si>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</si>
  <si>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</si>
  <si>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</si>
  <si>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</si>
  <si>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</si>
  <si>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</si>
  <si>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</si>
  <si>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</si>
  <si>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</si>
  <si>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</si>
  <si>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</si>
  <si>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</si>
  <si>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</si>
  <si>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</si>
  <si>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</si>
  <si>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</si>
  <si>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</si>
  <si>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</si>
  <si>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</si>
  <si>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</si>
  <si>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</si>
  <si>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</si>
  <si>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</si>
  <si>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</si>
  <si>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</si>
  <si>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</si>
  <si>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</si>
  <si>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</si>
  <si>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</si>
  <si>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</si>
  <si>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</si>
  <si>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</si>
  <si>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</si>
  <si>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</si>
  <si>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</si>
  <si>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</si>
  <si>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</si>
  <si>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</si>
  <si>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</si>
  <si>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</si>
  <si>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</si>
  <si>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</si>
  <si>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</si>
  <si>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</si>
  <si>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</si>
  <si>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</si>
  <si>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</si>
  <si>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</si>
  <si>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</si>
  <si>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</si>
  <si>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</si>
  <si>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</si>
  <si>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</si>
  <si>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</si>
  <si>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</si>
  <si>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?</t>
  </si>
  <si>
    <t>C112</t>
  </si>
  <si>
    <t>C123</t>
  </si>
  <si>
    <t>C125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</si>
</sst>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X42"/>
  <sheetViews>
    <sheetView tabSelected="1" workbookViewId="0">
      <pane ySplit="3" topLeftCell="A28" activePane="bottomLeft" state="frozen"/>
      <selection pane="bottomLeft" activeCell="D42" sqref="D42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16"/>
    <col min="6" max="6" width="3.5546875" style="16" customWidth="1"/>
    <col min="7" max="7" width="3.44140625" style="16" customWidth="1"/>
    <col min="8" max="9" width="3.5546875" style="16" customWidth="1"/>
    <col min="10" max="10" width="8.88671875" style="19"/>
    <col min="11" max="11" width="3.6640625" style="19" customWidth="1"/>
    <col min="12" max="12" width="3.44140625" style="26" customWidth="1"/>
    <col min="13" max="14" width="3.5546875" style="26" customWidth="1"/>
    <col min="15" max="15" width="8.88671875" style="17"/>
    <col min="16" max="16" width="3.5546875" style="17" customWidth="1"/>
    <col min="17" max="17" width="3.44140625" style="17" customWidth="1"/>
    <col min="18" max="19" width="3.5546875" style="17" customWidth="1"/>
    <col min="20" max="20" width="8.88671875" style="18"/>
    <col min="21" max="21" width="3.33203125" style="18" customWidth="1"/>
    <col min="22" max="22" width="3.44140625" style="18" customWidth="1"/>
    <col min="23" max="24" width="3.5546875" style="18" customWidth="1"/>
    <col min="25" max="25" width="8.88671875" style="24"/>
    <col min="26" max="26" width="8.88671875" style="25"/>
    <col min="27" max="28" width="8.88671875" style="26"/>
    <col min="29" max="29" width="8.88671875" style="17"/>
    <col min="30" max="30" width="8.88671875" style="27"/>
    <col min="31" max="32" width="8.88671875" style="18"/>
    <col min="33" max="33" width="8.88671875" style="16"/>
    <col min="34" max="34" width="8.88671875" style="28"/>
    <col min="35" max="36" width="8.88671875" style="26"/>
    <col min="37" max="38" width="8.88671875" style="29"/>
    <col min="43" max="44" width="8.88671875" style="30"/>
    <col min="45" max="46" width="8.88671875" style="31"/>
    <col min="61" max="62" width="8.88671875" style="30"/>
    <col min="63" max="64" width="8.88671875" style="31"/>
  </cols>
  <sheetData>
    <row r="1" spans="1:76" ht="45.6" x14ac:dyDescent="0.3">
      <c r="A1" t="s">
        <v>61</v>
      </c>
      <c r="G1" s="20" t="s">
        <v>62</v>
      </c>
      <c r="H1" s="20" t="s">
        <v>63</v>
      </c>
      <c r="I1" s="20" t="s">
        <v>64</v>
      </c>
      <c r="L1" s="21" t="s">
        <v>62</v>
      </c>
      <c r="M1" s="21" t="s">
        <v>63</v>
      </c>
      <c r="N1" s="21" t="s">
        <v>64</v>
      </c>
      <c r="Q1" s="22" t="s">
        <v>62</v>
      </c>
      <c r="R1" s="22" t="s">
        <v>63</v>
      </c>
      <c r="S1" s="22" t="s">
        <v>64</v>
      </c>
      <c r="V1" s="23" t="s">
        <v>62</v>
      </c>
      <c r="W1" s="23" t="s">
        <v>63</v>
      </c>
      <c r="X1" s="23" t="s">
        <v>64</v>
      </c>
    </row>
    <row r="3" spans="1:76" x14ac:dyDescent="0.3">
      <c r="A3" t="s">
        <v>54</v>
      </c>
      <c r="E3" s="16" t="s">
        <v>65</v>
      </c>
      <c r="J3" s="19" t="s">
        <v>65</v>
      </c>
      <c r="O3" s="17" t="s">
        <v>65</v>
      </c>
      <c r="T3" s="18" t="s">
        <v>65</v>
      </c>
      <c r="Y3" s="77" t="s">
        <v>66</v>
      </c>
      <c r="Z3" s="77"/>
      <c r="AA3" s="83" t="s">
        <v>67</v>
      </c>
      <c r="AB3" s="83"/>
      <c r="AC3" s="81" t="s">
        <v>50</v>
      </c>
      <c r="AD3" s="81"/>
      <c r="AE3" s="80" t="s">
        <v>68</v>
      </c>
      <c r="AF3" s="80"/>
      <c r="AG3" s="84" t="s">
        <v>48</v>
      </c>
      <c r="AH3" s="84"/>
      <c r="AI3" s="83" t="s">
        <v>67</v>
      </c>
      <c r="AJ3" s="83"/>
      <c r="AK3" s="81" t="s">
        <v>50</v>
      </c>
      <c r="AL3" s="81"/>
      <c r="AM3" s="80" t="s">
        <v>68</v>
      </c>
      <c r="AN3" s="80"/>
      <c r="AP3" s="32" t="s">
        <v>53</v>
      </c>
      <c r="AQ3" s="77" t="s">
        <v>48</v>
      </c>
      <c r="AR3" s="77"/>
      <c r="AS3" s="82" t="s">
        <v>67</v>
      </c>
      <c r="AT3" s="82"/>
      <c r="AU3" s="79" t="s">
        <v>50</v>
      </c>
      <c r="AV3" s="79"/>
      <c r="AW3" s="80" t="s">
        <v>68</v>
      </c>
      <c r="AX3" s="80"/>
      <c r="AY3" s="77" t="s">
        <v>48</v>
      </c>
      <c r="AZ3" s="77"/>
      <c r="BA3" s="78" t="s">
        <v>67</v>
      </c>
      <c r="BB3" s="78"/>
      <c r="BC3" s="79" t="s">
        <v>50</v>
      </c>
      <c r="BD3" s="79"/>
      <c r="BE3" s="80" t="s">
        <v>68</v>
      </c>
      <c r="BF3" s="80"/>
      <c r="BG3">
        <f>MIN(BG6:BG93)</f>
        <v>1</v>
      </c>
      <c r="BH3" t="s">
        <v>52</v>
      </c>
      <c r="BI3" s="33" t="s">
        <v>48</v>
      </c>
      <c r="BJ3" s="33"/>
      <c r="BK3" s="34" t="s">
        <v>67</v>
      </c>
      <c r="BL3" s="34"/>
      <c r="BM3" s="35" t="s">
        <v>50</v>
      </c>
      <c r="BN3" s="35"/>
      <c r="BO3" s="35" t="s">
        <v>68</v>
      </c>
      <c r="BP3" s="35"/>
      <c r="BQ3" t="s">
        <v>48</v>
      </c>
      <c r="BS3" t="s">
        <v>67</v>
      </c>
      <c r="BU3" t="s">
        <v>50</v>
      </c>
      <c r="BW3" t="s">
        <v>68</v>
      </c>
    </row>
    <row r="4" spans="1:76" x14ac:dyDescent="0.3">
      <c r="A4" s="3" t="s">
        <v>16</v>
      </c>
      <c r="B4" s="3" t="s">
        <v>56</v>
      </c>
      <c r="E4" s="16" t="s">
        <v>48</v>
      </c>
      <c r="J4" s="19" t="s">
        <v>49</v>
      </c>
      <c r="O4" s="17" t="s">
        <v>50</v>
      </c>
      <c r="T4" s="18" t="s">
        <v>51</v>
      </c>
      <c r="Y4" s="36" t="s">
        <v>69</v>
      </c>
      <c r="Z4" s="36" t="s">
        <v>70</v>
      </c>
      <c r="AA4" s="37" t="s">
        <v>69</v>
      </c>
      <c r="AB4" s="37" t="s">
        <v>70</v>
      </c>
      <c r="AC4" s="38" t="s">
        <v>69</v>
      </c>
      <c r="AD4" s="38" t="s">
        <v>70</v>
      </c>
      <c r="AE4" s="3" t="s">
        <v>69</v>
      </c>
      <c r="AF4" s="3" t="s">
        <v>70</v>
      </c>
      <c r="AG4" s="39" t="s">
        <v>69</v>
      </c>
      <c r="AH4" s="39" t="s">
        <v>70</v>
      </c>
      <c r="AI4" s="37" t="s">
        <v>69</v>
      </c>
      <c r="AJ4" s="37" t="s">
        <v>70</v>
      </c>
      <c r="AK4" s="38" t="s">
        <v>69</v>
      </c>
      <c r="AL4" s="38" t="s">
        <v>70</v>
      </c>
      <c r="AM4" s="3" t="s">
        <v>69</v>
      </c>
      <c r="AN4" s="3" t="s">
        <v>70</v>
      </c>
      <c r="AQ4" s="36" t="s">
        <v>71</v>
      </c>
      <c r="AR4" s="36" t="s">
        <v>72</v>
      </c>
      <c r="AS4" s="40" t="s">
        <v>71</v>
      </c>
      <c r="AT4" s="40" t="s">
        <v>72</v>
      </c>
      <c r="AU4" s="41" t="s">
        <v>71</v>
      </c>
      <c r="AV4" s="41" t="s">
        <v>72</v>
      </c>
      <c r="AW4" s="3" t="s">
        <v>71</v>
      </c>
      <c r="AX4" s="3" t="s">
        <v>72</v>
      </c>
      <c r="AY4" s="36" t="s">
        <v>71</v>
      </c>
      <c r="AZ4" s="36" t="s">
        <v>72</v>
      </c>
      <c r="BA4" s="40" t="s">
        <v>71</v>
      </c>
      <c r="BB4" s="40" t="s">
        <v>72</v>
      </c>
      <c r="BC4" s="41" t="s">
        <v>71</v>
      </c>
      <c r="BD4" s="41" t="s">
        <v>72</v>
      </c>
      <c r="BE4" s="3" t="s">
        <v>71</v>
      </c>
      <c r="BF4" s="3" t="s">
        <v>72</v>
      </c>
      <c r="BI4" s="35" t="s">
        <v>71</v>
      </c>
      <c r="BJ4" s="35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t="s">
        <v>71</v>
      </c>
      <c r="BR4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</row>
    <row r="5" spans="1:76" x14ac:dyDescent="0.3">
      <c r="A5" s="2">
        <v>14158500</v>
      </c>
      <c r="B5">
        <v>23773373</v>
      </c>
      <c r="C5" t="s">
        <v>129</v>
      </c>
      <c r="D5" t="s">
        <v>130</v>
      </c>
      <c r="E5" s="16">
        <v>0.69299999999999995</v>
      </c>
      <c r="F5" s="16" t="str">
        <f>IF(E5&gt;0.8,"VG",IF(E5&gt;0.7,"G",IF(E5&gt;0.45,"S","NS")))</f>
        <v>S</v>
      </c>
      <c r="G5" s="16" t="str">
        <f>AH5</f>
        <v>NS</v>
      </c>
      <c r="H5" s="16" t="str">
        <f>AZ5</f>
        <v>NS</v>
      </c>
      <c r="I5" s="16" t="str">
        <f>BR5</f>
        <v>NS</v>
      </c>
      <c r="J5" s="19">
        <v>0</v>
      </c>
      <c r="K5" s="26" t="str">
        <f>IF(ABS(J5)&lt;5%,"VG",IF(ABS(J5)&lt;10%,"G",IF(ABS(J5)&lt;15%,"S","NS")))</f>
        <v>VG</v>
      </c>
      <c r="L5" s="26" t="str">
        <f t="shared" ref="L5" si="0">AM5</f>
        <v>NS</v>
      </c>
      <c r="M5" s="26" t="str">
        <f>BB5</f>
        <v>NS</v>
      </c>
      <c r="N5" s="26" t="str">
        <f t="shared" ref="N5" si="1">BW5</f>
        <v>NS</v>
      </c>
      <c r="O5" s="17">
        <v>0.55000000000000004</v>
      </c>
      <c r="P5" s="17" t="str">
        <f>IF(O5&lt;=0.5,"VG",IF(O5&lt;=0.6,"G",IF(O5&lt;=0.7,"S","NS")))</f>
        <v>G</v>
      </c>
      <c r="Q5" s="17" t="str">
        <f>AL5</f>
        <v>NS</v>
      </c>
      <c r="R5" s="17" t="str">
        <f>BD5</f>
        <v>NS</v>
      </c>
      <c r="S5" s="17" t="str">
        <f>BV5</f>
        <v>NS</v>
      </c>
      <c r="T5" s="18">
        <v>0.69399999999999995</v>
      </c>
      <c r="U5" s="18" t="str">
        <f>IF(T5&gt;0.85,"VG",IF(T5&gt;0.75,"G",IF(T5&gt;0.6,"S","NS")))</f>
        <v>S</v>
      </c>
      <c r="V5" s="18" t="str">
        <f>AN5</f>
        <v>NS</v>
      </c>
      <c r="W5" s="18" t="str">
        <f>BF5</f>
        <v>NS</v>
      </c>
      <c r="X5" s="18" t="str">
        <f>BX5</f>
        <v>NS</v>
      </c>
      <c r="Y5" s="33">
        <v>-1.4541049943029001</v>
      </c>
      <c r="Z5" s="33">
        <v>-1.3504457651966399</v>
      </c>
      <c r="AA5" s="42">
        <v>62.899204382333799</v>
      </c>
      <c r="AB5" s="42">
        <v>62.157426473123202</v>
      </c>
      <c r="AC5" s="43">
        <v>1.5665583277691599</v>
      </c>
      <c r="AD5" s="43">
        <v>1.5331163573573401</v>
      </c>
      <c r="AE5" s="35">
        <v>0.50888231720407495</v>
      </c>
      <c r="AF5" s="35">
        <v>0.46514882670209701</v>
      </c>
      <c r="AG5" s="36" t="s">
        <v>73</v>
      </c>
      <c r="AH5" s="36" t="s">
        <v>73</v>
      </c>
      <c r="AI5" s="40" t="s">
        <v>73</v>
      </c>
      <c r="AJ5" s="40" t="s">
        <v>73</v>
      </c>
      <c r="AK5" s="41" t="s">
        <v>73</v>
      </c>
      <c r="AL5" s="41" t="s">
        <v>73</v>
      </c>
      <c r="AM5" s="3" t="s">
        <v>73</v>
      </c>
      <c r="AN5" s="3" t="s">
        <v>73</v>
      </c>
      <c r="AP5" s="44" t="s">
        <v>74</v>
      </c>
      <c r="AQ5" s="33">
        <v>-1.4035295644097801</v>
      </c>
      <c r="AR5" s="33">
        <v>-1.41662761682807</v>
      </c>
      <c r="AS5" s="42">
        <v>62.146960657570503</v>
      </c>
      <c r="AT5" s="42">
        <v>62.151711810774401</v>
      </c>
      <c r="AU5" s="43">
        <v>1.5503320819778501</v>
      </c>
      <c r="AV5" s="43">
        <v>1.5545506157176301</v>
      </c>
      <c r="AW5" s="35">
        <v>0.52114593619514005</v>
      </c>
      <c r="AX5" s="35">
        <v>0.51427154263673303</v>
      </c>
      <c r="AY5" s="36" t="s">
        <v>73</v>
      </c>
      <c r="AZ5" s="36" t="s">
        <v>73</v>
      </c>
      <c r="BA5" s="40" t="s">
        <v>73</v>
      </c>
      <c r="BB5" s="40" t="s">
        <v>73</v>
      </c>
      <c r="BC5" s="41" t="s">
        <v>73</v>
      </c>
      <c r="BD5" s="41" t="s">
        <v>73</v>
      </c>
      <c r="BE5" s="3" t="s">
        <v>73</v>
      </c>
      <c r="BF5" s="3" t="s">
        <v>73</v>
      </c>
      <c r="BG5">
        <f t="shared" ref="BG5" si="2">IF(BH5=AP5,1,0)</f>
        <v>1</v>
      </c>
      <c r="BH5" t="s">
        <v>74</v>
      </c>
      <c r="BI5" s="35">
        <v>-1.4512831889503</v>
      </c>
      <c r="BJ5" s="35">
        <v>-1.4554895635925</v>
      </c>
      <c r="BK5" s="35">
        <v>62.8780054845842</v>
      </c>
      <c r="BL5" s="35">
        <v>62.728644377839302</v>
      </c>
      <c r="BM5" s="35">
        <v>1.5656574302670101</v>
      </c>
      <c r="BN5" s="35">
        <v>1.5670001798316799</v>
      </c>
      <c r="BO5" s="35">
        <v>0.51047864847191304</v>
      </c>
      <c r="BP5" s="35">
        <v>0.50298660633611003</v>
      </c>
      <c r="BQ5" t="s">
        <v>73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</row>
    <row r="6" spans="1:76" s="47" customFormat="1" x14ac:dyDescent="0.3">
      <c r="A6" s="48">
        <v>14158500</v>
      </c>
      <c r="B6" s="47">
        <v>23773373</v>
      </c>
      <c r="C6" s="47" t="s">
        <v>2</v>
      </c>
      <c r="D6" s="47" t="s">
        <v>161</v>
      </c>
      <c r="E6" s="49">
        <v>0.42799999999999999</v>
      </c>
      <c r="F6" s="49" t="str">
        <f>IF(E6&gt;0.8,"VG",IF(E6&gt;0.7,"G",IF(E6&gt;0.45,"S","NS")))</f>
        <v>NS</v>
      </c>
      <c r="G6" s="49" t="str">
        <f>AH6</f>
        <v>NS</v>
      </c>
      <c r="H6" s="49" t="str">
        <f>AZ6</f>
        <v>NS</v>
      </c>
      <c r="I6" s="49" t="str">
        <f>BR6</f>
        <v>NS</v>
      </c>
      <c r="J6" s="50">
        <v>4.0000000000000001E-3</v>
      </c>
      <c r="K6" s="49" t="str">
        <f>IF(ABS(J6)&lt;5%,"VG",IF(ABS(J6)&lt;10%,"G",IF(ABS(J6)&lt;15%,"S","NS")))</f>
        <v>VG</v>
      </c>
      <c r="L6" s="49" t="str">
        <f t="shared" ref="L6" si="3">AM6</f>
        <v>NS</v>
      </c>
      <c r="M6" s="49" t="str">
        <f>BB6</f>
        <v>NS</v>
      </c>
      <c r="N6" s="49" t="str">
        <f t="shared" ref="N6" si="4">BW6</f>
        <v>NS</v>
      </c>
      <c r="O6" s="49">
        <v>0.754</v>
      </c>
      <c r="P6" s="49" t="str">
        <f>IF(O6&lt;=0.5,"VG",IF(O6&lt;=0.6,"G",IF(O6&lt;=0.7,"S","NS")))</f>
        <v>NS</v>
      </c>
      <c r="Q6" s="49" t="str">
        <f>AL6</f>
        <v>NS</v>
      </c>
      <c r="R6" s="49" t="str">
        <f>BD6</f>
        <v>NS</v>
      </c>
      <c r="S6" s="49" t="str">
        <f>BV6</f>
        <v>NS</v>
      </c>
      <c r="T6" s="49">
        <v>0.43</v>
      </c>
      <c r="U6" s="49" t="str">
        <f>IF(T6&gt;0.85,"VG",IF(T6&gt;0.75,"G",IF(T6&gt;0.6,"S","NS")))</f>
        <v>NS</v>
      </c>
      <c r="V6" s="49" t="str">
        <f>AN6</f>
        <v>NS</v>
      </c>
      <c r="W6" s="49" t="str">
        <f>BF6</f>
        <v>NS</v>
      </c>
      <c r="X6" s="49" t="str">
        <f>BX6</f>
        <v>NS</v>
      </c>
      <c r="Y6" s="51">
        <v>-1.4541049943029001</v>
      </c>
      <c r="Z6" s="51">
        <v>-1.3504457651966399</v>
      </c>
      <c r="AA6" s="51">
        <v>62.899204382333799</v>
      </c>
      <c r="AB6" s="51">
        <v>62.157426473123202</v>
      </c>
      <c r="AC6" s="51">
        <v>1.5665583277691599</v>
      </c>
      <c r="AD6" s="51">
        <v>1.5331163573573401</v>
      </c>
      <c r="AE6" s="51">
        <v>0.50888231720407495</v>
      </c>
      <c r="AF6" s="51">
        <v>0.46514882670209701</v>
      </c>
      <c r="AG6" s="52" t="s">
        <v>73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P6" s="53" t="s">
        <v>74</v>
      </c>
      <c r="AQ6" s="51">
        <v>-1.4035295644097801</v>
      </c>
      <c r="AR6" s="51">
        <v>-1.41662761682807</v>
      </c>
      <c r="AS6" s="51">
        <v>62.146960657570503</v>
      </c>
      <c r="AT6" s="51">
        <v>62.151711810774401</v>
      </c>
      <c r="AU6" s="51">
        <v>1.5503320819778501</v>
      </c>
      <c r="AV6" s="51">
        <v>1.5545506157176301</v>
      </c>
      <c r="AW6" s="51">
        <v>0.52114593619514005</v>
      </c>
      <c r="AX6" s="51">
        <v>0.51427154263673303</v>
      </c>
      <c r="AY6" s="52" t="s">
        <v>73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47">
        <f t="shared" ref="BG6" si="5">IF(BH6=AP6,1,0)</f>
        <v>1</v>
      </c>
      <c r="BH6" s="47" t="s">
        <v>74</v>
      </c>
      <c r="BI6" s="51">
        <v>-1.4512831889503</v>
      </c>
      <c r="BJ6" s="51">
        <v>-1.4554895635925</v>
      </c>
      <c r="BK6" s="51">
        <v>62.8780054845842</v>
      </c>
      <c r="BL6" s="51">
        <v>62.728644377839302</v>
      </c>
      <c r="BM6" s="51">
        <v>1.5656574302670101</v>
      </c>
      <c r="BN6" s="51">
        <v>1.5670001798316799</v>
      </c>
      <c r="BO6" s="51">
        <v>0.51047864847191304</v>
      </c>
      <c r="BP6" s="51">
        <v>0.50298660633611003</v>
      </c>
      <c r="BQ6" s="47" t="s">
        <v>73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</row>
    <row r="7" spans="1:76" x14ac:dyDescent="0.3">
      <c r="A7" s="2" t="s">
        <v>89</v>
      </c>
      <c r="B7">
        <v>23773363</v>
      </c>
      <c r="C7" t="s">
        <v>90</v>
      </c>
      <c r="D7" t="s">
        <v>91</v>
      </c>
      <c r="E7" s="16">
        <v>-9.5</v>
      </c>
      <c r="F7" s="16" t="str">
        <f>IF(E7&gt;0.8,"VG",IF(E7&gt;0.7,"G",IF(E7&gt;0.45,"S","NS")))</f>
        <v>NS</v>
      </c>
      <c r="J7" s="19">
        <v>-0.58399999999999996</v>
      </c>
      <c r="K7" s="26" t="str">
        <f>IF(ABS(J7)&lt;5%,"VG",IF(ABS(J7)&lt;10%,"G",IF(ABS(J7)&lt;15%,"S","NS")))</f>
        <v>NS</v>
      </c>
      <c r="O7" s="17">
        <v>1.0109999999999999</v>
      </c>
      <c r="P7" s="17" t="str">
        <f>IF(O7&lt;=0.5,"VG",IF(O7&lt;=0.6,"G",IF(O7&lt;=0.7,"S","NS")))</f>
        <v>NS</v>
      </c>
      <c r="T7" s="18">
        <v>0.42399999999999999</v>
      </c>
      <c r="U7" s="18" t="str">
        <f>IF(T7&gt;0.85,"VG",IF(T7&gt;0.75,"G",IF(T7&gt;0.6,"S","NS")))</f>
        <v>NS</v>
      </c>
      <c r="Y7" s="33"/>
      <c r="Z7" s="33"/>
      <c r="AA7" s="42"/>
      <c r="AB7" s="42"/>
      <c r="AC7" s="43"/>
      <c r="AD7" s="43"/>
      <c r="AE7" s="35"/>
      <c r="AF7" s="35"/>
      <c r="AG7" s="36"/>
      <c r="AH7" s="36"/>
      <c r="AI7" s="40"/>
      <c r="AJ7" s="40"/>
      <c r="AK7" s="41"/>
      <c r="AL7" s="41"/>
      <c r="AM7" s="3"/>
      <c r="AN7" s="3"/>
      <c r="AP7" s="44"/>
      <c r="AQ7" s="33"/>
      <c r="AR7" s="33"/>
      <c r="AS7" s="42"/>
      <c r="AT7" s="42"/>
      <c r="AU7" s="43"/>
      <c r="AV7" s="43"/>
      <c r="AW7" s="35"/>
      <c r="AX7" s="35"/>
      <c r="AY7" s="36"/>
      <c r="AZ7" s="36"/>
      <c r="BA7" s="40"/>
      <c r="BB7" s="40"/>
      <c r="BC7" s="41"/>
      <c r="BD7" s="41"/>
      <c r="BE7" s="3"/>
      <c r="BF7" s="3"/>
      <c r="BI7" s="35"/>
      <c r="BJ7" s="35"/>
      <c r="BK7" s="35"/>
      <c r="BL7" s="35"/>
      <c r="BM7" s="35"/>
      <c r="BN7" s="35"/>
      <c r="BO7" s="35"/>
      <c r="BP7" s="35"/>
    </row>
    <row r="8" spans="1:76" s="55" customFormat="1" ht="28.8" x14ac:dyDescent="0.3">
      <c r="A8" s="54">
        <v>14158790</v>
      </c>
      <c r="B8" s="55">
        <v>23773393</v>
      </c>
      <c r="C8" s="56" t="s">
        <v>92</v>
      </c>
      <c r="D8" s="55" t="s">
        <v>132</v>
      </c>
      <c r="E8" s="57">
        <v>0.69399999999999995</v>
      </c>
      <c r="F8" s="57" t="str">
        <f t="shared" ref="F8" si="6">IF(E8&gt;0.8,"VG",IF(E8&gt;0.7,"G",IF(E8&gt;0.45,"S","NS")))</f>
        <v>S</v>
      </c>
      <c r="G8" s="57" t="str">
        <f t="shared" ref="G8" si="7">AH8</f>
        <v>S</v>
      </c>
      <c r="H8" s="57" t="str">
        <f t="shared" ref="H8" si="8">AZ8</f>
        <v>G</v>
      </c>
      <c r="I8" s="57" t="str">
        <f t="shared" ref="I8" si="9">BR8</f>
        <v>G</v>
      </c>
      <c r="J8" s="58">
        <v>3.0000000000000001E-3</v>
      </c>
      <c r="K8" s="57" t="str">
        <f t="shared" ref="K8" si="10">IF(ABS(J8)&lt;5%,"VG",IF(ABS(J8)&lt;10%,"G",IF(ABS(J8)&lt;15%,"S","NS")))</f>
        <v>VG</v>
      </c>
      <c r="L8" s="57" t="str">
        <f>AM8</f>
        <v>G</v>
      </c>
      <c r="M8" s="57" t="str">
        <f>BB8</f>
        <v>G</v>
      </c>
      <c r="N8" s="57" t="str">
        <f>BW8</f>
        <v>G</v>
      </c>
      <c r="O8" s="57">
        <v>0.55200000000000005</v>
      </c>
      <c r="P8" s="57" t="str">
        <f t="shared" ref="P8" si="11">IF(O8&lt;=0.5,"VG",IF(O8&lt;=0.6,"G",IF(O8&lt;=0.7,"S","NS")))</f>
        <v>G</v>
      </c>
      <c r="Q8" s="57" t="str">
        <f t="shared" ref="Q8" si="12">AL8</f>
        <v>G</v>
      </c>
      <c r="R8" s="57" t="str">
        <f t="shared" ref="R8" si="13">BD8</f>
        <v>VG</v>
      </c>
      <c r="S8" s="57" t="str">
        <f t="shared" ref="S8" si="14">BV8</f>
        <v>VG</v>
      </c>
      <c r="T8" s="57">
        <v>0.71799999999999997</v>
      </c>
      <c r="U8" s="57" t="str">
        <f t="shared" ref="U8" si="15">IF(T8&gt;0.85,"VG",IF(T8&gt;0.75,"G",IF(T8&gt;0.6,"S","NS")))</f>
        <v>S</v>
      </c>
      <c r="V8" s="57" t="str">
        <f t="shared" ref="V8" si="16">AN8</f>
        <v>S</v>
      </c>
      <c r="W8" s="57" t="str">
        <f t="shared" ref="W8" si="17">BF8</f>
        <v>G</v>
      </c>
      <c r="X8" s="57" t="str">
        <f t="shared" ref="X8" si="18">BX8</f>
        <v>G</v>
      </c>
      <c r="Y8" s="59">
        <v>0.73826421128751596</v>
      </c>
      <c r="Z8" s="59">
        <v>0.68764690136602502</v>
      </c>
      <c r="AA8" s="59">
        <v>7.6075962877986996</v>
      </c>
      <c r="AB8" s="59">
        <v>3.4185755354494298</v>
      </c>
      <c r="AC8" s="59">
        <v>0.51160120085129301</v>
      </c>
      <c r="AD8" s="59">
        <v>0.55888558635374996</v>
      </c>
      <c r="AE8" s="59">
        <v>0.80425822209953401</v>
      </c>
      <c r="AF8" s="59">
        <v>0.71702551703780304</v>
      </c>
      <c r="AG8" s="60" t="s">
        <v>75</v>
      </c>
      <c r="AH8" s="60" t="s">
        <v>76</v>
      </c>
      <c r="AI8" s="60" t="s">
        <v>75</v>
      </c>
      <c r="AJ8" s="60" t="s">
        <v>77</v>
      </c>
      <c r="AK8" s="60" t="s">
        <v>75</v>
      </c>
      <c r="AL8" s="60" t="s">
        <v>75</v>
      </c>
      <c r="AM8" s="60" t="s">
        <v>75</v>
      </c>
      <c r="AN8" s="60" t="s">
        <v>76</v>
      </c>
      <c r="AP8" s="61" t="s">
        <v>78</v>
      </c>
      <c r="AQ8" s="59">
        <v>0.73520929581453698</v>
      </c>
      <c r="AR8" s="59">
        <v>0.75118898337791196</v>
      </c>
      <c r="AS8" s="59">
        <v>8.0861336842206004</v>
      </c>
      <c r="AT8" s="59">
        <v>7.9465833675547897</v>
      </c>
      <c r="AU8" s="59">
        <v>0.51457818082917495</v>
      </c>
      <c r="AV8" s="59">
        <v>0.49880959956890197</v>
      </c>
      <c r="AW8" s="59">
        <v>0.80222190842627705</v>
      </c>
      <c r="AX8" s="59">
        <v>0.81279403757242896</v>
      </c>
      <c r="AY8" s="60" t="s">
        <v>75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77</v>
      </c>
      <c r="BE8" s="60" t="s">
        <v>75</v>
      </c>
      <c r="BF8" s="60" t="s">
        <v>75</v>
      </c>
      <c r="BG8" s="55">
        <f t="shared" ref="BG8:BG17" si="19">IF(BH8=AP8,1,0)</f>
        <v>1</v>
      </c>
      <c r="BH8" s="55" t="s">
        <v>78</v>
      </c>
      <c r="BI8" s="59">
        <v>0.73593302929872295</v>
      </c>
      <c r="BJ8" s="59">
        <v>0.75000401917089399</v>
      </c>
      <c r="BK8" s="59">
        <v>9.9614971936286505</v>
      </c>
      <c r="BL8" s="59">
        <v>9.4196893225000498</v>
      </c>
      <c r="BM8" s="59">
        <v>0.51387446978934104</v>
      </c>
      <c r="BN8" s="59">
        <v>0.49999598081295199</v>
      </c>
      <c r="BO8" s="59">
        <v>0.80755704914537996</v>
      </c>
      <c r="BP8" s="59">
        <v>0.81135155731168696</v>
      </c>
      <c r="BQ8" s="55" t="s">
        <v>75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77</v>
      </c>
      <c r="BW8" s="55" t="s">
        <v>75</v>
      </c>
      <c r="BX8" s="55" t="s">
        <v>75</v>
      </c>
    </row>
    <row r="9" spans="1:76" x14ac:dyDescent="0.3">
      <c r="A9" s="2" t="s">
        <v>154</v>
      </c>
      <c r="B9" s="47">
        <v>23773359</v>
      </c>
      <c r="C9" s="47" t="s">
        <v>4</v>
      </c>
      <c r="D9" s="47" t="s">
        <v>132</v>
      </c>
      <c r="E9" s="16">
        <v>0.35499999999999998</v>
      </c>
      <c r="F9" s="16" t="str">
        <f t="shared" ref="F9:F22" si="20">IF(E9&gt;0.8,"VG",IF(E9&gt;0.7,"G",IF(E9&gt;0.45,"S","NS")))</f>
        <v>NS</v>
      </c>
      <c r="G9" s="16" t="str">
        <f t="shared" ref="G9:G22" si="21">AH9</f>
        <v>NS</v>
      </c>
      <c r="H9" s="16" t="str">
        <f t="shared" ref="H9:H22" si="22">AZ9</f>
        <v>NS</v>
      </c>
      <c r="I9" s="16" t="str">
        <f t="shared" ref="I9:I22" si="23">BR9</f>
        <v>NS</v>
      </c>
      <c r="J9" s="19">
        <v>0</v>
      </c>
      <c r="K9" s="26" t="str">
        <f t="shared" ref="K9:K22" si="24">IF(ABS(J9)&lt;5%,"VG",IF(ABS(J9)&lt;10%,"G",IF(ABS(J9)&lt;15%,"S","NS")))</f>
        <v>VG</v>
      </c>
      <c r="L9" s="26" t="str">
        <f t="shared" ref="L9:L22" si="25">AM9</f>
        <v>S</v>
      </c>
      <c r="M9" s="26" t="str">
        <f t="shared" ref="M9:M22" si="26">BB9</f>
        <v>NS</v>
      </c>
      <c r="N9" s="26" t="str">
        <f t="shared" ref="N9:N22" si="27">BW9</f>
        <v>S</v>
      </c>
      <c r="O9" s="17">
        <v>0.80200000000000005</v>
      </c>
      <c r="P9" s="17" t="str">
        <f t="shared" ref="P9:P22" si="28">IF(O9&lt;=0.5,"VG",IF(O9&lt;=0.6,"G",IF(O9&lt;=0.7,"S","NS")))</f>
        <v>NS</v>
      </c>
      <c r="Q9" s="17" t="str">
        <f t="shared" ref="Q9:Q22" si="29">AL9</f>
        <v>NS</v>
      </c>
      <c r="R9" s="17" t="str">
        <f t="shared" ref="R9:R22" si="30">BD9</f>
        <v>NS</v>
      </c>
      <c r="S9" s="17" t="str">
        <f t="shared" ref="S9:S22" si="31">BV9</f>
        <v>NS</v>
      </c>
      <c r="T9" s="18">
        <v>0.54100000000000004</v>
      </c>
      <c r="U9" s="18" t="str">
        <f t="shared" ref="U9:U22" si="32">IF(T9&gt;0.85,"VG",IF(T9&gt;0.75,"G",IF(T9&gt;0.6,"S","NS")))</f>
        <v>NS</v>
      </c>
      <c r="V9" s="18" t="str">
        <f t="shared" ref="V9:V22" si="33">AN9</f>
        <v>S</v>
      </c>
      <c r="W9" s="18" t="str">
        <f t="shared" ref="W9:W22" si="34">BF9</f>
        <v>S</v>
      </c>
      <c r="X9" s="18" t="str">
        <f t="shared" ref="X9:X22" si="35">BX9</f>
        <v>S</v>
      </c>
      <c r="Y9" s="33">
        <v>-1.6843588853474301</v>
      </c>
      <c r="Z9" s="33">
        <v>-1.38167388656029</v>
      </c>
      <c r="AA9" s="42">
        <v>47.052543454625599</v>
      </c>
      <c r="AB9" s="42">
        <v>45.075806202645801</v>
      </c>
      <c r="AC9" s="43">
        <v>1.6384013199907499</v>
      </c>
      <c r="AD9" s="43">
        <v>1.54326727644964</v>
      </c>
      <c r="AE9" s="35">
        <v>0.69305225977485296</v>
      </c>
      <c r="AF9" s="35">
        <v>0.64770252991781896</v>
      </c>
      <c r="AG9" s="36" t="s">
        <v>73</v>
      </c>
      <c r="AH9" s="36" t="s">
        <v>73</v>
      </c>
      <c r="AI9" s="40" t="s">
        <v>73</v>
      </c>
      <c r="AJ9" s="40" t="s">
        <v>73</v>
      </c>
      <c r="AK9" s="41" t="s">
        <v>73</v>
      </c>
      <c r="AL9" s="41" t="s">
        <v>73</v>
      </c>
      <c r="AM9" s="3" t="s">
        <v>76</v>
      </c>
      <c r="AN9" s="3" t="s">
        <v>76</v>
      </c>
      <c r="AP9" s="44" t="s">
        <v>79</v>
      </c>
      <c r="AQ9" s="33">
        <v>-1.83479107370433</v>
      </c>
      <c r="AR9" s="33">
        <v>-1.6237819867810701</v>
      </c>
      <c r="AS9" s="42">
        <v>48.467621608912999</v>
      </c>
      <c r="AT9" s="42">
        <v>47.068713217609201</v>
      </c>
      <c r="AU9" s="43">
        <v>1.6836837807926801</v>
      </c>
      <c r="AV9" s="43">
        <v>1.6198092439485201</v>
      </c>
      <c r="AW9" s="35">
        <v>0.68246393329774402</v>
      </c>
      <c r="AX9" s="35">
        <v>0.70648446797057196</v>
      </c>
      <c r="AY9" s="36" t="s">
        <v>73</v>
      </c>
      <c r="AZ9" s="36" t="s">
        <v>73</v>
      </c>
      <c r="BA9" s="40" t="s">
        <v>73</v>
      </c>
      <c r="BB9" s="40" t="s">
        <v>73</v>
      </c>
      <c r="BC9" s="41" t="s">
        <v>73</v>
      </c>
      <c r="BD9" s="41" t="s">
        <v>73</v>
      </c>
      <c r="BE9" s="3" t="s">
        <v>76</v>
      </c>
      <c r="BF9" s="3" t="s">
        <v>76</v>
      </c>
      <c r="BG9">
        <f t="shared" si="19"/>
        <v>1</v>
      </c>
      <c r="BH9" t="s">
        <v>79</v>
      </c>
      <c r="BI9" s="35">
        <v>-1.75261954637585</v>
      </c>
      <c r="BJ9" s="35">
        <v>-1.5537418558679299</v>
      </c>
      <c r="BK9" s="35">
        <v>47.711807796612902</v>
      </c>
      <c r="BL9" s="35">
        <v>46.367428032967098</v>
      </c>
      <c r="BM9" s="35">
        <v>1.6591020301282999</v>
      </c>
      <c r="BN9" s="35">
        <v>1.59804313329395</v>
      </c>
      <c r="BO9" s="35">
        <v>0.691906189651458</v>
      </c>
      <c r="BP9" s="35">
        <v>0.71335534686557001</v>
      </c>
      <c r="BQ9" t="s">
        <v>73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76</v>
      </c>
      <c r="BX9" t="s">
        <v>76</v>
      </c>
    </row>
    <row r="10" spans="1:76" s="69" customFormat="1" x14ac:dyDescent="0.3">
      <c r="A10" s="72"/>
      <c r="E10" s="70"/>
      <c r="F10" s="70"/>
      <c r="G10" s="70"/>
      <c r="H10" s="70"/>
      <c r="I10" s="70"/>
      <c r="J10" s="71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3"/>
      <c r="Z10" s="73"/>
      <c r="AA10" s="73"/>
      <c r="AB10" s="73"/>
      <c r="AC10" s="73"/>
      <c r="AD10" s="73"/>
      <c r="AE10" s="73"/>
      <c r="AF10" s="73"/>
      <c r="AG10" s="74"/>
      <c r="AH10" s="74"/>
      <c r="AI10" s="74"/>
      <c r="AJ10" s="74"/>
      <c r="AK10" s="74"/>
      <c r="AL10" s="74"/>
      <c r="AM10" s="74"/>
      <c r="AN10" s="74"/>
      <c r="AP10" s="75"/>
      <c r="AQ10" s="73"/>
      <c r="AR10" s="73"/>
      <c r="AS10" s="73"/>
      <c r="AT10" s="73"/>
      <c r="AU10" s="73"/>
      <c r="AV10" s="73"/>
      <c r="AW10" s="73"/>
      <c r="AX10" s="73"/>
      <c r="AY10" s="74"/>
      <c r="AZ10" s="74"/>
      <c r="BA10" s="74"/>
      <c r="BB10" s="74"/>
      <c r="BC10" s="74"/>
      <c r="BD10" s="74"/>
      <c r="BE10" s="74"/>
      <c r="BF10" s="74"/>
      <c r="BI10" s="73"/>
      <c r="BJ10" s="73"/>
      <c r="BK10" s="73"/>
      <c r="BL10" s="73"/>
      <c r="BM10" s="73"/>
      <c r="BN10" s="73"/>
      <c r="BO10" s="73"/>
      <c r="BP10" s="73"/>
    </row>
    <row r="11" spans="1:76" s="69" customFormat="1" x14ac:dyDescent="0.3">
      <c r="A11" s="72">
        <v>14159200</v>
      </c>
      <c r="B11" s="69">
        <v>23773037</v>
      </c>
      <c r="C11" s="69" t="s">
        <v>5</v>
      </c>
      <c r="D11" s="69" t="s">
        <v>132</v>
      </c>
      <c r="E11" s="70">
        <v>0.80900000000000005</v>
      </c>
      <c r="F11" s="70" t="str">
        <f t="shared" si="20"/>
        <v>VG</v>
      </c>
      <c r="G11" s="70" t="str">
        <f t="shared" si="21"/>
        <v>G</v>
      </c>
      <c r="H11" s="70" t="str">
        <f t="shared" si="22"/>
        <v>G</v>
      </c>
      <c r="I11" s="70" t="str">
        <f t="shared" si="23"/>
        <v>G</v>
      </c>
      <c r="J11" s="71">
        <v>1E-3</v>
      </c>
      <c r="K11" s="70" t="str">
        <f t="shared" si="24"/>
        <v>VG</v>
      </c>
      <c r="L11" s="70" t="str">
        <f t="shared" si="25"/>
        <v>VG</v>
      </c>
      <c r="M11" s="70" t="str">
        <f t="shared" si="26"/>
        <v>S</v>
      </c>
      <c r="N11" s="70" t="str">
        <f t="shared" si="27"/>
        <v>VG</v>
      </c>
      <c r="O11" s="70">
        <v>0.436</v>
      </c>
      <c r="P11" s="70" t="str">
        <f t="shared" si="28"/>
        <v>VG</v>
      </c>
      <c r="Q11" s="70" t="str">
        <f t="shared" si="29"/>
        <v>VG</v>
      </c>
      <c r="R11" s="70" t="str">
        <f t="shared" si="30"/>
        <v>VG</v>
      </c>
      <c r="S11" s="70" t="str">
        <f t="shared" si="31"/>
        <v>VG</v>
      </c>
      <c r="T11" s="70">
        <v>0.80900000000000005</v>
      </c>
      <c r="U11" s="70" t="str">
        <f t="shared" si="32"/>
        <v>G</v>
      </c>
      <c r="V11" s="70" t="str">
        <f t="shared" si="33"/>
        <v>G</v>
      </c>
      <c r="W11" s="70" t="str">
        <f t="shared" si="34"/>
        <v>G</v>
      </c>
      <c r="X11" s="70" t="str">
        <f t="shared" si="35"/>
        <v>VG</v>
      </c>
      <c r="Y11" s="73">
        <v>0.75970108906368805</v>
      </c>
      <c r="Z11" s="73">
        <v>0.75063879960706603</v>
      </c>
      <c r="AA11" s="73">
        <v>18.415634885623501</v>
      </c>
      <c r="AB11" s="73">
        <v>15.2545356125226</v>
      </c>
      <c r="AC11" s="73">
        <v>0.49020292832286499</v>
      </c>
      <c r="AD11" s="73">
        <v>0.49936079180581799</v>
      </c>
      <c r="AE11" s="73">
        <v>0.86660761316030299</v>
      </c>
      <c r="AF11" s="73">
        <v>0.81789718318883897</v>
      </c>
      <c r="AG11" s="74" t="s">
        <v>75</v>
      </c>
      <c r="AH11" s="74" t="s">
        <v>75</v>
      </c>
      <c r="AI11" s="74" t="s">
        <v>73</v>
      </c>
      <c r="AJ11" s="74" t="s">
        <v>73</v>
      </c>
      <c r="AK11" s="74" t="s">
        <v>77</v>
      </c>
      <c r="AL11" s="74" t="s">
        <v>77</v>
      </c>
      <c r="AM11" s="74" t="s">
        <v>77</v>
      </c>
      <c r="AN11" s="74" t="s">
        <v>75</v>
      </c>
      <c r="AP11" s="75" t="s">
        <v>80</v>
      </c>
      <c r="AQ11" s="73">
        <v>0.764077031229909</v>
      </c>
      <c r="AR11" s="73">
        <v>0.78185212897951994</v>
      </c>
      <c r="AS11" s="73">
        <v>11.7523691987757</v>
      </c>
      <c r="AT11" s="73">
        <v>11.2784086121226</v>
      </c>
      <c r="AU11" s="73">
        <v>0.48571902245031601</v>
      </c>
      <c r="AV11" s="73">
        <v>0.46706302681809397</v>
      </c>
      <c r="AW11" s="73">
        <v>0.80328492295590603</v>
      </c>
      <c r="AX11" s="73">
        <v>0.81869273756447003</v>
      </c>
      <c r="AY11" s="74" t="s">
        <v>75</v>
      </c>
      <c r="AZ11" s="74" t="s">
        <v>75</v>
      </c>
      <c r="BA11" s="74" t="s">
        <v>76</v>
      </c>
      <c r="BB11" s="74" t="s">
        <v>76</v>
      </c>
      <c r="BC11" s="74" t="s">
        <v>77</v>
      </c>
      <c r="BD11" s="74" t="s">
        <v>77</v>
      </c>
      <c r="BE11" s="74" t="s">
        <v>75</v>
      </c>
      <c r="BF11" s="74" t="s">
        <v>75</v>
      </c>
      <c r="BG11" s="69">
        <f t="shared" si="19"/>
        <v>1</v>
      </c>
      <c r="BH11" s="69" t="s">
        <v>80</v>
      </c>
      <c r="BI11" s="73">
        <v>0.77280838950758401</v>
      </c>
      <c r="BJ11" s="73">
        <v>0.79008821186110201</v>
      </c>
      <c r="BK11" s="73">
        <v>17.311852514792498</v>
      </c>
      <c r="BL11" s="73">
        <v>15.7081291725773</v>
      </c>
      <c r="BM11" s="73">
        <v>0.476646211033316</v>
      </c>
      <c r="BN11" s="73">
        <v>0.45816131235504698</v>
      </c>
      <c r="BO11" s="73">
        <v>0.86857741991317705</v>
      </c>
      <c r="BP11" s="73">
        <v>0.86727983833181699</v>
      </c>
      <c r="BQ11" s="69" t="s">
        <v>75</v>
      </c>
      <c r="BR11" s="69" t="s">
        <v>75</v>
      </c>
      <c r="BS11" s="69" t="s">
        <v>73</v>
      </c>
      <c r="BT11" s="69" t="s">
        <v>73</v>
      </c>
      <c r="BU11" s="69" t="s">
        <v>77</v>
      </c>
      <c r="BV11" s="69" t="s">
        <v>77</v>
      </c>
      <c r="BW11" s="69" t="s">
        <v>77</v>
      </c>
      <c r="BX11" s="69" t="s">
        <v>77</v>
      </c>
    </row>
    <row r="12" spans="1:76" s="63" customFormat="1" x14ac:dyDescent="0.3">
      <c r="A12" s="62">
        <v>14159200</v>
      </c>
      <c r="B12" s="63">
        <v>23773037</v>
      </c>
      <c r="C12" s="63" t="s">
        <v>5</v>
      </c>
      <c r="D12" s="63" t="s">
        <v>159</v>
      </c>
      <c r="E12" s="64">
        <v>0.76700000000000002</v>
      </c>
      <c r="F12" s="64" t="str">
        <f t="shared" ref="F12" si="36">IF(E12&gt;0.8,"VG",IF(E12&gt;0.7,"G",IF(E12&gt;0.45,"S","NS")))</f>
        <v>G</v>
      </c>
      <c r="G12" s="64" t="str">
        <f t="shared" ref="G12" si="37">AH12</f>
        <v>G</v>
      </c>
      <c r="H12" s="64" t="str">
        <f t="shared" ref="H12" si="38">AZ12</f>
        <v>G</v>
      </c>
      <c r="I12" s="64" t="str">
        <f t="shared" ref="I12" si="39">BR12</f>
        <v>G</v>
      </c>
      <c r="J12" s="65">
        <v>-0.108</v>
      </c>
      <c r="K12" s="64" t="str">
        <f t="shared" ref="K12" si="40">IF(ABS(J12)&lt;5%,"VG",IF(ABS(J12)&lt;10%,"G",IF(ABS(J12)&lt;15%,"S","NS")))</f>
        <v>S</v>
      </c>
      <c r="L12" s="64" t="str">
        <f t="shared" ref="L12" si="41">AM12</f>
        <v>VG</v>
      </c>
      <c r="M12" s="64" t="str">
        <f t="shared" ref="M12" si="42">BB12</f>
        <v>S</v>
      </c>
      <c r="N12" s="64" t="str">
        <f t="shared" ref="N12" si="43">BW12</f>
        <v>VG</v>
      </c>
      <c r="O12" s="64">
        <v>0.47399999999999998</v>
      </c>
      <c r="P12" s="64" t="str">
        <f t="shared" ref="P12" si="44">IF(O12&lt;=0.5,"VG",IF(O12&lt;=0.6,"G",IF(O12&lt;=0.7,"S","NS")))</f>
        <v>VG</v>
      </c>
      <c r="Q12" s="64" t="str">
        <f t="shared" ref="Q12" si="45">AL12</f>
        <v>VG</v>
      </c>
      <c r="R12" s="64" t="str">
        <f t="shared" ref="R12" si="46">BD12</f>
        <v>VG</v>
      </c>
      <c r="S12" s="64" t="str">
        <f t="shared" ref="S12" si="47">BV12</f>
        <v>VG</v>
      </c>
      <c r="T12" s="64">
        <v>0.82299999999999995</v>
      </c>
      <c r="U12" s="64" t="str">
        <f t="shared" ref="U12" si="48">IF(T12&gt;0.85,"VG",IF(T12&gt;0.75,"G",IF(T12&gt;0.6,"S","NS")))</f>
        <v>G</v>
      </c>
      <c r="V12" s="64" t="str">
        <f t="shared" ref="V12" si="49">AN12</f>
        <v>G</v>
      </c>
      <c r="W12" s="64" t="str">
        <f t="shared" ref="W12" si="50">BF12</f>
        <v>G</v>
      </c>
      <c r="X12" s="64" t="str">
        <f t="shared" ref="X12" si="51">BX12</f>
        <v>VG</v>
      </c>
      <c r="Y12" s="66">
        <v>0.75970108906368805</v>
      </c>
      <c r="Z12" s="66">
        <v>0.75063879960706603</v>
      </c>
      <c r="AA12" s="66">
        <v>18.415634885623501</v>
      </c>
      <c r="AB12" s="66">
        <v>15.2545356125226</v>
      </c>
      <c r="AC12" s="66">
        <v>0.49020292832286499</v>
      </c>
      <c r="AD12" s="66">
        <v>0.49936079180581799</v>
      </c>
      <c r="AE12" s="66">
        <v>0.86660761316030299</v>
      </c>
      <c r="AF12" s="66">
        <v>0.81789718318883897</v>
      </c>
      <c r="AG12" s="67" t="s">
        <v>75</v>
      </c>
      <c r="AH12" s="67" t="s">
        <v>75</v>
      </c>
      <c r="AI12" s="67" t="s">
        <v>73</v>
      </c>
      <c r="AJ12" s="67" t="s">
        <v>73</v>
      </c>
      <c r="AK12" s="67" t="s">
        <v>77</v>
      </c>
      <c r="AL12" s="67" t="s">
        <v>77</v>
      </c>
      <c r="AM12" s="67" t="s">
        <v>77</v>
      </c>
      <c r="AN12" s="67" t="s">
        <v>75</v>
      </c>
      <c r="AP12" s="68" t="s">
        <v>80</v>
      </c>
      <c r="AQ12" s="66">
        <v>0.764077031229909</v>
      </c>
      <c r="AR12" s="66">
        <v>0.78185212897951994</v>
      </c>
      <c r="AS12" s="66">
        <v>11.7523691987757</v>
      </c>
      <c r="AT12" s="66">
        <v>11.2784086121226</v>
      </c>
      <c r="AU12" s="66">
        <v>0.48571902245031601</v>
      </c>
      <c r="AV12" s="66">
        <v>0.46706302681809397</v>
      </c>
      <c r="AW12" s="66">
        <v>0.80328492295590603</v>
      </c>
      <c r="AX12" s="66">
        <v>0.81869273756447003</v>
      </c>
      <c r="AY12" s="67" t="s">
        <v>75</v>
      </c>
      <c r="AZ12" s="67" t="s">
        <v>75</v>
      </c>
      <c r="BA12" s="67" t="s">
        <v>76</v>
      </c>
      <c r="BB12" s="67" t="s">
        <v>76</v>
      </c>
      <c r="BC12" s="67" t="s">
        <v>77</v>
      </c>
      <c r="BD12" s="67" t="s">
        <v>77</v>
      </c>
      <c r="BE12" s="67" t="s">
        <v>75</v>
      </c>
      <c r="BF12" s="67" t="s">
        <v>75</v>
      </c>
      <c r="BG12" s="63">
        <f t="shared" ref="BG12" si="52">IF(BH12=AP12,1,0)</f>
        <v>1</v>
      </c>
      <c r="BH12" s="63" t="s">
        <v>80</v>
      </c>
      <c r="BI12" s="66">
        <v>0.77280838950758401</v>
      </c>
      <c r="BJ12" s="66">
        <v>0.79008821186110201</v>
      </c>
      <c r="BK12" s="66">
        <v>17.311852514792498</v>
      </c>
      <c r="BL12" s="66">
        <v>15.7081291725773</v>
      </c>
      <c r="BM12" s="66">
        <v>0.476646211033316</v>
      </c>
      <c r="BN12" s="66">
        <v>0.45816131235504698</v>
      </c>
      <c r="BO12" s="66">
        <v>0.86857741991317705</v>
      </c>
      <c r="BP12" s="66">
        <v>0.86727983833181699</v>
      </c>
      <c r="BQ12" s="63" t="s">
        <v>75</v>
      </c>
      <c r="BR12" s="63" t="s">
        <v>75</v>
      </c>
      <c r="BS12" s="63" t="s">
        <v>73</v>
      </c>
      <c r="BT12" s="63" t="s">
        <v>73</v>
      </c>
      <c r="BU12" s="63" t="s">
        <v>77</v>
      </c>
      <c r="BV12" s="63" t="s">
        <v>77</v>
      </c>
      <c r="BW12" s="63" t="s">
        <v>77</v>
      </c>
      <c r="BX12" s="63" t="s">
        <v>77</v>
      </c>
    </row>
    <row r="13" spans="1:76" s="69" customFormat="1" x14ac:dyDescent="0.3">
      <c r="A13" s="72"/>
      <c r="E13" s="70"/>
      <c r="F13" s="70"/>
      <c r="G13" s="70"/>
      <c r="H13" s="70"/>
      <c r="I13" s="70"/>
      <c r="J13" s="71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3"/>
      <c r="Z13" s="73"/>
      <c r="AA13" s="73"/>
      <c r="AB13" s="73"/>
      <c r="AC13" s="73"/>
      <c r="AD13" s="73"/>
      <c r="AE13" s="73"/>
      <c r="AF13" s="73"/>
      <c r="AG13" s="74"/>
      <c r="AH13" s="74"/>
      <c r="AI13" s="74"/>
      <c r="AJ13" s="74"/>
      <c r="AK13" s="74"/>
      <c r="AL13" s="74"/>
      <c r="AM13" s="74"/>
      <c r="AN13" s="74"/>
      <c r="AP13" s="75"/>
      <c r="AQ13" s="73"/>
      <c r="AR13" s="73"/>
      <c r="AS13" s="73"/>
      <c r="AT13" s="73"/>
      <c r="AU13" s="73"/>
      <c r="AV13" s="73"/>
      <c r="AW13" s="73"/>
      <c r="AX13" s="73"/>
      <c r="AY13" s="74"/>
      <c r="AZ13" s="74"/>
      <c r="BA13" s="74"/>
      <c r="BB13" s="74"/>
      <c r="BC13" s="74"/>
      <c r="BD13" s="74"/>
      <c r="BE13" s="74"/>
      <c r="BF13" s="74"/>
      <c r="BI13" s="73"/>
      <c r="BJ13" s="73"/>
      <c r="BK13" s="73"/>
      <c r="BL13" s="73"/>
      <c r="BM13" s="73"/>
      <c r="BN13" s="73"/>
      <c r="BO13" s="73"/>
      <c r="BP13" s="73"/>
    </row>
    <row r="14" spans="1:76" s="47" customFormat="1" x14ac:dyDescent="0.3">
      <c r="A14" s="48">
        <v>14159500</v>
      </c>
      <c r="B14" s="47">
        <v>23773009</v>
      </c>
      <c r="C14" s="47" t="s">
        <v>7</v>
      </c>
      <c r="D14" s="47" t="s">
        <v>160</v>
      </c>
      <c r="E14" s="49">
        <v>0.36699999999999999</v>
      </c>
      <c r="F14" s="49" t="str">
        <f t="shared" si="20"/>
        <v>NS</v>
      </c>
      <c r="G14" s="49" t="str">
        <f t="shared" si="21"/>
        <v>NS</v>
      </c>
      <c r="H14" s="49" t="str">
        <f t="shared" si="22"/>
        <v>NS</v>
      </c>
      <c r="I14" s="49" t="str">
        <f t="shared" si="23"/>
        <v>S</v>
      </c>
      <c r="J14" s="50">
        <v>-9.7000000000000003E-2</v>
      </c>
      <c r="K14" s="49" t="str">
        <f t="shared" si="24"/>
        <v>G</v>
      </c>
      <c r="L14" s="49" t="str">
        <f t="shared" si="25"/>
        <v>NS</v>
      </c>
      <c r="M14" s="49" t="str">
        <f t="shared" si="26"/>
        <v>G</v>
      </c>
      <c r="N14" s="49" t="str">
        <f t="shared" si="27"/>
        <v>NS</v>
      </c>
      <c r="O14" s="49">
        <v>0.78400000000000003</v>
      </c>
      <c r="P14" s="49" t="str">
        <f t="shared" si="28"/>
        <v>NS</v>
      </c>
      <c r="Q14" s="49" t="str">
        <f t="shared" si="29"/>
        <v>NS</v>
      </c>
      <c r="R14" s="49" t="str">
        <f t="shared" si="30"/>
        <v>NS</v>
      </c>
      <c r="S14" s="49" t="str">
        <f t="shared" si="31"/>
        <v>NS</v>
      </c>
      <c r="T14" s="49">
        <v>0.48499999999999999</v>
      </c>
      <c r="U14" s="49" t="str">
        <f t="shared" si="32"/>
        <v>NS</v>
      </c>
      <c r="V14" s="49" t="str">
        <f t="shared" si="33"/>
        <v>NS</v>
      </c>
      <c r="W14" s="49" t="str">
        <f t="shared" si="34"/>
        <v>NS</v>
      </c>
      <c r="X14" s="49" t="str">
        <f t="shared" si="35"/>
        <v>NS</v>
      </c>
      <c r="Y14" s="51">
        <v>0.484549486618644</v>
      </c>
      <c r="Z14" s="51">
        <v>0.38027639142194303</v>
      </c>
      <c r="AA14" s="51">
        <v>14.799010010840499</v>
      </c>
      <c r="AB14" s="51">
        <v>11.1423348148207</v>
      </c>
      <c r="AC14" s="51">
        <v>0.71794882365065305</v>
      </c>
      <c r="AD14" s="51">
        <v>0.78722525910825403</v>
      </c>
      <c r="AE14" s="51">
        <v>0.54811663774119601</v>
      </c>
      <c r="AF14" s="51">
        <v>0.44309989892837198</v>
      </c>
      <c r="AG14" s="52" t="s">
        <v>76</v>
      </c>
      <c r="AH14" s="52" t="s">
        <v>73</v>
      </c>
      <c r="AI14" s="52" t="s">
        <v>76</v>
      </c>
      <c r="AJ14" s="52" t="s">
        <v>76</v>
      </c>
      <c r="AK14" s="52" t="s">
        <v>73</v>
      </c>
      <c r="AL14" s="52" t="s">
        <v>73</v>
      </c>
      <c r="AM14" s="52" t="s">
        <v>73</v>
      </c>
      <c r="AN14" s="52" t="s">
        <v>73</v>
      </c>
      <c r="AP14" s="53" t="s">
        <v>81</v>
      </c>
      <c r="AQ14" s="51">
        <v>0.40612566257357802</v>
      </c>
      <c r="AR14" s="51">
        <v>0.40751170973063899</v>
      </c>
      <c r="AS14" s="51">
        <v>5.8691993738379802</v>
      </c>
      <c r="AT14" s="51">
        <v>5.7095765691048497</v>
      </c>
      <c r="AU14" s="51">
        <v>0.77063242692377099</v>
      </c>
      <c r="AV14" s="51">
        <v>0.76973260959203305</v>
      </c>
      <c r="AW14" s="51">
        <v>0.46674426659517299</v>
      </c>
      <c r="AX14" s="51">
        <v>0.46657560903393902</v>
      </c>
      <c r="AY14" s="52" t="s">
        <v>73</v>
      </c>
      <c r="AZ14" s="52" t="s">
        <v>73</v>
      </c>
      <c r="BA14" s="52" t="s">
        <v>75</v>
      </c>
      <c r="BB14" s="52" t="s">
        <v>75</v>
      </c>
      <c r="BC14" s="52" t="s">
        <v>73</v>
      </c>
      <c r="BD14" s="52" t="s">
        <v>73</v>
      </c>
      <c r="BE14" s="52" t="s">
        <v>73</v>
      </c>
      <c r="BF14" s="52" t="s">
        <v>73</v>
      </c>
      <c r="BG14" s="47">
        <f t="shared" si="19"/>
        <v>1</v>
      </c>
      <c r="BH14" s="47" t="s">
        <v>81</v>
      </c>
      <c r="BI14" s="51">
        <v>0.46674383178235301</v>
      </c>
      <c r="BJ14" s="51">
        <v>0.45150298851383103</v>
      </c>
      <c r="BK14" s="51">
        <v>13.472234338990299</v>
      </c>
      <c r="BL14" s="51">
        <v>11.931418951461501</v>
      </c>
      <c r="BM14" s="51">
        <v>0.730243910085971</v>
      </c>
      <c r="BN14" s="51">
        <v>0.740605840839896</v>
      </c>
      <c r="BO14" s="51">
        <v>0.52759629043160605</v>
      </c>
      <c r="BP14" s="51">
        <v>0.50919525165995205</v>
      </c>
      <c r="BQ14" s="47" t="s">
        <v>76</v>
      </c>
      <c r="BR14" s="47" t="s">
        <v>76</v>
      </c>
      <c r="BS14" s="47" t="s">
        <v>76</v>
      </c>
      <c r="BT14" s="47" t="s">
        <v>76</v>
      </c>
      <c r="BU14" s="47" t="s">
        <v>73</v>
      </c>
      <c r="BV14" s="47" t="s">
        <v>73</v>
      </c>
      <c r="BW14" s="47" t="s">
        <v>73</v>
      </c>
      <c r="BX14" s="47" t="s">
        <v>73</v>
      </c>
    </row>
    <row r="15" spans="1:76" s="63" customFormat="1" x14ac:dyDescent="0.3">
      <c r="A15" s="62" t="s">
        <v>82</v>
      </c>
      <c r="B15" s="63">
        <v>23773411</v>
      </c>
      <c r="C15" s="63" t="s">
        <v>9</v>
      </c>
      <c r="D15" s="63" t="s">
        <v>159</v>
      </c>
      <c r="E15" s="64">
        <v>0.84399999999999997</v>
      </c>
      <c r="F15" s="64" t="str">
        <f t="shared" si="20"/>
        <v>VG</v>
      </c>
      <c r="G15" s="64" t="str">
        <f t="shared" si="21"/>
        <v>G</v>
      </c>
      <c r="H15" s="64" t="str">
        <f t="shared" si="22"/>
        <v>G</v>
      </c>
      <c r="I15" s="64" t="str">
        <f t="shared" si="23"/>
        <v>G</v>
      </c>
      <c r="J15" s="65">
        <v>-6.0000000000000001E-3</v>
      </c>
      <c r="K15" s="64" t="str">
        <f t="shared" si="24"/>
        <v>VG</v>
      </c>
      <c r="L15" s="64" t="str">
        <f t="shared" si="25"/>
        <v>VG</v>
      </c>
      <c r="M15" s="64" t="str">
        <f t="shared" si="26"/>
        <v>NS</v>
      </c>
      <c r="N15" s="64" t="str">
        <f t="shared" si="27"/>
        <v>VG</v>
      </c>
      <c r="O15" s="64">
        <v>0.39400000000000002</v>
      </c>
      <c r="P15" s="64" t="str">
        <f t="shared" si="28"/>
        <v>VG</v>
      </c>
      <c r="Q15" s="64" t="str">
        <f t="shared" si="29"/>
        <v>G</v>
      </c>
      <c r="R15" s="64" t="str">
        <f t="shared" si="30"/>
        <v>G</v>
      </c>
      <c r="S15" s="64" t="str">
        <f t="shared" si="31"/>
        <v>G</v>
      </c>
      <c r="T15" s="64">
        <v>0.84399999999999997</v>
      </c>
      <c r="U15" s="64" t="str">
        <f t="shared" si="32"/>
        <v>G</v>
      </c>
      <c r="V15" s="64" t="str">
        <f t="shared" si="33"/>
        <v>G</v>
      </c>
      <c r="W15" s="64" t="str">
        <f t="shared" si="34"/>
        <v>VG</v>
      </c>
      <c r="X15" s="64" t="str">
        <f t="shared" si="35"/>
        <v>VG</v>
      </c>
      <c r="Y15" s="66">
        <v>0.73647635295409697</v>
      </c>
      <c r="Z15" s="66">
        <v>0.71217887307743999</v>
      </c>
      <c r="AA15" s="66">
        <v>27.2620221999235</v>
      </c>
      <c r="AB15" s="66">
        <v>24.524223809741301</v>
      </c>
      <c r="AC15" s="66">
        <v>0.51334554351421302</v>
      </c>
      <c r="AD15" s="66">
        <v>0.53648963356486201</v>
      </c>
      <c r="AE15" s="66">
        <v>0.86031266235227699</v>
      </c>
      <c r="AF15" s="66">
        <v>0.80604704905596902</v>
      </c>
      <c r="AG15" s="67" t="s">
        <v>75</v>
      </c>
      <c r="AH15" s="67" t="s">
        <v>75</v>
      </c>
      <c r="AI15" s="67" t="s">
        <v>73</v>
      </c>
      <c r="AJ15" s="67" t="s">
        <v>73</v>
      </c>
      <c r="AK15" s="67" t="s">
        <v>75</v>
      </c>
      <c r="AL15" s="67" t="s">
        <v>75</v>
      </c>
      <c r="AM15" s="67" t="s">
        <v>77</v>
      </c>
      <c r="AN15" s="67" t="s">
        <v>75</v>
      </c>
      <c r="AP15" s="68" t="s">
        <v>83</v>
      </c>
      <c r="AQ15" s="66">
        <v>0.73846200721585697</v>
      </c>
      <c r="AR15" s="66">
        <v>0.73940362028250395</v>
      </c>
      <c r="AS15" s="66">
        <v>26.413443273521001</v>
      </c>
      <c r="AT15" s="66">
        <v>26.218954908900098</v>
      </c>
      <c r="AU15" s="66">
        <v>0.51140785365903696</v>
      </c>
      <c r="AV15" s="66">
        <v>0.510486414821683</v>
      </c>
      <c r="AW15" s="66">
        <v>0.85207820283356694</v>
      </c>
      <c r="AX15" s="66">
        <v>0.85461743340531704</v>
      </c>
      <c r="AY15" s="67" t="s">
        <v>75</v>
      </c>
      <c r="AZ15" s="67" t="s">
        <v>75</v>
      </c>
      <c r="BA15" s="67" t="s">
        <v>73</v>
      </c>
      <c r="BB15" s="67" t="s">
        <v>73</v>
      </c>
      <c r="BC15" s="67" t="s">
        <v>75</v>
      </c>
      <c r="BD15" s="67" t="s">
        <v>75</v>
      </c>
      <c r="BE15" s="67" t="s">
        <v>77</v>
      </c>
      <c r="BF15" s="67" t="s">
        <v>77</v>
      </c>
      <c r="BG15" s="63">
        <f t="shared" si="19"/>
        <v>1</v>
      </c>
      <c r="BH15" s="63" t="s">
        <v>83</v>
      </c>
      <c r="BI15" s="66">
        <v>0.739728356583635</v>
      </c>
      <c r="BJ15" s="66">
        <v>0.74088756788968202</v>
      </c>
      <c r="BK15" s="66">
        <v>26.943030662540899</v>
      </c>
      <c r="BL15" s="66">
        <v>26.625025595358</v>
      </c>
      <c r="BM15" s="66">
        <v>0.51016825010614397</v>
      </c>
      <c r="BN15" s="66">
        <v>0.50903087539983105</v>
      </c>
      <c r="BO15" s="66">
        <v>0.85983829217951901</v>
      </c>
      <c r="BP15" s="66">
        <v>0.86117403136036696</v>
      </c>
      <c r="BQ15" s="63" t="s">
        <v>75</v>
      </c>
      <c r="BR15" s="63" t="s">
        <v>75</v>
      </c>
      <c r="BS15" s="63" t="s">
        <v>73</v>
      </c>
      <c r="BT15" s="63" t="s">
        <v>73</v>
      </c>
      <c r="BU15" s="63" t="s">
        <v>75</v>
      </c>
      <c r="BV15" s="63" t="s">
        <v>75</v>
      </c>
      <c r="BW15" s="63" t="s">
        <v>77</v>
      </c>
      <c r="BX15" s="63" t="s">
        <v>77</v>
      </c>
    </row>
    <row r="16" spans="1:76" s="63" customFormat="1" x14ac:dyDescent="0.3">
      <c r="A16" s="62">
        <v>14162200</v>
      </c>
      <c r="B16" s="63">
        <v>23773405</v>
      </c>
      <c r="C16" s="63" t="s">
        <v>10</v>
      </c>
      <c r="D16" s="63" t="s">
        <v>160</v>
      </c>
      <c r="E16" s="64">
        <v>0.52400000000000002</v>
      </c>
      <c r="F16" s="64" t="str">
        <f t="shared" si="20"/>
        <v>S</v>
      </c>
      <c r="G16" s="64" t="str">
        <f t="shared" si="21"/>
        <v>S</v>
      </c>
      <c r="H16" s="64" t="str">
        <f t="shared" si="22"/>
        <v>S</v>
      </c>
      <c r="I16" s="64" t="str">
        <f t="shared" si="23"/>
        <v>S</v>
      </c>
      <c r="J16" s="65">
        <v>-4.2999999999999997E-2</v>
      </c>
      <c r="K16" s="64" t="str">
        <f t="shared" si="24"/>
        <v>VG</v>
      </c>
      <c r="L16" s="64" t="str">
        <f t="shared" si="25"/>
        <v>S</v>
      </c>
      <c r="M16" s="64" t="str">
        <f t="shared" si="26"/>
        <v>NS</v>
      </c>
      <c r="N16" s="64" t="str">
        <f t="shared" si="27"/>
        <v>S</v>
      </c>
      <c r="O16" s="64">
        <v>0.68799999999999994</v>
      </c>
      <c r="P16" s="64" t="str">
        <f t="shared" si="28"/>
        <v>S</v>
      </c>
      <c r="Q16" s="64" t="str">
        <f t="shared" si="29"/>
        <v>NS</v>
      </c>
      <c r="R16" s="64" t="str">
        <f t="shared" si="30"/>
        <v>S</v>
      </c>
      <c r="S16" s="64" t="str">
        <f t="shared" si="31"/>
        <v>S</v>
      </c>
      <c r="T16" s="64">
        <v>0.59899999999999998</v>
      </c>
      <c r="U16" s="64" t="str">
        <f t="shared" si="32"/>
        <v>NS</v>
      </c>
      <c r="V16" s="64" t="str">
        <f t="shared" si="33"/>
        <v>NS</v>
      </c>
      <c r="W16" s="64" t="str">
        <f t="shared" si="34"/>
        <v>S</v>
      </c>
      <c r="X16" s="64" t="str">
        <f t="shared" si="35"/>
        <v>S</v>
      </c>
      <c r="Y16" s="66">
        <v>0.61474935919165996</v>
      </c>
      <c r="Z16" s="66">
        <v>0.50541865349041004</v>
      </c>
      <c r="AA16" s="66">
        <v>23.505529061268899</v>
      </c>
      <c r="AB16" s="66">
        <v>20.7573483741354</v>
      </c>
      <c r="AC16" s="66">
        <v>0.62068562155759599</v>
      </c>
      <c r="AD16" s="66">
        <v>0.70326477695786105</v>
      </c>
      <c r="AE16" s="66">
        <v>0.70620903477716401</v>
      </c>
      <c r="AF16" s="66">
        <v>0.59088709824975805</v>
      </c>
      <c r="AG16" s="67" t="s">
        <v>76</v>
      </c>
      <c r="AH16" s="67" t="s">
        <v>76</v>
      </c>
      <c r="AI16" s="67" t="s">
        <v>73</v>
      </c>
      <c r="AJ16" s="67" t="s">
        <v>73</v>
      </c>
      <c r="AK16" s="67" t="s">
        <v>76</v>
      </c>
      <c r="AL16" s="67" t="s">
        <v>73</v>
      </c>
      <c r="AM16" s="67" t="s">
        <v>76</v>
      </c>
      <c r="AN16" s="67" t="s">
        <v>73</v>
      </c>
      <c r="AP16" s="68" t="s">
        <v>84</v>
      </c>
      <c r="AQ16" s="66">
        <v>0.65361168481487997</v>
      </c>
      <c r="AR16" s="66">
        <v>0.62891701080685203</v>
      </c>
      <c r="AS16" s="66">
        <v>19.157711222465299</v>
      </c>
      <c r="AT16" s="66">
        <v>19.6352986175783</v>
      </c>
      <c r="AU16" s="66">
        <v>0.58854763204444205</v>
      </c>
      <c r="AV16" s="66">
        <v>0.60916581420262605</v>
      </c>
      <c r="AW16" s="66">
        <v>0.71557078302967803</v>
      </c>
      <c r="AX16" s="66">
        <v>0.69834539597761702</v>
      </c>
      <c r="AY16" s="67" t="s">
        <v>76</v>
      </c>
      <c r="AZ16" s="67" t="s">
        <v>76</v>
      </c>
      <c r="BA16" s="67" t="s">
        <v>73</v>
      </c>
      <c r="BB16" s="67" t="s">
        <v>73</v>
      </c>
      <c r="BC16" s="67" t="s">
        <v>75</v>
      </c>
      <c r="BD16" s="67" t="s">
        <v>76</v>
      </c>
      <c r="BE16" s="67" t="s">
        <v>76</v>
      </c>
      <c r="BF16" s="67" t="s">
        <v>76</v>
      </c>
      <c r="BG16" s="63">
        <f t="shared" si="19"/>
        <v>1</v>
      </c>
      <c r="BH16" s="63" t="s">
        <v>84</v>
      </c>
      <c r="BI16" s="66">
        <v>0.61216899059697905</v>
      </c>
      <c r="BJ16" s="66">
        <v>0.58873650283311596</v>
      </c>
      <c r="BK16" s="66">
        <v>23.1104136912037</v>
      </c>
      <c r="BL16" s="66">
        <v>22.9050585976862</v>
      </c>
      <c r="BM16" s="66">
        <v>0.62276079629583403</v>
      </c>
      <c r="BN16" s="66">
        <v>0.64129829031963304</v>
      </c>
      <c r="BO16" s="66">
        <v>0.702161749198008</v>
      </c>
      <c r="BP16" s="66">
        <v>0.683585110815213</v>
      </c>
      <c r="BQ16" s="63" t="s">
        <v>76</v>
      </c>
      <c r="BR16" s="63" t="s">
        <v>76</v>
      </c>
      <c r="BS16" s="63" t="s">
        <v>73</v>
      </c>
      <c r="BT16" s="63" t="s">
        <v>73</v>
      </c>
      <c r="BU16" s="63" t="s">
        <v>76</v>
      </c>
      <c r="BV16" s="63" t="s">
        <v>76</v>
      </c>
      <c r="BW16" s="63" t="s">
        <v>76</v>
      </c>
      <c r="BX16" s="63" t="s">
        <v>76</v>
      </c>
    </row>
    <row r="17" spans="1:76" s="63" customFormat="1" x14ac:dyDescent="0.3">
      <c r="A17" s="62">
        <v>14162500</v>
      </c>
      <c r="B17" s="63">
        <v>23772909</v>
      </c>
      <c r="C17" s="63" t="s">
        <v>11</v>
      </c>
      <c r="D17" s="63" t="s">
        <v>160</v>
      </c>
      <c r="E17" s="64">
        <v>0.69299999999999995</v>
      </c>
      <c r="F17" s="64" t="str">
        <f t="shared" si="20"/>
        <v>S</v>
      </c>
      <c r="G17" s="64" t="str">
        <f t="shared" si="21"/>
        <v>S</v>
      </c>
      <c r="H17" s="64" t="str">
        <f t="shared" si="22"/>
        <v>VG</v>
      </c>
      <c r="I17" s="64" t="str">
        <f t="shared" si="23"/>
        <v>G</v>
      </c>
      <c r="J17" s="65">
        <v>6.0000000000000001E-3</v>
      </c>
      <c r="K17" s="65" t="str">
        <f t="shared" si="24"/>
        <v>VG</v>
      </c>
      <c r="L17" s="64" t="str">
        <f t="shared" si="25"/>
        <v>G</v>
      </c>
      <c r="M17" s="64" t="str">
        <f t="shared" si="26"/>
        <v>G</v>
      </c>
      <c r="N17" s="64" t="str">
        <f t="shared" si="27"/>
        <v>G</v>
      </c>
      <c r="O17" s="64">
        <v>0.55900000000000005</v>
      </c>
      <c r="P17" s="64" t="str">
        <f t="shared" si="28"/>
        <v>G</v>
      </c>
      <c r="Q17" s="64" t="str">
        <f t="shared" si="29"/>
        <v>G</v>
      </c>
      <c r="R17" s="64" t="str">
        <f t="shared" si="30"/>
        <v>VG</v>
      </c>
      <c r="S17" s="64" t="str">
        <f t="shared" si="31"/>
        <v>VG</v>
      </c>
      <c r="T17" s="64">
        <v>0.78</v>
      </c>
      <c r="U17" s="64" t="str">
        <f t="shared" si="32"/>
        <v>G</v>
      </c>
      <c r="V17" s="64" t="str">
        <f t="shared" si="33"/>
        <v>S</v>
      </c>
      <c r="W17" s="64" t="str">
        <f t="shared" si="34"/>
        <v>G</v>
      </c>
      <c r="X17" s="64" t="str">
        <f t="shared" si="35"/>
        <v>G</v>
      </c>
      <c r="Y17" s="66">
        <v>0.76488069174801598</v>
      </c>
      <c r="Z17" s="66">
        <v>0.68991725054118203</v>
      </c>
      <c r="AA17" s="66">
        <v>10.1443382784535</v>
      </c>
      <c r="AB17" s="66">
        <v>7.1222258413468396</v>
      </c>
      <c r="AC17" s="66">
        <v>0.484891027192693</v>
      </c>
      <c r="AD17" s="66">
        <v>0.55685074253234002</v>
      </c>
      <c r="AE17" s="66">
        <v>0.81843746163333897</v>
      </c>
      <c r="AF17" s="66">
        <v>0.72999307079166997</v>
      </c>
      <c r="AG17" s="67" t="s">
        <v>75</v>
      </c>
      <c r="AH17" s="67" t="s">
        <v>76</v>
      </c>
      <c r="AI17" s="67" t="s">
        <v>76</v>
      </c>
      <c r="AJ17" s="67" t="s">
        <v>75</v>
      </c>
      <c r="AK17" s="67" t="s">
        <v>77</v>
      </c>
      <c r="AL17" s="67" t="s">
        <v>75</v>
      </c>
      <c r="AM17" s="67" t="s">
        <v>75</v>
      </c>
      <c r="AN17" s="67" t="s">
        <v>76</v>
      </c>
      <c r="AP17" s="68" t="s">
        <v>85</v>
      </c>
      <c r="AQ17" s="66">
        <v>0.79347932251418196</v>
      </c>
      <c r="AR17" s="66">
        <v>0.80273521066028797</v>
      </c>
      <c r="AS17" s="66">
        <v>6.4806978964083202</v>
      </c>
      <c r="AT17" s="66">
        <v>5.7980864326347703</v>
      </c>
      <c r="AU17" s="66">
        <v>0.454445461508659</v>
      </c>
      <c r="AV17" s="66">
        <v>0.444145009360357</v>
      </c>
      <c r="AW17" s="66">
        <v>0.82084976638971097</v>
      </c>
      <c r="AX17" s="66">
        <v>0.82746101549721796</v>
      </c>
      <c r="AY17" s="67" t="s">
        <v>75</v>
      </c>
      <c r="AZ17" s="67" t="s">
        <v>77</v>
      </c>
      <c r="BA17" s="67" t="s">
        <v>75</v>
      </c>
      <c r="BB17" s="67" t="s">
        <v>75</v>
      </c>
      <c r="BC17" s="67" t="s">
        <v>77</v>
      </c>
      <c r="BD17" s="67" t="s">
        <v>77</v>
      </c>
      <c r="BE17" s="67" t="s">
        <v>75</v>
      </c>
      <c r="BF17" s="67" t="s">
        <v>75</v>
      </c>
      <c r="BG17" s="63">
        <f t="shared" si="19"/>
        <v>1</v>
      </c>
      <c r="BH17" s="63" t="s">
        <v>85</v>
      </c>
      <c r="BI17" s="66">
        <v>0.77201057728846201</v>
      </c>
      <c r="BJ17" s="66">
        <v>0.78145064939357001</v>
      </c>
      <c r="BK17" s="66">
        <v>8.3086932198694807</v>
      </c>
      <c r="BL17" s="66">
        <v>6.9422442839524603</v>
      </c>
      <c r="BM17" s="66">
        <v>0.47748237947754502</v>
      </c>
      <c r="BN17" s="66">
        <v>0.46749262091120802</v>
      </c>
      <c r="BO17" s="66">
        <v>0.81530771590621798</v>
      </c>
      <c r="BP17" s="66">
        <v>0.81882056470473397</v>
      </c>
      <c r="BQ17" s="63" t="s">
        <v>75</v>
      </c>
      <c r="BR17" s="63" t="s">
        <v>75</v>
      </c>
      <c r="BS17" s="63" t="s">
        <v>75</v>
      </c>
      <c r="BT17" s="63" t="s">
        <v>75</v>
      </c>
      <c r="BU17" s="63" t="s">
        <v>77</v>
      </c>
      <c r="BV17" s="63" t="s">
        <v>77</v>
      </c>
      <c r="BW17" s="63" t="s">
        <v>75</v>
      </c>
      <c r="BX17" s="63" t="s">
        <v>75</v>
      </c>
    </row>
    <row r="18" spans="1:76" s="47" customFormat="1" x14ac:dyDescent="0.3">
      <c r="A18" s="48">
        <v>14163150</v>
      </c>
      <c r="B18" s="47">
        <v>23772857</v>
      </c>
      <c r="C18" s="47" t="s">
        <v>25</v>
      </c>
      <c r="D18" s="47" t="s">
        <v>132</v>
      </c>
      <c r="E18" s="49">
        <v>0.24199999999999999</v>
      </c>
      <c r="F18" s="49" t="str">
        <f t="shared" si="20"/>
        <v>NS</v>
      </c>
      <c r="G18" s="49">
        <f t="shared" si="21"/>
        <v>0</v>
      </c>
      <c r="H18" s="49">
        <f t="shared" si="22"/>
        <v>0</v>
      </c>
      <c r="I18" s="49">
        <f t="shared" si="23"/>
        <v>0</v>
      </c>
      <c r="J18" s="50">
        <v>-0.33700000000000002</v>
      </c>
      <c r="K18" s="50" t="str">
        <f t="shared" si="24"/>
        <v>NS</v>
      </c>
      <c r="L18" s="49">
        <f t="shared" si="25"/>
        <v>0</v>
      </c>
      <c r="M18" s="49">
        <f t="shared" si="26"/>
        <v>0</v>
      </c>
      <c r="N18" s="49">
        <f t="shared" si="27"/>
        <v>0</v>
      </c>
      <c r="O18" s="49">
        <v>0.70399999999999996</v>
      </c>
      <c r="P18" s="49" t="str">
        <f t="shared" si="28"/>
        <v>NS</v>
      </c>
      <c r="Q18" s="49">
        <f t="shared" si="29"/>
        <v>0</v>
      </c>
      <c r="R18" s="49">
        <f t="shared" si="30"/>
        <v>0</v>
      </c>
      <c r="S18" s="49">
        <f t="shared" si="31"/>
        <v>0</v>
      </c>
      <c r="T18" s="49">
        <v>0.83</v>
      </c>
      <c r="U18" s="49" t="str">
        <f t="shared" si="32"/>
        <v>G</v>
      </c>
      <c r="V18" s="49">
        <f t="shared" si="33"/>
        <v>0</v>
      </c>
      <c r="W18" s="49">
        <f t="shared" si="34"/>
        <v>0</v>
      </c>
      <c r="X18" s="49">
        <f t="shared" si="35"/>
        <v>0</v>
      </c>
      <c r="Y18" s="49"/>
      <c r="Z18" s="50"/>
      <c r="AA18" s="49"/>
      <c r="AB18" s="49"/>
      <c r="AC18" s="49"/>
      <c r="AD18" s="50"/>
      <c r="AE18" s="49"/>
      <c r="AF18" s="49"/>
      <c r="AG18" s="49"/>
      <c r="AH18" s="50"/>
      <c r="AI18" s="49"/>
      <c r="AJ18" s="49"/>
    </row>
    <row r="19" spans="1:76" s="47" customFormat="1" x14ac:dyDescent="0.3">
      <c r="A19" s="48">
        <v>14163900</v>
      </c>
      <c r="B19" s="47">
        <v>23772801</v>
      </c>
      <c r="C19" s="47" t="s">
        <v>26</v>
      </c>
      <c r="D19" s="47" t="s">
        <v>132</v>
      </c>
      <c r="E19" s="49">
        <v>0.309</v>
      </c>
      <c r="F19" s="49" t="str">
        <f t="shared" si="20"/>
        <v>NS</v>
      </c>
      <c r="G19" s="49">
        <f t="shared" si="21"/>
        <v>0</v>
      </c>
      <c r="H19" s="49">
        <f t="shared" si="22"/>
        <v>0</v>
      </c>
      <c r="I19" s="49">
        <f t="shared" si="23"/>
        <v>0</v>
      </c>
      <c r="J19" s="50">
        <v>-0.32</v>
      </c>
      <c r="K19" s="50" t="str">
        <f t="shared" si="24"/>
        <v>NS</v>
      </c>
      <c r="L19" s="49">
        <f t="shared" si="25"/>
        <v>0</v>
      </c>
      <c r="M19" s="49">
        <f t="shared" si="26"/>
        <v>0</v>
      </c>
      <c r="N19" s="49">
        <f t="shared" si="27"/>
        <v>0</v>
      </c>
      <c r="O19" s="49">
        <v>0.69799999999999995</v>
      </c>
      <c r="P19" s="49" t="str">
        <f t="shared" si="28"/>
        <v>S</v>
      </c>
      <c r="Q19" s="49">
        <f t="shared" si="29"/>
        <v>0</v>
      </c>
      <c r="R19" s="49">
        <f t="shared" si="30"/>
        <v>0</v>
      </c>
      <c r="S19" s="49">
        <f t="shared" si="31"/>
        <v>0</v>
      </c>
      <c r="T19" s="49">
        <v>0.77100000000000002</v>
      </c>
      <c r="U19" s="49" t="str">
        <f t="shared" si="32"/>
        <v>G</v>
      </c>
      <c r="V19" s="49">
        <f t="shared" si="33"/>
        <v>0</v>
      </c>
      <c r="W19" s="49">
        <f t="shared" si="34"/>
        <v>0</v>
      </c>
      <c r="X19" s="49">
        <f t="shared" si="35"/>
        <v>0</v>
      </c>
      <c r="Y19" s="49"/>
      <c r="Z19" s="50"/>
      <c r="AA19" s="49"/>
      <c r="AB19" s="49"/>
      <c r="AC19" s="49"/>
      <c r="AD19" s="50"/>
      <c r="AE19" s="49"/>
      <c r="AF19" s="49"/>
      <c r="AG19" s="49"/>
      <c r="AH19" s="50"/>
      <c r="AI19" s="49"/>
      <c r="AJ19" s="49"/>
    </row>
    <row r="20" spans="1:76" s="47" customFormat="1" x14ac:dyDescent="0.3">
      <c r="A20" s="48">
        <v>14164700</v>
      </c>
      <c r="B20" s="47">
        <v>23774369</v>
      </c>
      <c r="C20" s="47" t="s">
        <v>12</v>
      </c>
      <c r="D20" s="47" t="s">
        <v>55</v>
      </c>
      <c r="E20" s="49">
        <v>0.38100000000000001</v>
      </c>
      <c r="F20" s="49" t="str">
        <f t="shared" si="20"/>
        <v>NS</v>
      </c>
      <c r="G20" s="49" t="str">
        <f t="shared" si="21"/>
        <v>NS</v>
      </c>
      <c r="H20" s="49" t="str">
        <f t="shared" si="22"/>
        <v>NS</v>
      </c>
      <c r="I20" s="49" t="str">
        <f t="shared" si="23"/>
        <v>NS</v>
      </c>
      <c r="J20" s="50">
        <v>0.33400000000000002</v>
      </c>
      <c r="K20" s="50" t="str">
        <f t="shared" si="24"/>
        <v>NS</v>
      </c>
      <c r="L20" s="49" t="str">
        <f t="shared" si="25"/>
        <v>S</v>
      </c>
      <c r="M20" s="49" t="str">
        <f t="shared" si="26"/>
        <v>NS</v>
      </c>
      <c r="N20" s="49" t="str">
        <f t="shared" si="27"/>
        <v>NS</v>
      </c>
      <c r="O20" s="49">
        <v>0.76100000000000001</v>
      </c>
      <c r="P20" s="49" t="str">
        <f t="shared" si="28"/>
        <v>NS</v>
      </c>
      <c r="Q20" s="49" t="str">
        <f t="shared" si="29"/>
        <v>NS</v>
      </c>
      <c r="R20" s="49" t="str">
        <f t="shared" si="30"/>
        <v>NS</v>
      </c>
      <c r="S20" s="49" t="str">
        <f t="shared" si="31"/>
        <v>NS</v>
      </c>
      <c r="T20" s="49">
        <v>0.67800000000000005</v>
      </c>
      <c r="U20" s="49" t="str">
        <f t="shared" si="32"/>
        <v>S</v>
      </c>
      <c r="V20" s="49" t="str">
        <f t="shared" si="33"/>
        <v>S</v>
      </c>
      <c r="W20" s="49" t="str">
        <f t="shared" si="34"/>
        <v>S</v>
      </c>
      <c r="X20" s="49" t="str">
        <f t="shared" si="35"/>
        <v>S</v>
      </c>
      <c r="Y20" s="51">
        <v>3.0704881282754101E-2</v>
      </c>
      <c r="Z20" s="51">
        <v>8.4524781993650294E-2</v>
      </c>
      <c r="AA20" s="51">
        <v>57.725781118164299</v>
      </c>
      <c r="AB20" s="51">
        <v>55.898433080474298</v>
      </c>
      <c r="AC20" s="51">
        <v>0.98452786589168995</v>
      </c>
      <c r="AD20" s="51">
        <v>0.956804691672417</v>
      </c>
      <c r="AE20" s="51">
        <v>0.60214454482463797</v>
      </c>
      <c r="AF20" s="51">
        <v>0.63132009052717497</v>
      </c>
      <c r="AG20" s="52" t="s">
        <v>73</v>
      </c>
      <c r="AH20" s="52" t="s">
        <v>73</v>
      </c>
      <c r="AI20" s="52" t="s">
        <v>73</v>
      </c>
      <c r="AJ20" s="52" t="s">
        <v>73</v>
      </c>
      <c r="AK20" s="52" t="s">
        <v>73</v>
      </c>
      <c r="AL20" s="52" t="s">
        <v>73</v>
      </c>
      <c r="AM20" s="52" t="s">
        <v>76</v>
      </c>
      <c r="AN20" s="52" t="s">
        <v>76</v>
      </c>
      <c r="AP20" s="53" t="s">
        <v>86</v>
      </c>
      <c r="AQ20" s="51">
        <v>-0.140948274247363</v>
      </c>
      <c r="AR20" s="51">
        <v>-0.122937769553058</v>
      </c>
      <c r="AS20" s="51">
        <v>66.867307385937096</v>
      </c>
      <c r="AT20" s="51">
        <v>66.057230496528703</v>
      </c>
      <c r="AU20" s="51">
        <v>1.0681518029977599</v>
      </c>
      <c r="AV20" s="51">
        <v>1.0596875811073101</v>
      </c>
      <c r="AW20" s="51">
        <v>0.57818284597209202</v>
      </c>
      <c r="AX20" s="51">
        <v>0.60062178678829903</v>
      </c>
      <c r="AY20" s="52" t="s">
        <v>73</v>
      </c>
      <c r="AZ20" s="52" t="s">
        <v>73</v>
      </c>
      <c r="BA20" s="52" t="s">
        <v>73</v>
      </c>
      <c r="BB20" s="52" t="s">
        <v>73</v>
      </c>
      <c r="BC20" s="52" t="s">
        <v>73</v>
      </c>
      <c r="BD20" s="52" t="s">
        <v>73</v>
      </c>
      <c r="BE20" s="52" t="s">
        <v>73</v>
      </c>
      <c r="BF20" s="52" t="s">
        <v>76</v>
      </c>
      <c r="BG20" s="47">
        <f t="shared" ref="BG20:BG22" si="53">IF(BH20=AP20,1,0)</f>
        <v>1</v>
      </c>
      <c r="BH20" s="47" t="s">
        <v>86</v>
      </c>
      <c r="BI20" s="51">
        <v>-5.9165543784451997E-2</v>
      </c>
      <c r="BJ20" s="51">
        <v>-4.1886943092680901E-2</v>
      </c>
      <c r="BK20" s="51">
        <v>61.764911696754098</v>
      </c>
      <c r="BL20" s="51">
        <v>61.151691742809497</v>
      </c>
      <c r="BM20" s="51">
        <v>1.02915768654976</v>
      </c>
      <c r="BN20" s="51">
        <v>1.02072863342452</v>
      </c>
      <c r="BO20" s="51">
        <v>0.58744030239503198</v>
      </c>
      <c r="BP20" s="51">
        <v>0.61195296299156199</v>
      </c>
      <c r="BQ20" s="47" t="s">
        <v>73</v>
      </c>
      <c r="BR20" s="47" t="s">
        <v>73</v>
      </c>
      <c r="BS20" s="47" t="s">
        <v>73</v>
      </c>
      <c r="BT20" s="47" t="s">
        <v>73</v>
      </c>
      <c r="BU20" s="47" t="s">
        <v>73</v>
      </c>
      <c r="BV20" s="47" t="s">
        <v>73</v>
      </c>
      <c r="BW20" s="47" t="s">
        <v>73</v>
      </c>
      <c r="BX20" s="47" t="s">
        <v>76</v>
      </c>
    </row>
    <row r="21" spans="1:76" s="63" customFormat="1" x14ac:dyDescent="0.3">
      <c r="A21" s="62">
        <v>14164900</v>
      </c>
      <c r="B21" s="63">
        <v>23772751</v>
      </c>
      <c r="C21" s="63" t="s">
        <v>13</v>
      </c>
      <c r="D21" s="63" t="s">
        <v>161</v>
      </c>
      <c r="E21" s="64">
        <v>0.77400000000000002</v>
      </c>
      <c r="F21" s="64" t="str">
        <f t="shared" si="20"/>
        <v>G</v>
      </c>
      <c r="G21" s="64" t="str">
        <f t="shared" si="21"/>
        <v>G</v>
      </c>
      <c r="H21" s="64" t="str">
        <f t="shared" si="22"/>
        <v>VG</v>
      </c>
      <c r="I21" s="64" t="str">
        <f t="shared" si="23"/>
        <v>VG</v>
      </c>
      <c r="J21" s="65">
        <v>-1.2999999999999999E-2</v>
      </c>
      <c r="K21" s="65" t="str">
        <f t="shared" si="24"/>
        <v>VG</v>
      </c>
      <c r="L21" s="64" t="str">
        <f t="shared" si="25"/>
        <v>G</v>
      </c>
      <c r="M21" s="64" t="str">
        <f t="shared" si="26"/>
        <v>VG</v>
      </c>
      <c r="N21" s="64" t="str">
        <f t="shared" si="27"/>
        <v>G</v>
      </c>
      <c r="O21" s="64">
        <v>0.47399999999999998</v>
      </c>
      <c r="P21" s="64" t="str">
        <f t="shared" si="28"/>
        <v>VG</v>
      </c>
      <c r="Q21" s="64" t="str">
        <f t="shared" si="29"/>
        <v>VG</v>
      </c>
      <c r="R21" s="64" t="str">
        <f t="shared" si="30"/>
        <v>VG</v>
      </c>
      <c r="S21" s="64" t="str">
        <f t="shared" si="31"/>
        <v>VG</v>
      </c>
      <c r="T21" s="64">
        <v>0.79400000000000004</v>
      </c>
      <c r="U21" s="64" t="str">
        <f t="shared" si="32"/>
        <v>G</v>
      </c>
      <c r="V21" s="64" t="str">
        <f t="shared" si="33"/>
        <v>G</v>
      </c>
      <c r="W21" s="64" t="str">
        <f t="shared" si="34"/>
        <v>VG</v>
      </c>
      <c r="X21" s="64" t="str">
        <f t="shared" si="35"/>
        <v>G</v>
      </c>
      <c r="Y21" s="66">
        <v>0.82957537734731002</v>
      </c>
      <c r="Z21" s="66">
        <v>0.770017181523593</v>
      </c>
      <c r="AA21" s="66">
        <v>4.1945904485044201</v>
      </c>
      <c r="AB21" s="66">
        <v>1.60133556975805</v>
      </c>
      <c r="AC21" s="66">
        <v>0.41282517201920899</v>
      </c>
      <c r="AD21" s="66">
        <v>0.47956523902010201</v>
      </c>
      <c r="AE21" s="66">
        <v>0.83981224617125405</v>
      </c>
      <c r="AF21" s="66">
        <v>0.77168278397218004</v>
      </c>
      <c r="AG21" s="67" t="s">
        <v>77</v>
      </c>
      <c r="AH21" s="67" t="s">
        <v>75</v>
      </c>
      <c r="AI21" s="67" t="s">
        <v>77</v>
      </c>
      <c r="AJ21" s="67" t="s">
        <v>77</v>
      </c>
      <c r="AK21" s="67" t="s">
        <v>77</v>
      </c>
      <c r="AL21" s="67" t="s">
        <v>77</v>
      </c>
      <c r="AM21" s="67" t="s">
        <v>75</v>
      </c>
      <c r="AN21" s="67" t="s">
        <v>75</v>
      </c>
      <c r="AP21" s="68" t="s">
        <v>87</v>
      </c>
      <c r="AQ21" s="66">
        <v>0.84535320975234196</v>
      </c>
      <c r="AR21" s="66">
        <v>0.852362033202411</v>
      </c>
      <c r="AS21" s="66">
        <v>0.65503642042571297</v>
      </c>
      <c r="AT21" s="66">
        <v>0.70929549035220396</v>
      </c>
      <c r="AU21" s="66">
        <v>0.39325156102380399</v>
      </c>
      <c r="AV21" s="66">
        <v>0.38423686288224501</v>
      </c>
      <c r="AW21" s="66">
        <v>0.84908178687649805</v>
      </c>
      <c r="AX21" s="66">
        <v>0.85623492331974904</v>
      </c>
      <c r="AY21" s="67" t="s">
        <v>77</v>
      </c>
      <c r="AZ21" s="67" t="s">
        <v>77</v>
      </c>
      <c r="BA21" s="67" t="s">
        <v>77</v>
      </c>
      <c r="BB21" s="67" t="s">
        <v>77</v>
      </c>
      <c r="BC21" s="67" t="s">
        <v>77</v>
      </c>
      <c r="BD21" s="67" t="s">
        <v>77</v>
      </c>
      <c r="BE21" s="67" t="s">
        <v>75</v>
      </c>
      <c r="BF21" s="67" t="s">
        <v>77</v>
      </c>
      <c r="BG21" s="63">
        <f t="shared" si="53"/>
        <v>1</v>
      </c>
      <c r="BH21" s="63" t="s">
        <v>87</v>
      </c>
      <c r="BI21" s="66">
        <v>0.83149852870428698</v>
      </c>
      <c r="BJ21" s="66">
        <v>0.840051780765255</v>
      </c>
      <c r="BK21" s="66">
        <v>2.4536945846266698</v>
      </c>
      <c r="BL21" s="66">
        <v>1.8573873082821999</v>
      </c>
      <c r="BM21" s="66">
        <v>0.41048930716367399</v>
      </c>
      <c r="BN21" s="66">
        <v>0.39993526880577102</v>
      </c>
      <c r="BO21" s="66">
        <v>0.83515826593662201</v>
      </c>
      <c r="BP21" s="66">
        <v>0.84255161739777595</v>
      </c>
      <c r="BQ21" s="63" t="s">
        <v>77</v>
      </c>
      <c r="BR21" s="63" t="s">
        <v>77</v>
      </c>
      <c r="BS21" s="63" t="s">
        <v>77</v>
      </c>
      <c r="BT21" s="63" t="s">
        <v>77</v>
      </c>
      <c r="BU21" s="63" t="s">
        <v>77</v>
      </c>
      <c r="BV21" s="63" t="s">
        <v>77</v>
      </c>
      <c r="BW21" s="63" t="s">
        <v>75</v>
      </c>
      <c r="BX21" s="63" t="s">
        <v>75</v>
      </c>
    </row>
    <row r="22" spans="1:76" s="63" customFormat="1" x14ac:dyDescent="0.3">
      <c r="A22" s="62">
        <v>14165000</v>
      </c>
      <c r="B22" s="63">
        <v>23773513</v>
      </c>
      <c r="C22" s="63" t="s">
        <v>14</v>
      </c>
      <c r="D22" s="63" t="s">
        <v>159</v>
      </c>
      <c r="E22" s="64">
        <v>0.72699999999999998</v>
      </c>
      <c r="F22" s="64" t="str">
        <f t="shared" si="20"/>
        <v>G</v>
      </c>
      <c r="G22" s="64" t="str">
        <f t="shared" si="21"/>
        <v>S</v>
      </c>
      <c r="H22" s="64" t="str">
        <f t="shared" si="22"/>
        <v>S</v>
      </c>
      <c r="I22" s="64" t="str">
        <f t="shared" si="23"/>
        <v>S</v>
      </c>
      <c r="J22" s="65">
        <v>8.9999999999999993E-3</v>
      </c>
      <c r="K22" s="65" t="str">
        <f t="shared" si="24"/>
        <v>VG</v>
      </c>
      <c r="L22" s="64" t="str">
        <f t="shared" si="25"/>
        <v>VG</v>
      </c>
      <c r="M22" s="64" t="str">
        <f t="shared" si="26"/>
        <v>NS</v>
      </c>
      <c r="N22" s="64" t="str">
        <f t="shared" si="27"/>
        <v>VG</v>
      </c>
      <c r="O22" s="64">
        <v>0.51800000000000002</v>
      </c>
      <c r="P22" s="64" t="str">
        <f t="shared" si="28"/>
        <v>G</v>
      </c>
      <c r="Q22" s="64" t="str">
        <f t="shared" si="29"/>
        <v>NS</v>
      </c>
      <c r="R22" s="64" t="str">
        <f t="shared" si="30"/>
        <v>NS</v>
      </c>
      <c r="S22" s="64" t="str">
        <f t="shared" si="31"/>
        <v>NS</v>
      </c>
      <c r="T22" s="64">
        <v>0.81499999999999995</v>
      </c>
      <c r="U22" s="64" t="str">
        <f t="shared" si="32"/>
        <v>G</v>
      </c>
      <c r="V22" s="64" t="str">
        <f t="shared" si="33"/>
        <v>VG</v>
      </c>
      <c r="W22" s="64" t="str">
        <f t="shared" si="34"/>
        <v>VG</v>
      </c>
      <c r="X22" s="64" t="str">
        <f t="shared" si="35"/>
        <v>VG</v>
      </c>
      <c r="Y22" s="66">
        <v>0.46449135700952998</v>
      </c>
      <c r="Z22" s="66">
        <v>0.48582826247624</v>
      </c>
      <c r="AA22" s="66">
        <v>36.925476905016303</v>
      </c>
      <c r="AB22" s="66">
        <v>35.422135499048998</v>
      </c>
      <c r="AC22" s="66">
        <v>0.73178456050293195</v>
      </c>
      <c r="AD22" s="66">
        <v>0.71705769469670899</v>
      </c>
      <c r="AE22" s="66">
        <v>0.86373220117502103</v>
      </c>
      <c r="AF22" s="66">
        <v>0.86641318681162205</v>
      </c>
      <c r="AG22" s="67" t="s">
        <v>76</v>
      </c>
      <c r="AH22" s="67" t="s">
        <v>76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77</v>
      </c>
      <c r="AN22" s="67" t="s">
        <v>77</v>
      </c>
      <c r="AP22" s="68" t="s">
        <v>88</v>
      </c>
      <c r="AQ22" s="66">
        <v>0.43843094218020001</v>
      </c>
      <c r="AR22" s="66">
        <v>0.45450937038529099</v>
      </c>
      <c r="AS22" s="66">
        <v>40.067811319636199</v>
      </c>
      <c r="AT22" s="66">
        <v>39.605988650487703</v>
      </c>
      <c r="AU22" s="66">
        <v>0.74937911488097997</v>
      </c>
      <c r="AV22" s="66">
        <v>0.73857337456390104</v>
      </c>
      <c r="AW22" s="66">
        <v>0.87051913419226601</v>
      </c>
      <c r="AX22" s="66">
        <v>0.88200065354242896</v>
      </c>
      <c r="AY22" s="67" t="s">
        <v>73</v>
      </c>
      <c r="AZ22" s="67" t="s">
        <v>76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77</v>
      </c>
      <c r="BF22" s="67" t="s">
        <v>77</v>
      </c>
      <c r="BG22" s="63">
        <f t="shared" si="53"/>
        <v>1</v>
      </c>
      <c r="BH22" s="63" t="s">
        <v>88</v>
      </c>
      <c r="BI22" s="66">
        <v>0.48875926577338902</v>
      </c>
      <c r="BJ22" s="66">
        <v>0.49850744282400899</v>
      </c>
      <c r="BK22" s="66">
        <v>34.750583660210602</v>
      </c>
      <c r="BL22" s="66">
        <v>34.841960954976599</v>
      </c>
      <c r="BM22" s="66">
        <v>0.71501100287101205</v>
      </c>
      <c r="BN22" s="66">
        <v>0.70816139203997197</v>
      </c>
      <c r="BO22" s="66">
        <v>0.86944312864988105</v>
      </c>
      <c r="BP22" s="66">
        <v>0.88290786392832199</v>
      </c>
      <c r="BQ22" s="63" t="s">
        <v>76</v>
      </c>
      <c r="BR22" s="63" t="s">
        <v>76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77</v>
      </c>
      <c r="BX22" s="63" t="s">
        <v>77</v>
      </c>
    </row>
    <row r="24" spans="1:76" x14ac:dyDescent="0.3">
      <c r="A24" t="s">
        <v>57</v>
      </c>
    </row>
    <row r="25" spans="1:76" x14ac:dyDescent="0.3">
      <c r="A25" s="3" t="s">
        <v>16</v>
      </c>
      <c r="B25" s="3" t="s">
        <v>56</v>
      </c>
      <c r="E25" s="16" t="s">
        <v>48</v>
      </c>
      <c r="J25" s="19" t="s">
        <v>49</v>
      </c>
      <c r="O25" s="17" t="s">
        <v>50</v>
      </c>
      <c r="T25" s="18" t="s">
        <v>51</v>
      </c>
      <c r="Y25" s="36" t="s">
        <v>69</v>
      </c>
      <c r="Z25" s="36" t="s">
        <v>70</v>
      </c>
      <c r="AA25" s="37" t="s">
        <v>69</v>
      </c>
      <c r="AB25" s="37" t="s">
        <v>70</v>
      </c>
      <c r="AC25" s="38" t="s">
        <v>69</v>
      </c>
      <c r="AD25" s="38" t="s">
        <v>70</v>
      </c>
      <c r="AE25" s="3" t="s">
        <v>69</v>
      </c>
      <c r="AF25" s="3" t="s">
        <v>70</v>
      </c>
      <c r="AG25" s="39" t="s">
        <v>69</v>
      </c>
      <c r="AH25" s="39" t="s">
        <v>70</v>
      </c>
      <c r="AI25" s="37" t="s">
        <v>69</v>
      </c>
      <c r="AJ25" s="37" t="s">
        <v>70</v>
      </c>
      <c r="AK25" s="38" t="s">
        <v>69</v>
      </c>
      <c r="AL25" s="38" t="s">
        <v>70</v>
      </c>
      <c r="AM25" s="3" t="s">
        <v>69</v>
      </c>
      <c r="AN25" s="3" t="s">
        <v>70</v>
      </c>
      <c r="AQ25" s="36" t="s">
        <v>71</v>
      </c>
      <c r="AR25" s="36" t="s">
        <v>72</v>
      </c>
      <c r="AS25" s="40" t="s">
        <v>71</v>
      </c>
      <c r="AT25" s="40" t="s">
        <v>72</v>
      </c>
      <c r="AU25" s="41" t="s">
        <v>71</v>
      </c>
      <c r="AV25" s="41" t="s">
        <v>72</v>
      </c>
      <c r="AW25" s="3" t="s">
        <v>71</v>
      </c>
      <c r="AX25" s="3" t="s">
        <v>72</v>
      </c>
      <c r="AY25" s="36" t="s">
        <v>71</v>
      </c>
      <c r="AZ25" s="36" t="s">
        <v>72</v>
      </c>
      <c r="BA25" s="40" t="s">
        <v>71</v>
      </c>
      <c r="BB25" s="40" t="s">
        <v>72</v>
      </c>
      <c r="BC25" s="41" t="s">
        <v>71</v>
      </c>
      <c r="BD25" s="41" t="s">
        <v>72</v>
      </c>
      <c r="BE25" s="3" t="s">
        <v>71</v>
      </c>
      <c r="BF25" s="3" t="s">
        <v>72</v>
      </c>
      <c r="BI25" s="35" t="s">
        <v>71</v>
      </c>
      <c r="BJ25" s="35" t="s">
        <v>72</v>
      </c>
      <c r="BK25" s="35" t="s">
        <v>71</v>
      </c>
      <c r="BL25" s="35" t="s">
        <v>72</v>
      </c>
      <c r="BM25" s="35" t="s">
        <v>71</v>
      </c>
      <c r="BN25" s="35" t="s">
        <v>72</v>
      </c>
      <c r="BO25" s="35" t="s">
        <v>71</v>
      </c>
      <c r="BP25" s="35" t="s">
        <v>72</v>
      </c>
      <c r="BQ25" t="s">
        <v>71</v>
      </c>
      <c r="BR25" t="s">
        <v>72</v>
      </c>
      <c r="BS25" t="s">
        <v>71</v>
      </c>
      <c r="BT25" t="s">
        <v>72</v>
      </c>
      <c r="BU25" t="s">
        <v>71</v>
      </c>
      <c r="BV25" t="s">
        <v>72</v>
      </c>
      <c r="BW25" t="s">
        <v>71</v>
      </c>
      <c r="BX25" t="s">
        <v>72</v>
      </c>
    </row>
    <row r="26" spans="1:76" x14ac:dyDescent="0.3">
      <c r="A26">
        <v>14159200</v>
      </c>
      <c r="B26">
        <v>23773037</v>
      </c>
      <c r="C26" t="s">
        <v>58</v>
      </c>
      <c r="D26" t="s">
        <v>55</v>
      </c>
      <c r="E26" s="16">
        <v>0.85199999999999998</v>
      </c>
      <c r="F26" s="16" t="str">
        <f>IF(E26&gt;0.8,"VG",IF(E26&gt;0.7,"G",IF(E26&gt;0.45,"S","NS")))</f>
        <v>VG</v>
      </c>
      <c r="J26" s="19">
        <v>-2.9000000000000001E-2</v>
      </c>
      <c r="K26" s="26" t="str">
        <f>IF(ABS(J26)&lt;5%,"VG",IF(ABS(J26)&lt;10%,"G",IF(ABS(J26)&lt;15%,"S","NS")))</f>
        <v>VG</v>
      </c>
      <c r="O26" s="17">
        <v>0.38200000000000001</v>
      </c>
      <c r="P26" s="17" t="str">
        <f>IF(O26&lt;=0.5,"VG",IF(O26&lt;=0.6,"G",IF(O26&lt;=0.7,"S","NS")))</f>
        <v>VG</v>
      </c>
      <c r="T26" s="18">
        <v>0.88</v>
      </c>
      <c r="U26" s="18" t="str">
        <f>IF(T26&gt;0.85,"VG",IF(T26&gt;0.75,"G",IF(T26&gt;0.6,"S","NS")))</f>
        <v>VG</v>
      </c>
    </row>
    <row r="27" spans="1:76" s="69" customFormat="1" x14ac:dyDescent="0.3">
      <c r="A27" s="69">
        <v>14159200</v>
      </c>
      <c r="B27" s="69">
        <v>23773037</v>
      </c>
      <c r="C27" s="69" t="s">
        <v>58</v>
      </c>
      <c r="D27" s="69" t="s">
        <v>132</v>
      </c>
      <c r="E27" s="70">
        <v>0.60199999999999998</v>
      </c>
      <c r="F27" s="70" t="str">
        <f>IF(E27&gt;0.8,"VG",IF(E27&gt;0.7,"G",IF(E27&gt;0.45,"S","NS")))</f>
        <v>S</v>
      </c>
      <c r="G27" s="70"/>
      <c r="H27" s="70"/>
      <c r="I27" s="70"/>
      <c r="J27" s="71">
        <v>0.13600000000000001</v>
      </c>
      <c r="K27" s="70" t="str">
        <f>IF(ABS(J27)&lt;5%,"VG",IF(ABS(J27)&lt;10%,"G",IF(ABS(J27)&lt;15%,"S","NS")))</f>
        <v>S</v>
      </c>
      <c r="L27" s="70"/>
      <c r="M27" s="70"/>
      <c r="N27" s="70"/>
      <c r="O27" s="70">
        <v>0.59299999999999997</v>
      </c>
      <c r="P27" s="70" t="str">
        <f>IF(O27&lt;=0.5,"VG",IF(O27&lt;=0.6,"G",IF(O27&lt;=0.7,"S","NS")))</f>
        <v>G</v>
      </c>
      <c r="Q27" s="70"/>
      <c r="R27" s="70"/>
      <c r="S27" s="70"/>
      <c r="T27" s="70">
        <v>0.86599999999999999</v>
      </c>
      <c r="U27" s="70" t="str">
        <f>IF(T27&gt;0.85,"VG",IF(T27&gt;0.75,"G",IF(T27&gt;0.6,"S","NS")))</f>
        <v>VG</v>
      </c>
      <c r="V27" s="70"/>
      <c r="W27" s="70"/>
      <c r="X27" s="70"/>
      <c r="Y27" s="70"/>
      <c r="Z27" s="71"/>
      <c r="AA27" s="70"/>
      <c r="AB27" s="70"/>
      <c r="AC27" s="70"/>
      <c r="AD27" s="71"/>
      <c r="AE27" s="70"/>
      <c r="AF27" s="70"/>
      <c r="AG27" s="70"/>
      <c r="AH27" s="71"/>
      <c r="AI27" s="70"/>
      <c r="AJ27" s="70"/>
    </row>
    <row r="28" spans="1:76" s="63" customFormat="1" x14ac:dyDescent="0.3">
      <c r="A28" s="63">
        <v>14159200</v>
      </c>
      <c r="B28" s="63">
        <v>23773037</v>
      </c>
      <c r="C28" s="63" t="s">
        <v>58</v>
      </c>
      <c r="D28" s="63" t="s">
        <v>161</v>
      </c>
      <c r="E28" s="64">
        <v>0.624</v>
      </c>
      <c r="F28" s="64" t="str">
        <f>IF(E28&gt;0.8,"VG",IF(E28&gt;0.7,"G",IF(E28&gt;0.45,"S","NS")))</f>
        <v>S</v>
      </c>
      <c r="G28" s="64"/>
      <c r="H28" s="64"/>
      <c r="I28" s="64"/>
      <c r="J28" s="65">
        <v>0.11600000000000001</v>
      </c>
      <c r="K28" s="64" t="str">
        <f>IF(ABS(J28)&lt;5%,"VG",IF(ABS(J28)&lt;10%,"G",IF(ABS(J28)&lt;15%,"S","NS")))</f>
        <v>S</v>
      </c>
      <c r="L28" s="64"/>
      <c r="M28" s="64"/>
      <c r="N28" s="64"/>
      <c r="O28" s="64">
        <v>0.58499999999999996</v>
      </c>
      <c r="P28" s="64" t="str">
        <f>IF(O28&lt;=0.5,"VG",IF(O28&lt;=0.6,"G",IF(O28&lt;=0.7,"S","NS")))</f>
        <v>G</v>
      </c>
      <c r="Q28" s="64"/>
      <c r="R28" s="64"/>
      <c r="S28" s="64"/>
      <c r="T28" s="64">
        <v>0.88500000000000001</v>
      </c>
      <c r="U28" s="64" t="str">
        <f>IF(T28&gt;0.85,"VG",IF(T28&gt;0.75,"G",IF(T28&gt;0.6,"S","NS")))</f>
        <v>VG</v>
      </c>
      <c r="V28" s="64"/>
      <c r="W28" s="64"/>
      <c r="X28" s="64"/>
      <c r="Y28" s="64"/>
      <c r="Z28" s="65"/>
      <c r="AA28" s="64"/>
      <c r="AB28" s="64"/>
      <c r="AC28" s="64"/>
      <c r="AD28" s="65"/>
      <c r="AE28" s="64"/>
      <c r="AF28" s="64"/>
      <c r="AG28" s="64"/>
      <c r="AH28" s="65"/>
      <c r="AI28" s="64"/>
      <c r="AJ28" s="64"/>
    </row>
    <row r="29" spans="1:76" s="69" customFormat="1" x14ac:dyDescent="0.3">
      <c r="E29" s="70"/>
      <c r="F29" s="70"/>
      <c r="G29" s="70"/>
      <c r="H29" s="70"/>
      <c r="I29" s="70"/>
      <c r="J29" s="71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1"/>
      <c r="AA29" s="70"/>
      <c r="AB29" s="70"/>
      <c r="AC29" s="70"/>
      <c r="AD29" s="71"/>
      <c r="AE29" s="70"/>
      <c r="AF29" s="70"/>
      <c r="AG29" s="70"/>
      <c r="AH29" s="71"/>
      <c r="AI29" s="70"/>
      <c r="AJ29" s="70"/>
    </row>
    <row r="30" spans="1:76" s="47" customFormat="1" x14ac:dyDescent="0.3">
      <c r="A30" s="47">
        <v>14159500</v>
      </c>
      <c r="B30" s="47">
        <v>23773009</v>
      </c>
      <c r="C30" s="47" t="s">
        <v>7</v>
      </c>
      <c r="D30" s="47" t="s">
        <v>132</v>
      </c>
      <c r="E30" s="49">
        <v>-0.34</v>
      </c>
      <c r="F30" s="49" t="str">
        <f>IF(E30&gt;0.8,"VG",IF(E30&gt;0.7,"G",IF(E30&gt;0.45,"S","NS")))</f>
        <v>NS</v>
      </c>
      <c r="G30" s="49"/>
      <c r="H30" s="49"/>
      <c r="I30" s="49"/>
      <c r="J30" s="50">
        <v>0.48199999999999998</v>
      </c>
      <c r="K30" s="49" t="str">
        <f>IF(ABS(J30)&lt;5%,"VG",IF(ABS(J30)&lt;10%,"G",IF(ABS(J30)&lt;15%,"S","NS")))</f>
        <v>NS</v>
      </c>
      <c r="L30" s="49"/>
      <c r="M30" s="49"/>
      <c r="N30" s="49"/>
      <c r="O30" s="49">
        <v>0.89</v>
      </c>
      <c r="P30" s="49" t="str">
        <f>IF(O30&lt;=0.5,"VG",IF(O30&lt;=0.6,"G",IF(O30&lt;=0.7,"S","NS")))</f>
        <v>NS</v>
      </c>
      <c r="Q30" s="49"/>
      <c r="R30" s="49"/>
      <c r="S30" s="49"/>
      <c r="T30" s="49">
        <v>0.77900000000000003</v>
      </c>
      <c r="U30" s="49" t="str">
        <f>IF(T30&gt;0.85,"VG",IF(T30&gt;0.75,"G",IF(T30&gt;0.6,"S","NS")))</f>
        <v>G</v>
      </c>
      <c r="V30" s="49"/>
      <c r="W30" s="49"/>
      <c r="X30" s="49"/>
      <c r="Y30" s="49"/>
      <c r="Z30" s="50"/>
      <c r="AA30" s="49"/>
      <c r="AB30" s="49"/>
      <c r="AC30" s="49"/>
      <c r="AD30" s="50"/>
      <c r="AE30" s="49"/>
      <c r="AF30" s="49"/>
      <c r="AG30" s="49"/>
      <c r="AH30" s="50"/>
      <c r="AI30" s="49"/>
      <c r="AJ30" s="49"/>
    </row>
    <row r="31" spans="1:76" x14ac:dyDescent="0.3">
      <c r="K31" s="26"/>
    </row>
    <row r="32" spans="1:76" x14ac:dyDescent="0.3">
      <c r="A32">
        <v>14161100</v>
      </c>
      <c r="B32">
        <v>23773429</v>
      </c>
      <c r="C32" t="s">
        <v>59</v>
      </c>
      <c r="D32" t="s">
        <v>55</v>
      </c>
      <c r="E32" s="16">
        <v>0.90400000000000003</v>
      </c>
      <c r="F32" s="16" t="str">
        <f t="shared" ref="F32:F41" si="54">IF(E32&gt;0.8,"VG",IF(E32&gt;0.7,"G",IF(E32&gt;0.45,"S","NS")))</f>
        <v>VG</v>
      </c>
      <c r="J32" s="19">
        <v>5.8000000000000003E-2</v>
      </c>
      <c r="K32" s="26" t="str">
        <f t="shared" ref="K32:K40" si="55">IF(ABS(J32)&lt;5%,"VG",IF(ABS(J32)&lt;10%,"G",IF(ABS(J32)&lt;15%,"S","NS")))</f>
        <v>G</v>
      </c>
      <c r="O32" s="17">
        <v>0.307</v>
      </c>
      <c r="P32" s="17" t="str">
        <f t="shared" ref="P32:P40" si="56">IF(O32&lt;=0.5,"VG",IF(O32&lt;=0.6,"G",IF(O32&lt;=0.7,"S","NS")))</f>
        <v>VG</v>
      </c>
      <c r="T32" s="18">
        <v>0.91900000000000004</v>
      </c>
      <c r="U32" s="18" t="str">
        <f t="shared" ref="U32:U40" si="57">IF(T32&gt;0.85,"VG",IF(T32&gt;0.75,"G",IF(T32&gt;0.6,"S","NS")))</f>
        <v>VG</v>
      </c>
    </row>
    <row r="33" spans="1:36" s="47" customFormat="1" x14ac:dyDescent="0.3">
      <c r="A33" s="47">
        <v>14161100</v>
      </c>
      <c r="B33" s="47">
        <v>23773429</v>
      </c>
      <c r="C33" s="47" t="s">
        <v>59</v>
      </c>
      <c r="D33" s="47" t="s">
        <v>132</v>
      </c>
      <c r="E33" s="49">
        <v>0.104</v>
      </c>
      <c r="F33" s="49" t="str">
        <f t="shared" ref="F33" si="58">IF(E33&gt;0.8,"VG",IF(E33&gt;0.7,"G",IF(E33&gt;0.45,"S","NS")))</f>
        <v>NS</v>
      </c>
      <c r="G33" s="49"/>
      <c r="H33" s="49"/>
      <c r="I33" s="49"/>
      <c r="J33" s="50">
        <v>0.42799999999999999</v>
      </c>
      <c r="K33" s="49" t="str">
        <f t="shared" ref="K33" si="59">IF(ABS(J33)&lt;5%,"VG",IF(ABS(J33)&lt;10%,"G",IF(ABS(J33)&lt;15%,"S","NS")))</f>
        <v>NS</v>
      </c>
      <c r="L33" s="49"/>
      <c r="M33" s="49"/>
      <c r="N33" s="49"/>
      <c r="O33" s="49">
        <v>0.79400000000000004</v>
      </c>
      <c r="P33" s="49" t="str">
        <f t="shared" ref="P33" si="60">IF(O33&lt;=0.5,"VG",IF(O33&lt;=0.6,"G",IF(O33&lt;=0.7,"S","NS")))</f>
        <v>NS</v>
      </c>
      <c r="Q33" s="49"/>
      <c r="R33" s="49"/>
      <c r="S33" s="49"/>
      <c r="T33" s="49">
        <v>0.875</v>
      </c>
      <c r="U33" s="49" t="str">
        <f t="shared" ref="U33" si="61">IF(T33&gt;0.85,"VG",IF(T33&gt;0.75,"G",IF(T33&gt;0.6,"S","NS")))</f>
        <v>VG</v>
      </c>
      <c r="V33" s="49"/>
      <c r="W33" s="49"/>
      <c r="X33" s="49"/>
      <c r="Y33" s="49"/>
      <c r="Z33" s="50"/>
      <c r="AA33" s="49"/>
      <c r="AB33" s="49"/>
      <c r="AC33" s="49"/>
      <c r="AD33" s="50"/>
      <c r="AE33" s="49"/>
      <c r="AF33" s="49"/>
      <c r="AG33" s="49"/>
      <c r="AH33" s="50"/>
      <c r="AI33" s="49"/>
      <c r="AJ33" s="49"/>
    </row>
    <row r="34" spans="1:36" x14ac:dyDescent="0.3">
      <c r="K34" s="26"/>
    </row>
    <row r="35" spans="1:36" s="47" customFormat="1" x14ac:dyDescent="0.3">
      <c r="A35" s="47">
        <v>14162200</v>
      </c>
      <c r="B35" s="47">
        <v>23773405</v>
      </c>
      <c r="C35" s="47" t="s">
        <v>10</v>
      </c>
      <c r="D35" s="47" t="s">
        <v>132</v>
      </c>
      <c r="E35" s="49">
        <v>-31.393000000000001</v>
      </c>
      <c r="F35" s="49" t="str">
        <f t="shared" si="54"/>
        <v>NS</v>
      </c>
      <c r="G35" s="49"/>
      <c r="H35" s="49"/>
      <c r="I35" s="49"/>
      <c r="J35" s="50">
        <v>-0.67200000000000004</v>
      </c>
      <c r="K35" s="49" t="str">
        <f t="shared" si="55"/>
        <v>NS</v>
      </c>
      <c r="L35" s="49"/>
      <c r="M35" s="49"/>
      <c r="N35" s="49"/>
      <c r="O35" s="49">
        <v>1.145</v>
      </c>
      <c r="P35" s="49" t="str">
        <f t="shared" si="56"/>
        <v>NS</v>
      </c>
      <c r="Q35" s="49"/>
      <c r="R35" s="49"/>
      <c r="S35" s="49"/>
      <c r="T35" s="49">
        <v>0.56999999999999995</v>
      </c>
      <c r="U35" s="49" t="str">
        <f t="shared" si="57"/>
        <v>NS</v>
      </c>
      <c r="V35" s="49"/>
      <c r="W35" s="49"/>
      <c r="X35" s="49"/>
      <c r="Y35" s="49"/>
      <c r="Z35" s="50"/>
      <c r="AA35" s="49"/>
      <c r="AB35" s="49"/>
      <c r="AC35" s="49"/>
      <c r="AD35" s="50"/>
      <c r="AE35" s="49"/>
      <c r="AF35" s="49"/>
      <c r="AG35" s="49"/>
      <c r="AH35" s="50"/>
      <c r="AI35" s="49"/>
      <c r="AJ35" s="49"/>
    </row>
    <row r="36" spans="1:36" x14ac:dyDescent="0.3">
      <c r="K36" s="26"/>
    </row>
    <row r="37" spans="1:36" x14ac:dyDescent="0.3">
      <c r="A37">
        <v>14162500</v>
      </c>
      <c r="B37">
        <v>23772909</v>
      </c>
      <c r="C37" t="s">
        <v>11</v>
      </c>
      <c r="D37" t="s">
        <v>55</v>
      </c>
      <c r="E37" s="16">
        <v>0.88500000000000001</v>
      </c>
      <c r="F37" s="16" t="str">
        <f t="shared" si="54"/>
        <v>VG</v>
      </c>
      <c r="J37" s="19">
        <v>-1.6E-2</v>
      </c>
      <c r="K37" s="19" t="str">
        <f t="shared" si="55"/>
        <v>VG</v>
      </c>
      <c r="O37" s="17">
        <v>0.33700000000000002</v>
      </c>
      <c r="P37" s="17" t="str">
        <f t="shared" si="56"/>
        <v>VG</v>
      </c>
      <c r="T37" s="18">
        <v>0.92100000000000004</v>
      </c>
      <c r="U37" s="18" t="str">
        <f t="shared" si="57"/>
        <v>VG</v>
      </c>
    </row>
    <row r="38" spans="1:36" s="47" customFormat="1" x14ac:dyDescent="0.3">
      <c r="A38" s="47">
        <v>14162500</v>
      </c>
      <c r="B38" s="47">
        <v>23772909</v>
      </c>
      <c r="C38" s="47" t="s">
        <v>11</v>
      </c>
      <c r="D38" s="47" t="s">
        <v>132</v>
      </c>
      <c r="E38" s="49">
        <v>0.34200000000000003</v>
      </c>
      <c r="F38" s="49" t="str">
        <f t="shared" si="54"/>
        <v>NS</v>
      </c>
      <c r="G38" s="49"/>
      <c r="H38" s="49"/>
      <c r="I38" s="49"/>
      <c r="J38" s="50">
        <v>-0.11</v>
      </c>
      <c r="K38" s="50" t="str">
        <f t="shared" si="55"/>
        <v>S</v>
      </c>
      <c r="L38" s="49"/>
      <c r="M38" s="49"/>
      <c r="N38" s="49"/>
      <c r="O38" s="49">
        <v>0.754</v>
      </c>
      <c r="P38" s="49" t="str">
        <f t="shared" si="56"/>
        <v>NS</v>
      </c>
      <c r="Q38" s="49"/>
      <c r="R38" s="49"/>
      <c r="S38" s="49"/>
      <c r="T38" s="49">
        <v>0.65300000000000002</v>
      </c>
      <c r="U38" s="49" t="str">
        <f t="shared" si="57"/>
        <v>S</v>
      </c>
      <c r="V38" s="49"/>
      <c r="W38" s="49"/>
      <c r="X38" s="49"/>
      <c r="Y38" s="49"/>
      <c r="Z38" s="50"/>
      <c r="AA38" s="49"/>
      <c r="AB38" s="49"/>
      <c r="AC38" s="49"/>
      <c r="AD38" s="50"/>
      <c r="AE38" s="49"/>
      <c r="AF38" s="49"/>
      <c r="AG38" s="49"/>
      <c r="AH38" s="50"/>
      <c r="AI38" s="49"/>
      <c r="AJ38" s="49"/>
    </row>
    <row r="40" spans="1:36" x14ac:dyDescent="0.3">
      <c r="A40">
        <v>14164900</v>
      </c>
      <c r="B40">
        <v>23772751</v>
      </c>
      <c r="C40" t="s">
        <v>60</v>
      </c>
      <c r="D40" t="s">
        <v>55</v>
      </c>
      <c r="E40" s="16">
        <v>0.88600000000000001</v>
      </c>
      <c r="F40" s="16" t="str">
        <f t="shared" si="54"/>
        <v>VG</v>
      </c>
      <c r="J40" s="19" t="s">
        <v>158</v>
      </c>
      <c r="K40" s="19" t="e">
        <f t="shared" si="55"/>
        <v>#VALUE!</v>
      </c>
      <c r="O40" s="17">
        <v>0.33300000000000002</v>
      </c>
      <c r="P40" s="17" t="str">
        <f t="shared" si="56"/>
        <v>VG</v>
      </c>
      <c r="T40" s="18">
        <v>0.93</v>
      </c>
      <c r="U40" s="18" t="str">
        <f t="shared" si="57"/>
        <v>VG</v>
      </c>
    </row>
    <row r="41" spans="1:36" s="63" customFormat="1" x14ac:dyDescent="0.3">
      <c r="A41" s="63">
        <v>14164900</v>
      </c>
      <c r="B41" s="63">
        <v>23772751</v>
      </c>
      <c r="C41" s="63" t="s">
        <v>60</v>
      </c>
      <c r="D41" s="63" t="s">
        <v>160</v>
      </c>
      <c r="E41" s="64">
        <v>0.77100000000000002</v>
      </c>
      <c r="F41" s="64" t="str">
        <f t="shared" si="54"/>
        <v>G</v>
      </c>
      <c r="G41" s="64"/>
      <c r="H41" s="64"/>
      <c r="I41" s="64"/>
      <c r="J41" s="65">
        <v>-7.3999999999999996E-2</v>
      </c>
      <c r="K41" s="65" t="str">
        <f t="shared" ref="K41" si="62">IF(ABS(J41)&lt;5%,"VG",IF(ABS(J41)&lt;10%,"G",IF(ABS(J41)&lt;15%,"S","NS")))</f>
        <v>G</v>
      </c>
      <c r="L41" s="64"/>
      <c r="M41" s="64"/>
      <c r="N41" s="64"/>
      <c r="O41" s="64">
        <v>0.46600000000000003</v>
      </c>
      <c r="P41" s="64" t="str">
        <f t="shared" ref="P41" si="63">IF(O41&lt;=0.5,"VG",IF(O41&lt;=0.6,"G",IF(O41&lt;=0.7,"S","NS")))</f>
        <v>VG</v>
      </c>
      <c r="Q41" s="64"/>
      <c r="R41" s="64"/>
      <c r="S41" s="64"/>
      <c r="T41" s="64">
        <v>0.84</v>
      </c>
      <c r="U41" s="64" t="str">
        <f t="shared" ref="U41" si="64">IF(T41&gt;0.85,"VG",IF(T41&gt;0.75,"G",IF(T41&gt;0.6,"S","NS")))</f>
        <v>G</v>
      </c>
      <c r="V41" s="64"/>
      <c r="W41" s="64"/>
      <c r="X41" s="64"/>
      <c r="Y41" s="64"/>
      <c r="Z41" s="65"/>
      <c r="AA41" s="64"/>
      <c r="AB41" s="64"/>
      <c r="AC41" s="64"/>
      <c r="AD41" s="65"/>
      <c r="AE41" s="64"/>
      <c r="AF41" s="64"/>
      <c r="AG41" s="64"/>
      <c r="AH41" s="65"/>
      <c r="AI41" s="64"/>
      <c r="AJ41" s="64"/>
    </row>
    <row r="42" spans="1:36" s="76" customFormat="1" x14ac:dyDescent="0.3">
      <c r="A42" s="76">
        <v>14164900</v>
      </c>
      <c r="B42" s="76">
        <v>23772751</v>
      </c>
      <c r="C42" s="76" t="s">
        <v>60</v>
      </c>
      <c r="D42" s="76" t="s">
        <v>161</v>
      </c>
      <c r="E42" s="16">
        <v>0.42399999999999999</v>
      </c>
      <c r="F42" s="16" t="str">
        <f t="shared" ref="F42" si="65">IF(E42&gt;0.8,"VG",IF(E42&gt;0.7,"G",IF(E42&gt;0.45,"S","NS")))</f>
        <v>NS</v>
      </c>
      <c r="G42" s="16"/>
      <c r="H42" s="16"/>
      <c r="I42" s="16"/>
      <c r="J42" s="28">
        <v>-0.16300000000000001</v>
      </c>
      <c r="K42" s="28" t="str">
        <f t="shared" ref="K42" si="66">IF(ABS(J42)&lt;5%,"VG",IF(ABS(J42)&lt;10%,"G",IF(ABS(J42)&lt;15%,"S","NS")))</f>
        <v>NS</v>
      </c>
      <c r="L42" s="16"/>
      <c r="M42" s="16"/>
      <c r="N42" s="16"/>
      <c r="O42" s="16">
        <v>0.66700000000000004</v>
      </c>
      <c r="P42" s="16" t="str">
        <f t="shared" ref="P42" si="67">IF(O42&lt;=0.5,"VG",IF(O42&lt;=0.6,"G",IF(O42&lt;=0.7,"S","NS")))</f>
        <v>S</v>
      </c>
      <c r="Q42" s="16"/>
      <c r="R42" s="16"/>
      <c r="S42" s="16"/>
      <c r="T42" s="16">
        <v>0.81200000000000006</v>
      </c>
      <c r="U42" s="16" t="str">
        <f t="shared" ref="U42" si="68">IF(T42&gt;0.85,"VG",IF(T42&gt;0.75,"G",IF(T42&gt;0.6,"S","NS")))</f>
        <v>G</v>
      </c>
      <c r="V42" s="16"/>
      <c r="W42" s="16"/>
      <c r="X42" s="16"/>
      <c r="Y42" s="16"/>
      <c r="Z42" s="28"/>
      <c r="AA42" s="16"/>
      <c r="AB42" s="16"/>
      <c r="AC42" s="16"/>
      <c r="AD42" s="28"/>
      <c r="AE42" s="16"/>
      <c r="AF42" s="16"/>
      <c r="AG42" s="16"/>
      <c r="AH42" s="28"/>
      <c r="AI42" s="16"/>
      <c r="AJ42" s="16"/>
    </row>
  </sheetData>
  <mergeCells count="16">
    <mergeCell ref="AI3:AJ3"/>
    <mergeCell ref="Y3:Z3"/>
    <mergeCell ref="AA3:AB3"/>
    <mergeCell ref="AC3:AD3"/>
    <mergeCell ref="AE3:AF3"/>
    <mergeCell ref="AG3:AH3"/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2020-11-25T17:27:21Z</dcterms:modified>
</cp:coreProperties>
</file>