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4B64EAB-F131-48F7-8D91-C6984FF01D3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t water temp to air 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9" i="1" l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T110" i="1" l="1"/>
  <c r="L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 l="1"/>
  <c r="O110" i="1" s="1"/>
  <c r="O1" i="1"/>
  <c r="M2" i="1"/>
  <c r="M1" i="1"/>
  <c r="F110" i="1"/>
  <c r="E110" i="1"/>
  <c r="G110" i="1"/>
  <c r="M110" i="1" l="1"/>
  <c r="I3" i="1"/>
  <c r="I2" i="1"/>
  <c r="K2" i="1"/>
  <c r="I4" i="1"/>
  <c r="J101" i="1"/>
  <c r="J89" i="1"/>
  <c r="J84" i="1"/>
  <c r="J79" i="1"/>
  <c r="J74" i="1"/>
  <c r="J66" i="1"/>
  <c r="J58" i="1"/>
  <c r="J50" i="1"/>
  <c r="J42" i="1"/>
  <c r="J34" i="1"/>
  <c r="J26" i="1"/>
  <c r="J18" i="1"/>
  <c r="J10" i="1"/>
  <c r="J5" i="1"/>
  <c r="J72" i="1"/>
  <c r="J64" i="1"/>
  <c r="J48" i="1"/>
  <c r="J40" i="1"/>
  <c r="J32" i="1"/>
  <c r="J8" i="1"/>
  <c r="J33" i="1"/>
  <c r="J36" i="1"/>
  <c r="J4" i="1"/>
  <c r="J86" i="1"/>
  <c r="J71" i="1"/>
  <c r="J15" i="1"/>
  <c r="J7" i="1"/>
  <c r="J109" i="1"/>
  <c r="J104" i="1"/>
  <c r="J99" i="1"/>
  <c r="J94" i="1"/>
  <c r="J82" i="1"/>
  <c r="J77" i="1"/>
  <c r="J69" i="1"/>
  <c r="J61" i="1"/>
  <c r="J53" i="1"/>
  <c r="J45" i="1"/>
  <c r="J37" i="1"/>
  <c r="J29" i="1"/>
  <c r="J21" i="1"/>
  <c r="J13" i="1"/>
  <c r="J68" i="1"/>
  <c r="J12" i="1"/>
  <c r="J97" i="1"/>
  <c r="J92" i="1"/>
  <c r="J87" i="1"/>
  <c r="J56" i="1"/>
  <c r="J24" i="1"/>
  <c r="J16" i="1"/>
  <c r="J17" i="1"/>
  <c r="J103" i="1"/>
  <c r="J52" i="1"/>
  <c r="J44" i="1"/>
  <c r="J28" i="1"/>
  <c r="J96" i="1"/>
  <c r="J107" i="1"/>
  <c r="J102" i="1"/>
  <c r="J90" i="1"/>
  <c r="J85" i="1"/>
  <c r="J80" i="1"/>
  <c r="J75" i="1"/>
  <c r="J67" i="1"/>
  <c r="J59" i="1"/>
  <c r="J51" i="1"/>
  <c r="J43" i="1"/>
  <c r="J35" i="1"/>
  <c r="J27" i="1"/>
  <c r="J19" i="1"/>
  <c r="J11" i="1"/>
  <c r="J3" i="1"/>
  <c r="J81" i="1"/>
  <c r="J106" i="1"/>
  <c r="J63" i="1"/>
  <c r="J23" i="1"/>
  <c r="J105" i="1"/>
  <c r="J100" i="1"/>
  <c r="J95" i="1"/>
  <c r="J70" i="1"/>
  <c r="J62" i="1"/>
  <c r="J54" i="1"/>
  <c r="J46" i="1"/>
  <c r="J38" i="1"/>
  <c r="J30" i="1"/>
  <c r="J22" i="1"/>
  <c r="J14" i="1"/>
  <c r="J6" i="1"/>
  <c r="J98" i="1"/>
  <c r="J93" i="1"/>
  <c r="J83" i="1"/>
  <c r="J78" i="1"/>
  <c r="J73" i="1"/>
  <c r="J65" i="1"/>
  <c r="J57" i="1"/>
  <c r="J49" i="1"/>
  <c r="J41" i="1"/>
  <c r="J25" i="1"/>
  <c r="J9" i="1"/>
  <c r="J76" i="1"/>
  <c r="J60" i="1"/>
  <c r="J20" i="1"/>
  <c r="J91" i="1"/>
  <c r="J47" i="1"/>
  <c r="J31" i="1"/>
  <c r="J88" i="1"/>
  <c r="J55" i="1"/>
  <c r="J108" i="1"/>
  <c r="J39" i="1"/>
  <c r="J2" i="1"/>
  <c r="S35" i="1" l="1"/>
  <c r="Q35" i="1" s="1"/>
  <c r="S99" i="1"/>
  <c r="Q99" i="1" s="1"/>
  <c r="S52" i="1"/>
  <c r="Q52" i="1" s="1"/>
  <c r="S21" i="1"/>
  <c r="Q21" i="1" s="1"/>
  <c r="S22" i="1"/>
  <c r="Q22" i="1" s="1"/>
  <c r="S86" i="1"/>
  <c r="Q86" i="1" s="1"/>
  <c r="S63" i="1"/>
  <c r="Q63" i="1" s="1"/>
  <c r="S15" i="1"/>
  <c r="Q15" i="1" s="1"/>
  <c r="S40" i="1"/>
  <c r="Q40" i="1" s="1"/>
  <c r="S104" i="1"/>
  <c r="Q104" i="1" s="1"/>
  <c r="S49" i="1"/>
  <c r="Q49" i="1" s="1"/>
  <c r="S3" i="1"/>
  <c r="Q3" i="1" s="1"/>
  <c r="S34" i="1"/>
  <c r="Q34" i="1" s="1"/>
  <c r="S98" i="1"/>
  <c r="Q98" i="1" s="1"/>
  <c r="S43" i="1"/>
  <c r="Q43" i="1" s="1"/>
  <c r="S107" i="1"/>
  <c r="Q107" i="1" s="1"/>
  <c r="S60" i="1"/>
  <c r="Q60" i="1" s="1"/>
  <c r="S45" i="1"/>
  <c r="Q45" i="1" s="1"/>
  <c r="S30" i="1"/>
  <c r="Q30" i="1" s="1"/>
  <c r="S94" i="1"/>
  <c r="Q94" i="1" s="1"/>
  <c r="S71" i="1"/>
  <c r="Q71" i="1" s="1"/>
  <c r="S23" i="1"/>
  <c r="Q23" i="1" s="1"/>
  <c r="S48" i="1"/>
  <c r="Q48" i="1" s="1"/>
  <c r="S11" i="1"/>
  <c r="Q11" i="1" s="1"/>
  <c r="S57" i="1"/>
  <c r="Q57" i="1" s="1"/>
  <c r="S37" i="1"/>
  <c r="Q37" i="1" s="1"/>
  <c r="S42" i="1"/>
  <c r="Q42" i="1" s="1"/>
  <c r="S106" i="1"/>
  <c r="Q106" i="1" s="1"/>
  <c r="S84" i="1"/>
  <c r="Q84" i="1" s="1"/>
  <c r="S8" i="1"/>
  <c r="Q8" i="1" s="1"/>
  <c r="S81" i="1"/>
  <c r="Q81" i="1" s="1"/>
  <c r="S31" i="1"/>
  <c r="Q31" i="1" s="1"/>
  <c r="S33" i="1"/>
  <c r="Q33" i="1" s="1"/>
  <c r="S91" i="1"/>
  <c r="Q91" i="1" s="1"/>
  <c r="S14" i="1"/>
  <c r="Q14" i="1" s="1"/>
  <c r="S55" i="1"/>
  <c r="Q55" i="1" s="1"/>
  <c r="S41" i="1"/>
  <c r="Q41" i="1" s="1"/>
  <c r="S51" i="1"/>
  <c r="Q51" i="1" s="1"/>
  <c r="S4" i="1"/>
  <c r="Q4" i="1" s="1"/>
  <c r="S68" i="1"/>
  <c r="Q68" i="1" s="1"/>
  <c r="S85" i="1"/>
  <c r="Q85" i="1" s="1"/>
  <c r="S38" i="1"/>
  <c r="Q38" i="1" s="1"/>
  <c r="S102" i="1"/>
  <c r="Q102" i="1" s="1"/>
  <c r="S87" i="1"/>
  <c r="Q87" i="1" s="1"/>
  <c r="S47" i="1"/>
  <c r="Q47" i="1" s="1"/>
  <c r="S56" i="1"/>
  <c r="Q56" i="1" s="1"/>
  <c r="S29" i="1"/>
  <c r="Q29" i="1" s="1"/>
  <c r="S65" i="1"/>
  <c r="Q65" i="1" s="1"/>
  <c r="S69" i="1"/>
  <c r="Q69" i="1" s="1"/>
  <c r="S50" i="1"/>
  <c r="Q50" i="1" s="1"/>
  <c r="S9" i="1"/>
  <c r="Q9" i="1" s="1"/>
  <c r="S67" i="1"/>
  <c r="Q67" i="1" s="1"/>
  <c r="S101" i="1"/>
  <c r="Q101" i="1" s="1"/>
  <c r="S53" i="1"/>
  <c r="Q53" i="1" s="1"/>
  <c r="S72" i="1"/>
  <c r="Q72" i="1" s="1"/>
  <c r="S2" i="1"/>
  <c r="S88" i="1"/>
  <c r="Q88" i="1" s="1"/>
  <c r="S18" i="1"/>
  <c r="Q18" i="1" s="1"/>
  <c r="S44" i="1"/>
  <c r="Q44" i="1" s="1"/>
  <c r="S32" i="1"/>
  <c r="Q32" i="1" s="1"/>
  <c r="S26" i="1"/>
  <c r="Q26" i="1" s="1"/>
  <c r="S59" i="1"/>
  <c r="Q59" i="1" s="1"/>
  <c r="S12" i="1"/>
  <c r="Q12" i="1" s="1"/>
  <c r="S76" i="1"/>
  <c r="Q76" i="1" s="1"/>
  <c r="S93" i="1"/>
  <c r="Q93" i="1" s="1"/>
  <c r="S46" i="1"/>
  <c r="Q46" i="1" s="1"/>
  <c r="S5" i="1"/>
  <c r="Q5" i="1" s="1"/>
  <c r="S95" i="1"/>
  <c r="Q95" i="1" s="1"/>
  <c r="S79" i="1"/>
  <c r="Q79" i="1" s="1"/>
  <c r="S64" i="1"/>
  <c r="Q64" i="1" s="1"/>
  <c r="S77" i="1"/>
  <c r="Q77" i="1" s="1"/>
  <c r="S73" i="1"/>
  <c r="Q73" i="1" s="1"/>
  <c r="S39" i="1"/>
  <c r="Q39" i="1" s="1"/>
  <c r="S58" i="1"/>
  <c r="Q58" i="1" s="1"/>
  <c r="S20" i="1"/>
  <c r="Q20" i="1" s="1"/>
  <c r="S54" i="1"/>
  <c r="Q54" i="1" s="1"/>
  <c r="S103" i="1"/>
  <c r="Q103" i="1" s="1"/>
  <c r="S17" i="1"/>
  <c r="Q17" i="1" s="1"/>
  <c r="S66" i="1"/>
  <c r="Q66" i="1" s="1"/>
  <c r="S24" i="1"/>
  <c r="Q24" i="1" s="1"/>
  <c r="S82" i="1"/>
  <c r="Q82" i="1" s="1"/>
  <c r="S108" i="1"/>
  <c r="Q108" i="1" s="1"/>
  <c r="S61" i="1"/>
  <c r="Q61" i="1" s="1"/>
  <c r="S90" i="1"/>
  <c r="Q90" i="1" s="1"/>
  <c r="S75" i="1"/>
  <c r="Q75" i="1" s="1"/>
  <c r="S28" i="1"/>
  <c r="Q28" i="1" s="1"/>
  <c r="S92" i="1"/>
  <c r="Q92" i="1" s="1"/>
  <c r="S109" i="1"/>
  <c r="Q109" i="1" s="1"/>
  <c r="S62" i="1"/>
  <c r="Q62" i="1" s="1"/>
  <c r="S7" i="1"/>
  <c r="Q7" i="1" s="1"/>
  <c r="S19" i="1"/>
  <c r="Q19" i="1" s="1"/>
  <c r="S16" i="1"/>
  <c r="Q16" i="1" s="1"/>
  <c r="S80" i="1"/>
  <c r="Q80" i="1" s="1"/>
  <c r="S25" i="1"/>
  <c r="Q25" i="1" s="1"/>
  <c r="S89" i="1"/>
  <c r="Q89" i="1" s="1"/>
  <c r="S10" i="1"/>
  <c r="Q10" i="1" s="1"/>
  <c r="S74" i="1"/>
  <c r="Q74" i="1" s="1"/>
  <c r="S83" i="1"/>
  <c r="Q83" i="1" s="1"/>
  <c r="S36" i="1"/>
  <c r="Q36" i="1" s="1"/>
  <c r="S100" i="1"/>
  <c r="Q100" i="1" s="1"/>
  <c r="S6" i="1"/>
  <c r="Q6" i="1" s="1"/>
  <c r="S70" i="1"/>
  <c r="Q70" i="1" s="1"/>
  <c r="S13" i="1"/>
  <c r="Q13" i="1" s="1"/>
  <c r="S97" i="1"/>
  <c r="Q97" i="1" s="1"/>
  <c r="S27" i="1"/>
  <c r="Q27" i="1" s="1"/>
  <c r="S78" i="1"/>
  <c r="Q78" i="1" s="1"/>
  <c r="S96" i="1"/>
  <c r="Q96" i="1" s="1"/>
  <c r="S105" i="1"/>
  <c r="Q105" i="1" s="1"/>
  <c r="I101" i="1"/>
  <c r="J110" i="1"/>
  <c r="Q2" i="1" l="1"/>
  <c r="S110" i="1"/>
  <c r="I5" i="1" s="1"/>
  <c r="Q110" i="1" l="1"/>
  <c r="I6" i="1"/>
  <c r="I102" i="1"/>
</calcChain>
</file>

<file path=xl/sharedStrings.xml><?xml version="1.0" encoding="utf-8"?>
<sst xmlns="http://schemas.openxmlformats.org/spreadsheetml/2006/main" count="22" uniqueCount="19">
  <si>
    <t>Month index</t>
  </si>
  <si>
    <t xml:space="preserve"> year</t>
  </si>
  <si>
    <t xml:space="preserve"> month</t>
  </si>
  <si>
    <t xml:space="preserve"> days in month</t>
  </si>
  <si>
    <t>slope</t>
  </si>
  <si>
    <t>intercept</t>
  </si>
  <si>
    <t>R2</t>
  </si>
  <si>
    <t>RMSE obs</t>
  </si>
  <si>
    <t>(Tw_est - Tw_obs)^2</t>
  </si>
  <si>
    <t>RMSE  est</t>
  </si>
  <si>
    <t>(Tw-Tw_bar)^2</t>
  </si>
  <si>
    <t>air temp but not lower than 0</t>
  </si>
  <si>
    <t>fit to air temp with 0 deg floor</t>
  </si>
  <si>
    <t>Tw_est fitted water temp</t>
  </si>
  <si>
    <t>average</t>
  </si>
  <si>
    <t>sim-obs</t>
  </si>
  <si>
    <t xml:space="preserve"> USGS_14182500_temp_LITTLE NORTH SANTIAM RIVER NEAR MEHAMA  OR_23780805</t>
  </si>
  <si>
    <t xml:space="preserve"> Obs:..\Observations\NSantiam\USGS_14182500_temp_LITTLE NORTH SANTIAM RIVER NEAR MEHAMA  OR_23780805.csv</t>
  </si>
  <si>
    <t xml:space="preserve"> Air temperature at reach_23780805 from climate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</si>
</sst>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 observed monthly water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 water temp to air temp'!$O$1</c:f>
              <c:strCache>
                <c:ptCount val="1"/>
                <c:pt idx="0">
                  <c:v> Obs:..\Observations\NSantiam\USGS_14182500_temp_LITTLE NORTH SANTIAM RIVER NEAR MEHAMA  OR_23780805.csv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 water temp to air temp'!$O$2:$O$109</c:f>
              <c:numCache>
                <c:formatCode>General</c:formatCode>
                <c:ptCount val="108"/>
                <c:pt idx="0">
                  <c:v>6.5488150000000003</c:v>
                </c:pt>
                <c:pt idx="1">
                  <c:v>6.2569530000000002</c:v>
                </c:pt>
                <c:pt idx="2">
                  <c:v>6.5102969999999996</c:v>
                </c:pt>
                <c:pt idx="3">
                  <c:v>7.016629</c:v>
                </c:pt>
                <c:pt idx="4">
                  <c:v>8.5420350000000003</c:v>
                </c:pt>
                <c:pt idx="5">
                  <c:v>11.353870000000001</c:v>
                </c:pt>
                <c:pt idx="6">
                  <c:v>18.857621999999999</c:v>
                </c:pt>
                <c:pt idx="7">
                  <c:v>19.686464000000001</c:v>
                </c:pt>
                <c:pt idx="8">
                  <c:v>15.759565</c:v>
                </c:pt>
                <c:pt idx="9">
                  <c:v>11.111582</c:v>
                </c:pt>
                <c:pt idx="10">
                  <c:v>7.2814439999999996</c:v>
                </c:pt>
                <c:pt idx="11">
                  <c:v>6.213406</c:v>
                </c:pt>
                <c:pt idx="12">
                  <c:v>5.4902660000000001</c:v>
                </c:pt>
                <c:pt idx="13">
                  <c:v>4.6242000000000001</c:v>
                </c:pt>
                <c:pt idx="14">
                  <c:v>5.5021440000000004</c:v>
                </c:pt>
                <c:pt idx="15">
                  <c:v>6.2522029999999997</c:v>
                </c:pt>
                <c:pt idx="16">
                  <c:v>7.5640549999999998</c:v>
                </c:pt>
                <c:pt idx="17">
                  <c:v>10.631712</c:v>
                </c:pt>
                <c:pt idx="18">
                  <c:v>16.250326000000001</c:v>
                </c:pt>
                <c:pt idx="19">
                  <c:v>19.721518</c:v>
                </c:pt>
                <c:pt idx="20">
                  <c:v>17.337859999999999</c:v>
                </c:pt>
                <c:pt idx="21">
                  <c:v>11.302659</c:v>
                </c:pt>
                <c:pt idx="22">
                  <c:v>6.5582289999999999</c:v>
                </c:pt>
                <c:pt idx="23">
                  <c:v>3.8962509999999999</c:v>
                </c:pt>
                <c:pt idx="24">
                  <c:v>4.9214390000000003</c:v>
                </c:pt>
                <c:pt idx="25">
                  <c:v>5.1279089999999998</c:v>
                </c:pt>
                <c:pt idx="26">
                  <c:v>5.0719139999999996</c:v>
                </c:pt>
                <c:pt idx="27">
                  <c:v>6.5960349999999996</c:v>
                </c:pt>
                <c:pt idx="28">
                  <c:v>8.7931030000000003</c:v>
                </c:pt>
                <c:pt idx="29">
                  <c:v>11.085842</c:v>
                </c:pt>
                <c:pt idx="30">
                  <c:v>17.259895</c:v>
                </c:pt>
                <c:pt idx="31">
                  <c:v>20.230844000000001</c:v>
                </c:pt>
                <c:pt idx="32">
                  <c:v>16.425416999999999</c:v>
                </c:pt>
                <c:pt idx="33">
                  <c:v>10.409481</c:v>
                </c:pt>
                <c:pt idx="34">
                  <c:v>8.1149190000000004</c:v>
                </c:pt>
                <c:pt idx="35">
                  <c:v>6.1558140000000003</c:v>
                </c:pt>
                <c:pt idx="36">
                  <c:v>4.3148499999999999</c:v>
                </c:pt>
                <c:pt idx="37">
                  <c:v>5.3706670000000001</c:v>
                </c:pt>
                <c:pt idx="38">
                  <c:v>6.000432</c:v>
                </c:pt>
                <c:pt idx="39">
                  <c:v>7.3541650000000001</c:v>
                </c:pt>
                <c:pt idx="40">
                  <c:v>10.393872</c:v>
                </c:pt>
                <c:pt idx="41">
                  <c:v>13.887563999999999</c:v>
                </c:pt>
                <c:pt idx="42">
                  <c:v>20.018450000000001</c:v>
                </c:pt>
                <c:pt idx="43">
                  <c:v>20.471126999999999</c:v>
                </c:pt>
                <c:pt idx="44">
                  <c:v>16.325657</c:v>
                </c:pt>
                <c:pt idx="45">
                  <c:v>8.9291060000000009</c:v>
                </c:pt>
                <c:pt idx="46">
                  <c:v>7.0151490000000001</c:v>
                </c:pt>
                <c:pt idx="47">
                  <c:v>4.1214890000000004</c:v>
                </c:pt>
                <c:pt idx="48">
                  <c:v>5.2719950000000004</c:v>
                </c:pt>
                <c:pt idx="49">
                  <c:v>5.0948130000000003</c:v>
                </c:pt>
                <c:pt idx="50">
                  <c:v>6.727627</c:v>
                </c:pt>
                <c:pt idx="51">
                  <c:v>8.0741010000000006</c:v>
                </c:pt>
                <c:pt idx="52">
                  <c:v>10.960146</c:v>
                </c:pt>
                <c:pt idx="53">
                  <c:v>14.537305</c:v>
                </c:pt>
                <c:pt idx="54">
                  <c:v>18.976659999999999</c:v>
                </c:pt>
                <c:pt idx="55">
                  <c:v>21.242239000000001</c:v>
                </c:pt>
                <c:pt idx="56">
                  <c:v>17.225871999999999</c:v>
                </c:pt>
                <c:pt idx="57">
                  <c:v>12.562853</c:v>
                </c:pt>
                <c:pt idx="58">
                  <c:v>7.6315049999999998</c:v>
                </c:pt>
                <c:pt idx="59">
                  <c:v>7.4172419999999999</c:v>
                </c:pt>
                <c:pt idx="60">
                  <c:v>6.6338660000000003</c:v>
                </c:pt>
                <c:pt idx="61">
                  <c:v>7.2626730000000004</c:v>
                </c:pt>
                <c:pt idx="62">
                  <c:v>7.8642589999999997</c:v>
                </c:pt>
                <c:pt idx="63">
                  <c:v>8.61557</c:v>
                </c:pt>
                <c:pt idx="64">
                  <c:v>13.252872999999999</c:v>
                </c:pt>
                <c:pt idx="65">
                  <c:v>19.900960999999999</c:v>
                </c:pt>
                <c:pt idx="66">
                  <c:v>22.769897</c:v>
                </c:pt>
                <c:pt idx="67">
                  <c:v>21.078575000000001</c:v>
                </c:pt>
                <c:pt idx="68">
                  <c:v>16.182568</c:v>
                </c:pt>
                <c:pt idx="69">
                  <c:v>13.124743</c:v>
                </c:pt>
                <c:pt idx="70">
                  <c:v>7.4532730000000003</c:v>
                </c:pt>
                <c:pt idx="71">
                  <c:v>7.6571740000000004</c:v>
                </c:pt>
                <c:pt idx="72">
                  <c:v>7.8185159999999998</c:v>
                </c:pt>
                <c:pt idx="73">
                  <c:v>7.8185159999999998</c:v>
                </c:pt>
                <c:pt idx="74">
                  <c:v>7.8185159999999998</c:v>
                </c:pt>
                <c:pt idx="75">
                  <c:v>7.8185159999999998</c:v>
                </c:pt>
                <c:pt idx="76">
                  <c:v>7.8185159999999998</c:v>
                </c:pt>
                <c:pt idx="77">
                  <c:v>7.8185159999999998</c:v>
                </c:pt>
                <c:pt idx="78">
                  <c:v>7.8185159999999998</c:v>
                </c:pt>
                <c:pt idx="79">
                  <c:v>7.8185159999999998</c:v>
                </c:pt>
                <c:pt idx="80">
                  <c:v>7.8185159999999998</c:v>
                </c:pt>
                <c:pt idx="81">
                  <c:v>7.8185159999999998</c:v>
                </c:pt>
                <c:pt idx="82">
                  <c:v>7.8185159999999998</c:v>
                </c:pt>
                <c:pt idx="83">
                  <c:v>7.8185159999999998</c:v>
                </c:pt>
                <c:pt idx="84">
                  <c:v>7.8185159999999998</c:v>
                </c:pt>
                <c:pt idx="85">
                  <c:v>7.8185159999999998</c:v>
                </c:pt>
                <c:pt idx="86">
                  <c:v>7.8185159999999998</c:v>
                </c:pt>
                <c:pt idx="87">
                  <c:v>7.8185159999999998</c:v>
                </c:pt>
                <c:pt idx="88">
                  <c:v>7.8185159999999998</c:v>
                </c:pt>
                <c:pt idx="89">
                  <c:v>7.8185159999999998</c:v>
                </c:pt>
                <c:pt idx="90">
                  <c:v>7.8185159999999998</c:v>
                </c:pt>
                <c:pt idx="91">
                  <c:v>7.8185159999999998</c:v>
                </c:pt>
                <c:pt idx="92">
                  <c:v>7.8185159999999998</c:v>
                </c:pt>
                <c:pt idx="93">
                  <c:v>7.8185159999999998</c:v>
                </c:pt>
                <c:pt idx="94">
                  <c:v>7.8185159999999998</c:v>
                </c:pt>
                <c:pt idx="95">
                  <c:v>7.8185159999999998</c:v>
                </c:pt>
                <c:pt idx="96">
                  <c:v>7.8185159999999998</c:v>
                </c:pt>
                <c:pt idx="97">
                  <c:v>7.8185159999999998</c:v>
                </c:pt>
                <c:pt idx="98">
                  <c:v>7.8185159999999998</c:v>
                </c:pt>
                <c:pt idx="99">
                  <c:v>7.8185159999999998</c:v>
                </c:pt>
                <c:pt idx="100">
                  <c:v>7.8185159999999998</c:v>
                </c:pt>
                <c:pt idx="101">
                  <c:v>7.8185159999999998</c:v>
                </c:pt>
                <c:pt idx="102">
                  <c:v>7.8185159999999998</c:v>
                </c:pt>
                <c:pt idx="103">
                  <c:v>7.8185159999999998</c:v>
                </c:pt>
                <c:pt idx="104">
                  <c:v>7.8185159999999998</c:v>
                </c:pt>
                <c:pt idx="105">
                  <c:v>7.8185159999999998</c:v>
                </c:pt>
                <c:pt idx="106">
                  <c:v>7.8185159999999998</c:v>
                </c:pt>
                <c:pt idx="107">
                  <c:v>7.8185159999999998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2-40C4-ABF7-AADF6AF17043}"/>
            </c:ext>
          </c:extLst>
        </c:ser>
        <c:ser>
          <c:idx val="1"/>
          <c:order val="1"/>
          <c:tx>
            <c:strRef>
              <c:f>'Fit water temp to air temp'!$S$1</c:f>
              <c:strCache>
                <c:ptCount val="1"/>
                <c:pt idx="0">
                  <c:v>Tw_est fitted water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 water temp to air temp'!$S$2:$S$109</c:f>
              <c:numCache>
                <c:formatCode>General</c:formatCode>
                <c:ptCount val="108"/>
                <c:pt idx="0">
                  <c:v>7.1995677812739363</c:v>
                </c:pt>
                <c:pt idx="1">
                  <c:v>7.2334382999027342</c:v>
                </c:pt>
                <c:pt idx="2">
                  <c:v>7.2465595502379756</c:v>
                </c:pt>
                <c:pt idx="3">
                  <c:v>7.8424633590515409</c:v>
                </c:pt>
                <c:pt idx="4">
                  <c:v>9.1294265277826394</c:v>
                </c:pt>
                <c:pt idx="5">
                  <c:v>11.367331390483329</c:v>
                </c:pt>
                <c:pt idx="6">
                  <c:v>14.44909037490304</c:v>
                </c:pt>
                <c:pt idx="7">
                  <c:v>14.354040106338601</c:v>
                </c:pt>
                <c:pt idx="8">
                  <c:v>12.521687558829008</c:v>
                </c:pt>
                <c:pt idx="9">
                  <c:v>9.9111977210508186</c:v>
                </c:pt>
                <c:pt idx="10">
                  <c:v>6.6340316946482414</c:v>
                </c:pt>
                <c:pt idx="11">
                  <c:v>5.7748679025113177</c:v>
                </c:pt>
                <c:pt idx="12">
                  <c:v>5.8474910036931043</c:v>
                </c:pt>
                <c:pt idx="13">
                  <c:v>4.9868433236877276</c:v>
                </c:pt>
                <c:pt idx="14">
                  <c:v>6.6378053122128629</c:v>
                </c:pt>
                <c:pt idx="15">
                  <c:v>6.5766447647529862</c:v>
                </c:pt>
                <c:pt idx="16">
                  <c:v>8.7844666316305684</c:v>
                </c:pt>
                <c:pt idx="17">
                  <c:v>11.898159333244351</c:v>
                </c:pt>
                <c:pt idx="18">
                  <c:v>13.388576043457398</c:v>
                </c:pt>
                <c:pt idx="19">
                  <c:v>14.345495004624013</c:v>
                </c:pt>
                <c:pt idx="20">
                  <c:v>14.384548205245846</c:v>
                </c:pt>
                <c:pt idx="21">
                  <c:v>9.7424549720508882</c:v>
                </c:pt>
                <c:pt idx="22">
                  <c:v>6.540226276236722</c:v>
                </c:pt>
                <c:pt idx="23">
                  <c:v>5.7417601856783502</c:v>
                </c:pt>
                <c:pt idx="24">
                  <c:v>5.3498085205622399</c:v>
                </c:pt>
                <c:pt idx="25">
                  <c:v>6.0899990701055593</c:v>
                </c:pt>
                <c:pt idx="26">
                  <c:v>5.2771840950717799</c:v>
                </c:pt>
                <c:pt idx="27">
                  <c:v>8.9151533844396766</c:v>
                </c:pt>
                <c:pt idx="28">
                  <c:v>10.247615164105648</c:v>
                </c:pt>
                <c:pt idx="29">
                  <c:v>11.334223011496025</c:v>
                </c:pt>
                <c:pt idx="30">
                  <c:v>14.343359556888284</c:v>
                </c:pt>
                <c:pt idx="31">
                  <c:v>15.101632217057098</c:v>
                </c:pt>
                <c:pt idx="32">
                  <c:v>13.719083759057543</c:v>
                </c:pt>
                <c:pt idx="33">
                  <c:v>10.18353517817544</c:v>
                </c:pt>
                <c:pt idx="34">
                  <c:v>7.9914474226455567</c:v>
                </c:pt>
                <c:pt idx="35">
                  <c:v>4.8286288286406815</c:v>
                </c:pt>
                <c:pt idx="36">
                  <c:v>4.8200843890804288</c:v>
                </c:pt>
                <c:pt idx="37">
                  <c:v>5.5544049404292632</c:v>
                </c:pt>
                <c:pt idx="38">
                  <c:v>7.6032687129397303</c:v>
                </c:pt>
                <c:pt idx="39">
                  <c:v>8.47150931672358</c:v>
                </c:pt>
                <c:pt idx="40">
                  <c:v>10.963167612936211</c:v>
                </c:pt>
                <c:pt idx="41">
                  <c:v>12.782135372684571</c:v>
                </c:pt>
                <c:pt idx="42">
                  <c:v>15.005513893547629</c:v>
                </c:pt>
                <c:pt idx="43">
                  <c:v>15.400669723498837</c:v>
                </c:pt>
                <c:pt idx="44">
                  <c:v>12.956501136311413</c:v>
                </c:pt>
                <c:pt idx="45">
                  <c:v>9.6751714834399216</c:v>
                </c:pt>
                <c:pt idx="46">
                  <c:v>7.0920213360680622</c:v>
                </c:pt>
                <c:pt idx="47">
                  <c:v>4.6150304205667734</c:v>
                </c:pt>
                <c:pt idx="48">
                  <c:v>7.1354884574980648</c:v>
                </c:pt>
                <c:pt idx="49">
                  <c:v>5.4621754493389929</c:v>
                </c:pt>
                <c:pt idx="50">
                  <c:v>7.5658887763266378</c:v>
                </c:pt>
                <c:pt idx="51">
                  <c:v>8.7992763755242898</c:v>
                </c:pt>
                <c:pt idx="52">
                  <c:v>11.59328361201629</c:v>
                </c:pt>
                <c:pt idx="53">
                  <c:v>12.32193810870633</c:v>
                </c:pt>
                <c:pt idx="54">
                  <c:v>15.61854035135287</c:v>
                </c:pt>
                <c:pt idx="55">
                  <c:v>15.781941501318968</c:v>
                </c:pt>
                <c:pt idx="56">
                  <c:v>13.848203854706114</c:v>
                </c:pt>
                <c:pt idx="57">
                  <c:v>11.489687579582924</c:v>
                </c:pt>
                <c:pt idx="58">
                  <c:v>7.5003494022384318</c:v>
                </c:pt>
                <c:pt idx="59">
                  <c:v>6.6185809853566324</c:v>
                </c:pt>
                <c:pt idx="60">
                  <c:v>8.4768853477829182</c:v>
                </c:pt>
                <c:pt idx="61">
                  <c:v>8.5837610306457535</c:v>
                </c:pt>
                <c:pt idx="62">
                  <c:v>9.4444841962455115</c:v>
                </c:pt>
                <c:pt idx="63">
                  <c:v>8.5355184521397653</c:v>
                </c:pt>
                <c:pt idx="64">
                  <c:v>11.452308967278505</c:v>
                </c:pt>
                <c:pt idx="65">
                  <c:v>14.984899704738751</c:v>
                </c:pt>
                <c:pt idx="66">
                  <c:v>15.966707723111718</c:v>
                </c:pt>
                <c:pt idx="67">
                  <c:v>15.732814946773537</c:v>
                </c:pt>
                <c:pt idx="68">
                  <c:v>12.666258363769188</c:v>
                </c:pt>
                <c:pt idx="69">
                  <c:v>11.940378955904087</c:v>
                </c:pt>
                <c:pt idx="70">
                  <c:v>6.7289402621846346</c:v>
                </c:pt>
                <c:pt idx="71">
                  <c:v>5.6648648647164386</c:v>
                </c:pt>
                <c:pt idx="72">
                  <c:v>5.5121422777376434</c:v>
                </c:pt>
                <c:pt idx="73">
                  <c:v>7.598112517120164</c:v>
                </c:pt>
                <c:pt idx="74">
                  <c:v>7.2518998249631341</c:v>
                </c:pt>
                <c:pt idx="75">
                  <c:v>10.172142812813217</c:v>
                </c:pt>
                <c:pt idx="76">
                  <c:v>11.356189319460363</c:v>
                </c:pt>
                <c:pt idx="77">
                  <c:v>12.734680095684869</c:v>
                </c:pt>
                <c:pt idx="78">
                  <c:v>13.521007572943603</c:v>
                </c:pt>
                <c:pt idx="79">
                  <c:v>14.741721538137597</c:v>
                </c:pt>
                <c:pt idx="80">
                  <c:v>11.814286229882722</c:v>
                </c:pt>
                <c:pt idx="81">
                  <c:v>9.2052551181081927</c:v>
                </c:pt>
                <c:pt idx="82">
                  <c:v>8.4659915846361979</c:v>
                </c:pt>
                <c:pt idx="83">
                  <c:v>3.5085917129477857</c:v>
                </c:pt>
                <c:pt idx="84">
                  <c:v>3.9283121444803797</c:v>
                </c:pt>
                <c:pt idx="85">
                  <c:v>5.6359916248664081</c:v>
                </c:pt>
                <c:pt idx="86">
                  <c:v>7.0532535239653313</c:v>
                </c:pt>
                <c:pt idx="87">
                  <c:v>7.5764978131085927</c:v>
                </c:pt>
                <c:pt idx="88">
                  <c:v>11.192787507339926</c:v>
                </c:pt>
                <c:pt idx="89">
                  <c:v>12.843936223387999</c:v>
                </c:pt>
                <c:pt idx="90">
                  <c:v>14.709680551940988</c:v>
                </c:pt>
                <c:pt idx="91">
                  <c:v>16.076708774443588</c:v>
                </c:pt>
                <c:pt idx="92">
                  <c:v>13.540301426005183</c:v>
                </c:pt>
                <c:pt idx="93">
                  <c:v>9.6527436539029345</c:v>
                </c:pt>
                <c:pt idx="94">
                  <c:v>7.1273360133051149</c:v>
                </c:pt>
                <c:pt idx="95">
                  <c:v>5.7342844632174668</c:v>
                </c:pt>
                <c:pt idx="96">
                  <c:v>6.7947994568174455</c:v>
                </c:pt>
                <c:pt idx="97">
                  <c:v>5.3770416041203646</c:v>
                </c:pt>
                <c:pt idx="98">
                  <c:v>6.6121733178407798</c:v>
                </c:pt>
                <c:pt idx="99">
                  <c:v>8.4880625129857279</c:v>
                </c:pt>
                <c:pt idx="100">
                  <c:v>11.659498383527886</c:v>
                </c:pt>
                <c:pt idx="101">
                  <c:v>12.522790045799546</c:v>
                </c:pt>
                <c:pt idx="102">
                  <c:v>15.717862839697432</c:v>
                </c:pt>
                <c:pt idx="103">
                  <c:v>15.136876705934466</c:v>
                </c:pt>
                <c:pt idx="104">
                  <c:v>12.140948815249885</c:v>
                </c:pt>
                <c:pt idx="105">
                  <c:v>10.367230034251474</c:v>
                </c:pt>
                <c:pt idx="106">
                  <c:v>7.6151239241832798</c:v>
                </c:pt>
                <c:pt idx="107">
                  <c:v>5.4918498959363813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2-40C4-ABF7-AADF6AF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5407"/>
        <c:axId val="1507708287"/>
      </c:lineChart>
      <c:catAx>
        <c:axId val="15383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8287"/>
        <c:crosses val="autoZero"/>
        <c:auto val="1"/>
        <c:lblAlgn val="ctr"/>
        <c:lblOffset val="100"/>
        <c:noMultiLvlLbl val="0"/>
      </c:catAx>
      <c:valAx>
        <c:axId val="15077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 v. air temp 2010-18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water temp to air temp'!$L$1</c:f>
              <c:strCache>
                <c:ptCount val="1"/>
                <c:pt idx="0">
                  <c:v>air temp but not lower than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2633420822395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 water temp to air temp'!$L$2:$L$110</c:f>
              <c:numCache>
                <c:formatCode>General</c:formatCode>
                <c:ptCount val="109"/>
                <c:pt idx="0">
                  <c:v>5.827426</c:v>
                </c:pt>
                <c:pt idx="1">
                  <c:v>5.8785780000000001</c:v>
                </c:pt>
                <c:pt idx="2">
                  <c:v>5.8983939999999997</c:v>
                </c:pt>
                <c:pt idx="3">
                  <c:v>6.7983409999999997</c:v>
                </c:pt>
                <c:pt idx="4">
                  <c:v>8.7419410000000006</c:v>
                </c:pt>
                <c:pt idx="5">
                  <c:v>12.121674000000001</c:v>
                </c:pt>
                <c:pt idx="6">
                  <c:v>16.775814</c:v>
                </c:pt>
                <c:pt idx="7">
                  <c:v>16.632266999999999</c:v>
                </c:pt>
                <c:pt idx="8">
                  <c:v>13.865008</c:v>
                </c:pt>
                <c:pt idx="9">
                  <c:v>9.9225890000000003</c:v>
                </c:pt>
                <c:pt idx="10">
                  <c:v>4.9733409999999996</c:v>
                </c:pt>
                <c:pt idx="11">
                  <c:v>3.6758130000000002</c:v>
                </c:pt>
                <c:pt idx="12">
                  <c:v>3.7854899999999998</c:v>
                </c:pt>
                <c:pt idx="13">
                  <c:v>2.4857209999999998</c:v>
                </c:pt>
                <c:pt idx="14">
                  <c:v>4.9790400000000004</c:v>
                </c:pt>
                <c:pt idx="15">
                  <c:v>4.8866740000000002</c:v>
                </c:pt>
                <c:pt idx="16">
                  <c:v>8.2209749999999993</c:v>
                </c:pt>
                <c:pt idx="17">
                  <c:v>12.923342</c:v>
                </c:pt>
                <c:pt idx="18">
                  <c:v>15.174201999999999</c:v>
                </c:pt>
                <c:pt idx="19">
                  <c:v>16.619361999999999</c:v>
                </c:pt>
                <c:pt idx="20">
                  <c:v>16.678341</c:v>
                </c:pt>
                <c:pt idx="21">
                  <c:v>9.6677499999999998</c:v>
                </c:pt>
                <c:pt idx="22">
                  <c:v>4.8316739999999996</c:v>
                </c:pt>
                <c:pt idx="23">
                  <c:v>3.625813</c:v>
                </c:pt>
                <c:pt idx="24">
                  <c:v>3.0338790000000002</c:v>
                </c:pt>
                <c:pt idx="25">
                  <c:v>4.1517309999999998</c:v>
                </c:pt>
                <c:pt idx="26">
                  <c:v>2.9241999999999999</c:v>
                </c:pt>
                <c:pt idx="27">
                  <c:v>8.4183409999999999</c:v>
                </c:pt>
                <c:pt idx="28">
                  <c:v>10.430654000000001</c:v>
                </c:pt>
                <c:pt idx="29">
                  <c:v>12.071673000000001</c:v>
                </c:pt>
                <c:pt idx="30">
                  <c:v>16.616136999999998</c:v>
                </c:pt>
                <c:pt idx="31">
                  <c:v>17.761296999999999</c:v>
                </c:pt>
                <c:pt idx="32">
                  <c:v>15.673342</c:v>
                </c:pt>
                <c:pt idx="33">
                  <c:v>10.333879</c:v>
                </c:pt>
                <c:pt idx="34">
                  <c:v>7.0233400000000001</c:v>
                </c:pt>
                <c:pt idx="35">
                  <c:v>2.2467820000000001</c:v>
                </c:pt>
                <c:pt idx="36">
                  <c:v>2.2338779999999998</c:v>
                </c:pt>
                <c:pt idx="37">
                  <c:v>3.3428650000000002</c:v>
                </c:pt>
                <c:pt idx="38">
                  <c:v>6.4371039999999997</c:v>
                </c:pt>
                <c:pt idx="39">
                  <c:v>7.7483399999999998</c:v>
                </c:pt>
                <c:pt idx="40">
                  <c:v>11.511297000000001</c:v>
                </c:pt>
                <c:pt idx="41">
                  <c:v>14.258342000000001</c:v>
                </c:pt>
                <c:pt idx="42">
                  <c:v>17.616136999999998</c:v>
                </c:pt>
                <c:pt idx="43">
                  <c:v>18.212910000000001</c:v>
                </c:pt>
                <c:pt idx="44">
                  <c:v>14.521673</c:v>
                </c:pt>
                <c:pt idx="45">
                  <c:v>9.5661369999999994</c:v>
                </c:pt>
                <c:pt idx="46">
                  <c:v>5.6650070000000001</c:v>
                </c:pt>
                <c:pt idx="47">
                  <c:v>1.9242010000000001</c:v>
                </c:pt>
                <c:pt idx="48">
                  <c:v>5.7306520000000001</c:v>
                </c:pt>
                <c:pt idx="49">
                  <c:v>3.2035779999999998</c:v>
                </c:pt>
                <c:pt idx="50">
                  <c:v>6.3806520000000004</c:v>
                </c:pt>
                <c:pt idx="51">
                  <c:v>8.2433409999999991</c:v>
                </c:pt>
                <c:pt idx="52">
                  <c:v>12.462911999999999</c:v>
                </c:pt>
                <c:pt idx="53">
                  <c:v>13.563342</c:v>
                </c:pt>
                <c:pt idx="54">
                  <c:v>18.541943</c:v>
                </c:pt>
                <c:pt idx="55">
                  <c:v>18.788715</c:v>
                </c:pt>
                <c:pt idx="56">
                  <c:v>15.868342</c:v>
                </c:pt>
                <c:pt idx="57">
                  <c:v>12.306459</c:v>
                </c:pt>
                <c:pt idx="58">
                  <c:v>6.2816729999999996</c:v>
                </c:pt>
                <c:pt idx="59">
                  <c:v>4.9500070000000003</c:v>
                </c:pt>
                <c:pt idx="60">
                  <c:v>7.7564590000000004</c:v>
                </c:pt>
                <c:pt idx="61">
                  <c:v>7.9178649999999999</c:v>
                </c:pt>
                <c:pt idx="62">
                  <c:v>9.2177480000000003</c:v>
                </c:pt>
                <c:pt idx="63">
                  <c:v>7.845008</c:v>
                </c:pt>
                <c:pt idx="64">
                  <c:v>12.250009</c:v>
                </c:pt>
                <c:pt idx="65">
                  <c:v>17.585004999999999</c:v>
                </c:pt>
                <c:pt idx="66">
                  <c:v>19.067753</c:v>
                </c:pt>
                <c:pt idx="67">
                  <c:v>18.714523</c:v>
                </c:pt>
                <c:pt idx="68">
                  <c:v>14.083342</c:v>
                </c:pt>
                <c:pt idx="69">
                  <c:v>12.987102999999999</c:v>
                </c:pt>
                <c:pt idx="70">
                  <c:v>5.1166739999999997</c:v>
                </c:pt>
                <c:pt idx="71">
                  <c:v>3.509684</c:v>
                </c:pt>
                <c:pt idx="72">
                  <c:v>3.279039</c:v>
                </c:pt>
                <c:pt idx="73">
                  <c:v>6.4293170000000002</c:v>
                </c:pt>
                <c:pt idx="74">
                  <c:v>5.9064589999999999</c:v>
                </c:pt>
                <c:pt idx="75">
                  <c:v>10.316674000000001</c:v>
                </c:pt>
                <c:pt idx="76">
                  <c:v>12.104846999999999</c:v>
                </c:pt>
                <c:pt idx="77">
                  <c:v>14.186674</c:v>
                </c:pt>
                <c:pt idx="78">
                  <c:v>15.374203</c:v>
                </c:pt>
                <c:pt idx="79">
                  <c:v>17.217752000000001</c:v>
                </c:pt>
                <c:pt idx="80">
                  <c:v>12.796675</c:v>
                </c:pt>
                <c:pt idx="81">
                  <c:v>8.8564589999999992</c:v>
                </c:pt>
                <c:pt idx="82">
                  <c:v>7.7400070000000003</c:v>
                </c:pt>
                <c:pt idx="83">
                  <c:v>0.25323299999999999</c:v>
                </c:pt>
                <c:pt idx="84">
                  <c:v>0.887104</c:v>
                </c:pt>
                <c:pt idx="85">
                  <c:v>3.4660790000000001</c:v>
                </c:pt>
                <c:pt idx="86">
                  <c:v>5.6064590000000001</c:v>
                </c:pt>
                <c:pt idx="87">
                  <c:v>6.396674</c:v>
                </c:pt>
                <c:pt idx="88">
                  <c:v>11.858074</c:v>
                </c:pt>
                <c:pt idx="89">
                  <c:v>14.351675</c:v>
                </c:pt>
                <c:pt idx="90">
                  <c:v>17.169363000000001</c:v>
                </c:pt>
                <c:pt idx="91">
                  <c:v>19.233879000000002</c:v>
                </c:pt>
                <c:pt idx="92">
                  <c:v>15.403340999999999</c:v>
                </c:pt>
                <c:pt idx="93">
                  <c:v>9.5322659999999999</c:v>
                </c:pt>
                <c:pt idx="94">
                  <c:v>5.7183400000000004</c:v>
                </c:pt>
                <c:pt idx="95">
                  <c:v>3.6145230000000002</c:v>
                </c:pt>
                <c:pt idx="96">
                  <c:v>5.2161359999999997</c:v>
                </c:pt>
                <c:pt idx="97">
                  <c:v>3.0750069999999998</c:v>
                </c:pt>
                <c:pt idx="98">
                  <c:v>4.9403300000000003</c:v>
                </c:pt>
                <c:pt idx="99">
                  <c:v>7.773339</c:v>
                </c:pt>
                <c:pt idx="100">
                  <c:v>12.562911</c:v>
                </c:pt>
                <c:pt idx="101">
                  <c:v>13.866673</c:v>
                </c:pt>
                <c:pt idx="102">
                  <c:v>18.691942000000001</c:v>
                </c:pt>
                <c:pt idx="103">
                  <c:v>17.814523999999999</c:v>
                </c:pt>
                <c:pt idx="104">
                  <c:v>13.290008</c:v>
                </c:pt>
                <c:pt idx="105">
                  <c:v>10.611299000000001</c:v>
                </c:pt>
                <c:pt idx="106">
                  <c:v>6.4550080000000003</c:v>
                </c:pt>
                <c:pt idx="107">
                  <c:v>3.2483930000000001</c:v>
                </c:pt>
                <c:pt idx="108">
                  <c:v>9.6882425092592594</c:v>
                </c:pt>
              </c:numCache>
            </c:numRef>
          </c:xVal>
          <c:yVal>
            <c:numRef>
              <c:f>'Fit water temp to air temp'!$M$2:$M$110</c:f>
              <c:numCache>
                <c:formatCode>General</c:formatCode>
                <c:ptCount val="109"/>
                <c:pt idx="0">
                  <c:v>6.5488150000000003</c:v>
                </c:pt>
                <c:pt idx="1">
                  <c:v>6.2569530000000002</c:v>
                </c:pt>
                <c:pt idx="2">
                  <c:v>6.5102969999999996</c:v>
                </c:pt>
                <c:pt idx="3">
                  <c:v>7.016629</c:v>
                </c:pt>
                <c:pt idx="4">
                  <c:v>8.5420350000000003</c:v>
                </c:pt>
                <c:pt idx="5">
                  <c:v>11.353870000000001</c:v>
                </c:pt>
                <c:pt idx="6">
                  <c:v>18.857621999999999</c:v>
                </c:pt>
                <c:pt idx="7">
                  <c:v>19.686464000000001</c:v>
                </c:pt>
                <c:pt idx="8">
                  <c:v>15.759565</c:v>
                </c:pt>
                <c:pt idx="9">
                  <c:v>11.111582</c:v>
                </c:pt>
                <c:pt idx="10">
                  <c:v>7.2814439999999996</c:v>
                </c:pt>
                <c:pt idx="11">
                  <c:v>6.213406</c:v>
                </c:pt>
                <c:pt idx="12">
                  <c:v>5.4902660000000001</c:v>
                </c:pt>
                <c:pt idx="13">
                  <c:v>4.6242000000000001</c:v>
                </c:pt>
                <c:pt idx="14">
                  <c:v>5.5021440000000004</c:v>
                </c:pt>
                <c:pt idx="15">
                  <c:v>6.2522029999999997</c:v>
                </c:pt>
                <c:pt idx="16">
                  <c:v>7.5640549999999998</c:v>
                </c:pt>
                <c:pt idx="17">
                  <c:v>10.631712</c:v>
                </c:pt>
                <c:pt idx="18">
                  <c:v>16.250326000000001</c:v>
                </c:pt>
                <c:pt idx="19">
                  <c:v>19.721518</c:v>
                </c:pt>
                <c:pt idx="20">
                  <c:v>17.337859999999999</c:v>
                </c:pt>
                <c:pt idx="21">
                  <c:v>11.302659</c:v>
                </c:pt>
                <c:pt idx="22">
                  <c:v>6.5582289999999999</c:v>
                </c:pt>
                <c:pt idx="23">
                  <c:v>3.8962509999999999</c:v>
                </c:pt>
                <c:pt idx="24">
                  <c:v>4.9214390000000003</c:v>
                </c:pt>
                <c:pt idx="25">
                  <c:v>5.1279089999999998</c:v>
                </c:pt>
                <c:pt idx="26">
                  <c:v>5.0719139999999996</c:v>
                </c:pt>
                <c:pt idx="27">
                  <c:v>6.5960349999999996</c:v>
                </c:pt>
                <c:pt idx="28">
                  <c:v>8.7931030000000003</c:v>
                </c:pt>
                <c:pt idx="29">
                  <c:v>11.085842</c:v>
                </c:pt>
                <c:pt idx="30">
                  <c:v>17.259895</c:v>
                </c:pt>
                <c:pt idx="31">
                  <c:v>20.230844000000001</c:v>
                </c:pt>
                <c:pt idx="32">
                  <c:v>16.425416999999999</c:v>
                </c:pt>
                <c:pt idx="33">
                  <c:v>10.409481</c:v>
                </c:pt>
                <c:pt idx="34">
                  <c:v>8.1149190000000004</c:v>
                </c:pt>
                <c:pt idx="35">
                  <c:v>6.1558140000000003</c:v>
                </c:pt>
                <c:pt idx="36">
                  <c:v>4.3148499999999999</c:v>
                </c:pt>
                <c:pt idx="37">
                  <c:v>5.3706670000000001</c:v>
                </c:pt>
                <c:pt idx="38">
                  <c:v>6.000432</c:v>
                </c:pt>
                <c:pt idx="39">
                  <c:v>7.3541650000000001</c:v>
                </c:pt>
                <c:pt idx="40">
                  <c:v>10.393872</c:v>
                </c:pt>
                <c:pt idx="41">
                  <c:v>13.887563999999999</c:v>
                </c:pt>
                <c:pt idx="42">
                  <c:v>20.018450000000001</c:v>
                </c:pt>
                <c:pt idx="43">
                  <c:v>20.471126999999999</c:v>
                </c:pt>
                <c:pt idx="44">
                  <c:v>16.325657</c:v>
                </c:pt>
                <c:pt idx="45">
                  <c:v>8.9291060000000009</c:v>
                </c:pt>
                <c:pt idx="46">
                  <c:v>7.0151490000000001</c:v>
                </c:pt>
                <c:pt idx="47">
                  <c:v>4.1214890000000004</c:v>
                </c:pt>
                <c:pt idx="48">
                  <c:v>5.2719950000000004</c:v>
                </c:pt>
                <c:pt idx="49">
                  <c:v>5.0948130000000003</c:v>
                </c:pt>
                <c:pt idx="50">
                  <c:v>6.727627</c:v>
                </c:pt>
                <c:pt idx="51">
                  <c:v>8.0741010000000006</c:v>
                </c:pt>
                <c:pt idx="52">
                  <c:v>10.960146</c:v>
                </c:pt>
                <c:pt idx="53">
                  <c:v>14.537305</c:v>
                </c:pt>
                <c:pt idx="54">
                  <c:v>18.976659999999999</c:v>
                </c:pt>
                <c:pt idx="55">
                  <c:v>21.242239000000001</c:v>
                </c:pt>
                <c:pt idx="56">
                  <c:v>17.225871999999999</c:v>
                </c:pt>
                <c:pt idx="57">
                  <c:v>12.562853</c:v>
                </c:pt>
                <c:pt idx="58">
                  <c:v>7.6315049999999998</c:v>
                </c:pt>
                <c:pt idx="59">
                  <c:v>7.4172419999999999</c:v>
                </c:pt>
                <c:pt idx="60">
                  <c:v>6.6338660000000003</c:v>
                </c:pt>
                <c:pt idx="61">
                  <c:v>7.2626730000000004</c:v>
                </c:pt>
                <c:pt idx="62">
                  <c:v>7.8642589999999997</c:v>
                </c:pt>
                <c:pt idx="63">
                  <c:v>8.61557</c:v>
                </c:pt>
                <c:pt idx="64">
                  <c:v>13.252872999999999</c:v>
                </c:pt>
                <c:pt idx="65">
                  <c:v>19.900960999999999</c:v>
                </c:pt>
                <c:pt idx="66">
                  <c:v>22.769897</c:v>
                </c:pt>
                <c:pt idx="67">
                  <c:v>21.078575000000001</c:v>
                </c:pt>
                <c:pt idx="68">
                  <c:v>16.182568</c:v>
                </c:pt>
                <c:pt idx="69">
                  <c:v>13.124743</c:v>
                </c:pt>
                <c:pt idx="70">
                  <c:v>7.4532730000000003</c:v>
                </c:pt>
                <c:pt idx="71">
                  <c:v>7.6571740000000004</c:v>
                </c:pt>
                <c:pt idx="72">
                  <c:v>7.8185159999999998</c:v>
                </c:pt>
                <c:pt idx="73">
                  <c:v>7.8185159999999998</c:v>
                </c:pt>
                <c:pt idx="74">
                  <c:v>7.8185159999999998</c:v>
                </c:pt>
                <c:pt idx="75">
                  <c:v>7.8185159999999998</c:v>
                </c:pt>
                <c:pt idx="76">
                  <c:v>7.8185159999999998</c:v>
                </c:pt>
                <c:pt idx="77">
                  <c:v>7.8185159999999998</c:v>
                </c:pt>
                <c:pt idx="78">
                  <c:v>7.8185159999999998</c:v>
                </c:pt>
                <c:pt idx="79">
                  <c:v>7.8185159999999998</c:v>
                </c:pt>
                <c:pt idx="80">
                  <c:v>7.8185159999999998</c:v>
                </c:pt>
                <c:pt idx="81">
                  <c:v>7.8185159999999998</c:v>
                </c:pt>
                <c:pt idx="82">
                  <c:v>7.8185159999999998</c:v>
                </c:pt>
                <c:pt idx="83">
                  <c:v>7.8185159999999998</c:v>
                </c:pt>
                <c:pt idx="84">
                  <c:v>7.8185159999999998</c:v>
                </c:pt>
                <c:pt idx="85">
                  <c:v>7.8185159999999998</c:v>
                </c:pt>
                <c:pt idx="86">
                  <c:v>7.8185159999999998</c:v>
                </c:pt>
                <c:pt idx="87">
                  <c:v>7.8185159999999998</c:v>
                </c:pt>
                <c:pt idx="88">
                  <c:v>7.8185159999999998</c:v>
                </c:pt>
                <c:pt idx="89">
                  <c:v>7.8185159999999998</c:v>
                </c:pt>
                <c:pt idx="90">
                  <c:v>7.8185159999999998</c:v>
                </c:pt>
                <c:pt idx="91">
                  <c:v>7.8185159999999998</c:v>
                </c:pt>
                <c:pt idx="92">
                  <c:v>7.8185159999999998</c:v>
                </c:pt>
                <c:pt idx="93">
                  <c:v>7.8185159999999998</c:v>
                </c:pt>
                <c:pt idx="94">
                  <c:v>7.8185159999999998</c:v>
                </c:pt>
                <c:pt idx="95">
                  <c:v>7.8185159999999998</c:v>
                </c:pt>
                <c:pt idx="96">
                  <c:v>7.8185159999999998</c:v>
                </c:pt>
                <c:pt idx="97">
                  <c:v>7.8185159999999998</c:v>
                </c:pt>
                <c:pt idx="98">
                  <c:v>7.8185159999999998</c:v>
                </c:pt>
                <c:pt idx="99">
                  <c:v>7.8185159999999998</c:v>
                </c:pt>
                <c:pt idx="100">
                  <c:v>7.8185159999999998</c:v>
                </c:pt>
                <c:pt idx="101">
                  <c:v>7.8185159999999998</c:v>
                </c:pt>
                <c:pt idx="102">
                  <c:v>7.8185159999999998</c:v>
                </c:pt>
                <c:pt idx="103">
                  <c:v>7.8185159999999998</c:v>
                </c:pt>
                <c:pt idx="104">
                  <c:v>7.8185159999999998</c:v>
                </c:pt>
                <c:pt idx="105">
                  <c:v>7.8185159999999998</c:v>
                </c:pt>
                <c:pt idx="106">
                  <c:v>7.8185159999999998</c:v>
                </c:pt>
                <c:pt idx="107">
                  <c:v>7.8185159999999998</c:v>
                </c:pt>
                <c:pt idx="108">
                  <c:v>9.7560241759259387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EC0-B027-72B3BCC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9103"/>
        <c:axId val="1915226287"/>
      </c:scatterChart>
      <c:valAx>
        <c:axId val="14963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temp, but not lower than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6287"/>
        <c:crosses val="autoZero"/>
        <c:crossBetween val="midCat"/>
      </c:valAx>
      <c:valAx>
        <c:axId val="1915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water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 water temp to air temp'!$G$1</c:f>
              <c:strCache>
                <c:ptCount val="1"/>
                <c:pt idx="0">
                  <c:v> Air temperature at reach_23780805 from climate dataset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 water temp to air temp'!$G$2:$G$110</c:f>
              <c:numCache>
                <c:formatCode>General</c:formatCode>
                <c:ptCount val="109"/>
                <c:pt idx="0">
                  <c:v>5.827426</c:v>
                </c:pt>
                <c:pt idx="1">
                  <c:v>5.8785780000000001</c:v>
                </c:pt>
                <c:pt idx="2">
                  <c:v>5.8983939999999997</c:v>
                </c:pt>
                <c:pt idx="3">
                  <c:v>6.7983409999999997</c:v>
                </c:pt>
                <c:pt idx="4">
                  <c:v>8.7419410000000006</c:v>
                </c:pt>
                <c:pt idx="5">
                  <c:v>12.121674000000001</c:v>
                </c:pt>
                <c:pt idx="6">
                  <c:v>16.775814</c:v>
                </c:pt>
                <c:pt idx="7">
                  <c:v>16.632266999999999</c:v>
                </c:pt>
                <c:pt idx="8">
                  <c:v>13.865008</c:v>
                </c:pt>
                <c:pt idx="9">
                  <c:v>9.9225890000000003</c:v>
                </c:pt>
                <c:pt idx="10">
                  <c:v>4.9733409999999996</c:v>
                </c:pt>
                <c:pt idx="11">
                  <c:v>3.6758130000000002</c:v>
                </c:pt>
                <c:pt idx="12">
                  <c:v>3.7854899999999998</c:v>
                </c:pt>
                <c:pt idx="13">
                  <c:v>2.4857209999999998</c:v>
                </c:pt>
                <c:pt idx="14">
                  <c:v>4.9790400000000004</c:v>
                </c:pt>
                <c:pt idx="15">
                  <c:v>4.8866740000000002</c:v>
                </c:pt>
                <c:pt idx="16">
                  <c:v>8.2209749999999993</c:v>
                </c:pt>
                <c:pt idx="17">
                  <c:v>12.923342</c:v>
                </c:pt>
                <c:pt idx="18">
                  <c:v>15.174201999999999</c:v>
                </c:pt>
                <c:pt idx="19">
                  <c:v>16.619361999999999</c:v>
                </c:pt>
                <c:pt idx="20">
                  <c:v>16.678341</c:v>
                </c:pt>
                <c:pt idx="21">
                  <c:v>9.6677499999999998</c:v>
                </c:pt>
                <c:pt idx="22">
                  <c:v>4.8316739999999996</c:v>
                </c:pt>
                <c:pt idx="23">
                  <c:v>3.625813</c:v>
                </c:pt>
                <c:pt idx="24">
                  <c:v>3.0338790000000002</c:v>
                </c:pt>
                <c:pt idx="25">
                  <c:v>4.1517309999999998</c:v>
                </c:pt>
                <c:pt idx="26">
                  <c:v>2.9241999999999999</c:v>
                </c:pt>
                <c:pt idx="27">
                  <c:v>8.4183409999999999</c:v>
                </c:pt>
                <c:pt idx="28">
                  <c:v>10.430654000000001</c:v>
                </c:pt>
                <c:pt idx="29">
                  <c:v>12.071673000000001</c:v>
                </c:pt>
                <c:pt idx="30">
                  <c:v>16.616136999999998</c:v>
                </c:pt>
                <c:pt idx="31">
                  <c:v>17.761296999999999</c:v>
                </c:pt>
                <c:pt idx="32">
                  <c:v>15.673342</c:v>
                </c:pt>
                <c:pt idx="33">
                  <c:v>10.333879</c:v>
                </c:pt>
                <c:pt idx="34">
                  <c:v>7.0233400000000001</c:v>
                </c:pt>
                <c:pt idx="35">
                  <c:v>2.2467820000000001</c:v>
                </c:pt>
                <c:pt idx="36">
                  <c:v>2.2338779999999998</c:v>
                </c:pt>
                <c:pt idx="37">
                  <c:v>3.3428650000000002</c:v>
                </c:pt>
                <c:pt idx="38">
                  <c:v>6.4371039999999997</c:v>
                </c:pt>
                <c:pt idx="39">
                  <c:v>7.7483399999999998</c:v>
                </c:pt>
                <c:pt idx="40">
                  <c:v>11.511297000000001</c:v>
                </c:pt>
                <c:pt idx="41">
                  <c:v>14.258342000000001</c:v>
                </c:pt>
                <c:pt idx="42">
                  <c:v>17.616136999999998</c:v>
                </c:pt>
                <c:pt idx="43">
                  <c:v>18.212910000000001</c:v>
                </c:pt>
                <c:pt idx="44">
                  <c:v>14.521673</c:v>
                </c:pt>
                <c:pt idx="45">
                  <c:v>9.5661369999999994</c:v>
                </c:pt>
                <c:pt idx="46">
                  <c:v>5.6650070000000001</c:v>
                </c:pt>
                <c:pt idx="47">
                  <c:v>1.9242010000000001</c:v>
                </c:pt>
                <c:pt idx="48">
                  <c:v>5.7306520000000001</c:v>
                </c:pt>
                <c:pt idx="49">
                  <c:v>3.2035779999999998</c:v>
                </c:pt>
                <c:pt idx="50">
                  <c:v>6.3806520000000004</c:v>
                </c:pt>
                <c:pt idx="51">
                  <c:v>8.2433409999999991</c:v>
                </c:pt>
                <c:pt idx="52">
                  <c:v>12.462911999999999</c:v>
                </c:pt>
                <c:pt idx="53">
                  <c:v>13.563342</c:v>
                </c:pt>
                <c:pt idx="54">
                  <c:v>18.541943</c:v>
                </c:pt>
                <c:pt idx="55">
                  <c:v>18.788715</c:v>
                </c:pt>
                <c:pt idx="56">
                  <c:v>15.868342</c:v>
                </c:pt>
                <c:pt idx="57">
                  <c:v>12.306459</c:v>
                </c:pt>
                <c:pt idx="58">
                  <c:v>6.2816729999999996</c:v>
                </c:pt>
                <c:pt idx="59">
                  <c:v>4.9500070000000003</c:v>
                </c:pt>
                <c:pt idx="60">
                  <c:v>7.7564590000000004</c:v>
                </c:pt>
                <c:pt idx="61">
                  <c:v>7.9178649999999999</c:v>
                </c:pt>
                <c:pt idx="62">
                  <c:v>9.2177480000000003</c:v>
                </c:pt>
                <c:pt idx="63">
                  <c:v>7.845008</c:v>
                </c:pt>
                <c:pt idx="64">
                  <c:v>12.250009</c:v>
                </c:pt>
                <c:pt idx="65">
                  <c:v>17.585004999999999</c:v>
                </c:pt>
                <c:pt idx="66">
                  <c:v>19.067753</c:v>
                </c:pt>
                <c:pt idx="67">
                  <c:v>18.714523</c:v>
                </c:pt>
                <c:pt idx="68">
                  <c:v>14.083342</c:v>
                </c:pt>
                <c:pt idx="69">
                  <c:v>12.987102999999999</c:v>
                </c:pt>
                <c:pt idx="70">
                  <c:v>5.1166739999999997</c:v>
                </c:pt>
                <c:pt idx="71">
                  <c:v>3.509684</c:v>
                </c:pt>
                <c:pt idx="72">
                  <c:v>3.279039</c:v>
                </c:pt>
                <c:pt idx="73">
                  <c:v>6.4293170000000002</c:v>
                </c:pt>
                <c:pt idx="74">
                  <c:v>5.9064589999999999</c:v>
                </c:pt>
                <c:pt idx="75">
                  <c:v>10.316674000000001</c:v>
                </c:pt>
                <c:pt idx="76">
                  <c:v>12.104846999999999</c:v>
                </c:pt>
                <c:pt idx="77">
                  <c:v>14.186674</c:v>
                </c:pt>
                <c:pt idx="78">
                  <c:v>15.374203</c:v>
                </c:pt>
                <c:pt idx="79">
                  <c:v>17.217752000000001</c:v>
                </c:pt>
                <c:pt idx="80">
                  <c:v>12.796675</c:v>
                </c:pt>
                <c:pt idx="81">
                  <c:v>8.8564589999999992</c:v>
                </c:pt>
                <c:pt idx="82">
                  <c:v>7.7400070000000003</c:v>
                </c:pt>
                <c:pt idx="83">
                  <c:v>0.25323299999999999</c:v>
                </c:pt>
                <c:pt idx="84">
                  <c:v>0.887104</c:v>
                </c:pt>
                <c:pt idx="85">
                  <c:v>3.4660790000000001</c:v>
                </c:pt>
                <c:pt idx="86">
                  <c:v>5.6064590000000001</c:v>
                </c:pt>
                <c:pt idx="87">
                  <c:v>6.396674</c:v>
                </c:pt>
                <c:pt idx="88">
                  <c:v>11.858074</c:v>
                </c:pt>
                <c:pt idx="89">
                  <c:v>14.351675</c:v>
                </c:pt>
                <c:pt idx="90">
                  <c:v>17.169363000000001</c:v>
                </c:pt>
                <c:pt idx="91">
                  <c:v>19.233879000000002</c:v>
                </c:pt>
                <c:pt idx="92">
                  <c:v>15.403340999999999</c:v>
                </c:pt>
                <c:pt idx="93">
                  <c:v>9.5322659999999999</c:v>
                </c:pt>
                <c:pt idx="94">
                  <c:v>5.7183400000000004</c:v>
                </c:pt>
                <c:pt idx="95">
                  <c:v>3.6145230000000002</c:v>
                </c:pt>
                <c:pt idx="96">
                  <c:v>5.2161359999999997</c:v>
                </c:pt>
                <c:pt idx="97">
                  <c:v>3.0750069999999998</c:v>
                </c:pt>
                <c:pt idx="98">
                  <c:v>4.9403300000000003</c:v>
                </c:pt>
                <c:pt idx="99">
                  <c:v>7.773339</c:v>
                </c:pt>
                <c:pt idx="100">
                  <c:v>12.562911</c:v>
                </c:pt>
                <c:pt idx="101">
                  <c:v>13.866673</c:v>
                </c:pt>
                <c:pt idx="102">
                  <c:v>18.691942000000001</c:v>
                </c:pt>
                <c:pt idx="103">
                  <c:v>17.814523999999999</c:v>
                </c:pt>
                <c:pt idx="104">
                  <c:v>13.290008</c:v>
                </c:pt>
                <c:pt idx="105">
                  <c:v>10.611299000000001</c:v>
                </c:pt>
                <c:pt idx="106">
                  <c:v>6.4550080000000003</c:v>
                </c:pt>
                <c:pt idx="107">
                  <c:v>3.2483930000000001</c:v>
                </c:pt>
                <c:pt idx="108">
                  <c:v>9.6882425092592594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1-4295-81DA-5C101EC3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982128"/>
        <c:axId val="1242993360"/>
      </c:lineChart>
      <c:catAx>
        <c:axId val="12429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93360"/>
        <c:crosses val="autoZero"/>
        <c:auto val="1"/>
        <c:lblAlgn val="ctr"/>
        <c:lblOffset val="100"/>
        <c:noMultiLvlLbl val="0"/>
      </c:catAx>
      <c:valAx>
        <c:axId val="12429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307656</xdr:colOff>
      <xdr:row>12</xdr:row>
      <xdr:rowOff>36195</xdr:rowOff>
    </xdr:from>
    <xdr:to>
      <xdr:col>20</xdr:col>
      <xdr:colOff>300990</xdr:colOff>
      <xdr:row>40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4D80-1113-4CD3-B172-CDF67A35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425767</xdr:colOff>
      <xdr:row>12</xdr:row>
      <xdr:rowOff>39052</xdr:rowOff>
    </xdr:from>
    <xdr:to>
      <xdr:col>8</xdr:col>
      <xdr:colOff>722947</xdr:colOff>
      <xdr:row>27</xdr:row>
      <xdr:rowOff>60007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33F5B-4851-49D3-9338-805A8BA2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1</xdr:row>
      <xdr:rowOff>57150</xdr:rowOff>
    </xdr:from>
    <xdr:to>
      <xdr:col>22</xdr:col>
      <xdr:colOff>419100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2E24C-E54F-4165-93D0-BA552AD38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"/>
  <sheetViews>
    <sheetView tabSelected="1" topLeftCell="B1" workbookViewId="0">
      <selection activeCell="I3" sqref="I3"/>
    </sheetView>
  </sheetViews>
  <sheetFormatPr defaultRowHeight="14.4" x14ac:dyDescent="0.3"/>
  <cols>
    <col min="8" max="8" width="8.88671875" style="3"/>
    <col min="9" max="9" width="11.5546875" bestFit="1" customWidth="1"/>
  </cols>
  <sheetData>
    <row r="1" spans="1:20" s="1" customFormat="1" ht="2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2"/>
      <c r="I1" s="1" t="s">
        <v>12</v>
      </c>
      <c r="J1" s="1" t="s">
        <v>10</v>
      </c>
      <c r="L1" s="1" t="s">
        <v>11</v>
      </c>
      <c r="M1" s="1" t="str">
        <f t="shared" ref="M1:M32" si="0">F1</f>
        <v xml:space="preserve"> Obs:..\Observations\NSantiam\USGS_14182500_temp_LITTLE NORTH SANTIAM RIVER NEAR MEHAMA  OR_23780805.csv</v>
      </c>
      <c r="O1" s="1" t="str">
        <f t="shared" ref="O1:O32" si="1">F1</f>
        <v xml:space="preserve"> Obs:..\Observations\NSantiam\USGS_14182500_temp_LITTLE NORTH SANTIAM RIVER NEAR MEHAMA  OR_23780805.csv</v>
      </c>
      <c r="Q1" s="1" t="s">
        <v>8</v>
      </c>
      <c r="S1" s="1" t="s">
        <v>13</v>
      </c>
      <c r="T1" s="1" t="str">
        <f>F1</f>
        <v xml:space="preserve"> Obs:..\Observations\NSantiam\USGS_14182500_temp_LITTLE NORTH SANTIAM RIVER NEAR MEHAMA  OR_23780805.csv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4.8250140000000004</v>
      </c>
      <c r="F2">
        <v>6.5488150000000003</v>
      </c>
      <c r="G2">
        <v>5.827426</v>
      </c>
      <c r="H2" s="3" t="s">
        <v>4</v>
      </c>
      <c r="I2">
        <f>SLOPE(M2:M109,L2:L109)</f>
        <v>0.66215433665934242</v>
      </c>
      <c r="J2">
        <f t="shared" ref="J2:J33" si="2">(F2-F$110)^2</f>
        <v>10.286190698143537</v>
      </c>
      <c r="K2">
        <f>SLOPE(M2:M109,L2:L109)</f>
        <v>0.66215433665934242</v>
      </c>
      <c r="L2">
        <f t="shared" ref="L2:L33" si="3">MAX(G2,0)</f>
        <v>5.827426</v>
      </c>
      <c r="M2">
        <f t="shared" si="0"/>
        <v>6.5488150000000003</v>
      </c>
      <c r="O2">
        <f t="shared" si="1"/>
        <v>6.5488150000000003</v>
      </c>
      <c r="Q2">
        <f>(S2-M2)^2</f>
        <v>0.42347918233576315</v>
      </c>
      <c r="S2">
        <f>L2*I$2+I$3</f>
        <v>7.1995677812739363</v>
      </c>
      <c r="T2">
        <f>F2</f>
        <v>6.5488150000000003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4.7756259999999999</v>
      </c>
      <c r="F3">
        <v>6.2569530000000002</v>
      </c>
      <c r="G3">
        <v>5.8785780000000001</v>
      </c>
      <c r="H3" s="3" t="s">
        <v>5</v>
      </c>
      <c r="I3">
        <f>INTERCEPT(M2:M109,L2:L109)</f>
        <v>3.3409123838125305</v>
      </c>
      <c r="J3">
        <f t="shared" si="2"/>
        <v>12.24349909419573</v>
      </c>
      <c r="L3">
        <f t="shared" si="3"/>
        <v>5.8785780000000001</v>
      </c>
      <c r="M3">
        <f t="shared" si="0"/>
        <v>6.2569530000000002</v>
      </c>
      <c r="O3">
        <f t="shared" si="1"/>
        <v>6.2569530000000002</v>
      </c>
      <c r="Q3">
        <f t="shared" ref="Q3:Q66" si="4">(S3-M3)^2</f>
        <v>0.95352354092613245</v>
      </c>
      <c r="S3">
        <f t="shared" ref="S3:S66" si="5">L3*I$2+I$3</f>
        <v>7.2334382999027342</v>
      </c>
      <c r="T3">
        <f t="shared" ref="T3:T66" si="6">F3</f>
        <v>6.2569530000000002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4.8414720000000004</v>
      </c>
      <c r="F4">
        <v>6.5102969999999996</v>
      </c>
      <c r="G4">
        <v>5.8983939999999997</v>
      </c>
      <c r="H4" s="3" t="s">
        <v>6</v>
      </c>
      <c r="I4">
        <f>RSQ(M2:M109,L2:L109)</f>
        <v>0.5637910940131301</v>
      </c>
      <c r="J4">
        <f t="shared" si="2"/>
        <v>10.534744900544172</v>
      </c>
      <c r="L4">
        <f t="shared" si="3"/>
        <v>5.8983939999999997</v>
      </c>
      <c r="M4">
        <f t="shared" si="0"/>
        <v>6.5102969999999996</v>
      </c>
      <c r="O4">
        <f t="shared" si="1"/>
        <v>6.5102969999999996</v>
      </c>
      <c r="Q4">
        <f t="shared" si="4"/>
        <v>0.54208254288292823</v>
      </c>
      <c r="S4">
        <f t="shared" si="5"/>
        <v>7.2465595502379756</v>
      </c>
      <c r="T4">
        <f t="shared" si="6"/>
        <v>6.5102969999999996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4.960718</v>
      </c>
      <c r="F5">
        <v>7.016629</v>
      </c>
      <c r="G5">
        <v>6.7983409999999997</v>
      </c>
      <c r="H5" s="3" t="s">
        <v>15</v>
      </c>
      <c r="I5">
        <f>S110-T110</f>
        <v>0</v>
      </c>
      <c r="J5">
        <f t="shared" si="2"/>
        <v>7.5042859298863052</v>
      </c>
      <c r="L5">
        <f t="shared" si="3"/>
        <v>6.7983409999999997</v>
      </c>
      <c r="M5">
        <f t="shared" si="0"/>
        <v>7.016629</v>
      </c>
      <c r="O5">
        <f t="shared" si="1"/>
        <v>7.016629</v>
      </c>
      <c r="Q5">
        <f t="shared" si="4"/>
        <v>0.68200238859006934</v>
      </c>
      <c r="S5">
        <f t="shared" si="5"/>
        <v>7.8424633590515409</v>
      </c>
      <c r="T5">
        <f t="shared" si="6"/>
        <v>7.016629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5.1066240000000001</v>
      </c>
      <c r="F6">
        <v>8.5420350000000003</v>
      </c>
      <c r="G6">
        <v>8.7419410000000006</v>
      </c>
      <c r="H6" s="3" t="s">
        <v>9</v>
      </c>
      <c r="I6" s="4">
        <f>(1/108)*SQRT(SUM(Q2:Q109))</f>
        <v>0.29355376214878409</v>
      </c>
      <c r="J6">
        <f t="shared" si="2"/>
        <v>1.4737697192653392</v>
      </c>
      <c r="L6">
        <f t="shared" si="3"/>
        <v>8.7419410000000006</v>
      </c>
      <c r="M6">
        <f t="shared" si="0"/>
        <v>8.5420350000000003</v>
      </c>
      <c r="O6">
        <f t="shared" si="1"/>
        <v>8.5420350000000003</v>
      </c>
      <c r="Q6">
        <f t="shared" si="4"/>
        <v>0.34502880691082294</v>
      </c>
      <c r="S6">
        <f t="shared" si="5"/>
        <v>9.1294265277826394</v>
      </c>
      <c r="T6">
        <f t="shared" si="6"/>
        <v>8.5420350000000003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5.3780260000000002</v>
      </c>
      <c r="F7">
        <v>11.353870000000001</v>
      </c>
      <c r="G7">
        <v>12.121674000000001</v>
      </c>
      <c r="J7">
        <f t="shared" si="2"/>
        <v>2.5531112775109177</v>
      </c>
      <c r="L7">
        <f t="shared" si="3"/>
        <v>12.121674000000001</v>
      </c>
      <c r="M7">
        <f t="shared" si="0"/>
        <v>11.353870000000001</v>
      </c>
      <c r="O7">
        <f t="shared" si="1"/>
        <v>11.353870000000001</v>
      </c>
      <c r="Q7">
        <f t="shared" si="4"/>
        <v>1.8120903374465325E-4</v>
      </c>
      <c r="S7">
        <f t="shared" si="5"/>
        <v>11.367331390483329</v>
      </c>
      <c r="T7">
        <f t="shared" si="6"/>
        <v>11.353870000000001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6.1330340000000003</v>
      </c>
      <c r="F8">
        <v>18.857621999999999</v>
      </c>
      <c r="G8">
        <v>16.775814</v>
      </c>
      <c r="J8">
        <f t="shared" si="2"/>
        <v>82.839082951189667</v>
      </c>
      <c r="L8">
        <f t="shared" si="3"/>
        <v>16.775814</v>
      </c>
      <c r="M8">
        <f t="shared" si="0"/>
        <v>18.857621999999999</v>
      </c>
      <c r="O8">
        <f t="shared" si="1"/>
        <v>18.857621999999999</v>
      </c>
      <c r="Q8">
        <f t="shared" si="4"/>
        <v>19.435151089480033</v>
      </c>
      <c r="S8">
        <f t="shared" si="5"/>
        <v>14.44909037490304</v>
      </c>
      <c r="T8">
        <f t="shared" si="6"/>
        <v>18.857621999999999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6.1369769999999999</v>
      </c>
      <c r="F9">
        <v>19.686464000000001</v>
      </c>
      <c r="G9">
        <v>16.632266999999999</v>
      </c>
      <c r="J9">
        <f t="shared" si="2"/>
        <v>98.613635099556092</v>
      </c>
      <c r="L9">
        <f t="shared" si="3"/>
        <v>16.632266999999999</v>
      </c>
      <c r="M9">
        <f t="shared" si="0"/>
        <v>19.686464000000001</v>
      </c>
      <c r="O9">
        <f t="shared" si="1"/>
        <v>19.686464000000001</v>
      </c>
      <c r="Q9">
        <f t="shared" si="4"/>
        <v>28.434744581691</v>
      </c>
      <c r="S9">
        <f t="shared" si="5"/>
        <v>14.354040106338601</v>
      </c>
      <c r="T9">
        <f t="shared" si="6"/>
        <v>19.686464000000001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5.1954710000000004</v>
      </c>
      <c r="F10">
        <v>15.759565</v>
      </c>
      <c r="G10">
        <v>13.865008</v>
      </c>
      <c r="J10">
        <f t="shared" si="2"/>
        <v>36.042502426323864</v>
      </c>
      <c r="L10">
        <f t="shared" si="3"/>
        <v>13.865008</v>
      </c>
      <c r="M10">
        <f t="shared" si="0"/>
        <v>15.759565</v>
      </c>
      <c r="O10">
        <f t="shared" si="1"/>
        <v>15.759565</v>
      </c>
      <c r="Q10">
        <f t="shared" si="4"/>
        <v>10.483850324044013</v>
      </c>
      <c r="S10">
        <f t="shared" si="5"/>
        <v>12.521687558829008</v>
      </c>
      <c r="T10">
        <f t="shared" si="6"/>
        <v>15.759565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4.9202830000000004</v>
      </c>
      <c r="F11">
        <v>11.111582</v>
      </c>
      <c r="G11">
        <v>9.9225890000000003</v>
      </c>
      <c r="J11">
        <f t="shared" si="2"/>
        <v>1.8375370144084044</v>
      </c>
      <c r="L11">
        <f t="shared" si="3"/>
        <v>9.9225890000000003</v>
      </c>
      <c r="M11">
        <f t="shared" si="0"/>
        <v>11.111582</v>
      </c>
      <c r="O11">
        <f t="shared" si="1"/>
        <v>11.111582</v>
      </c>
      <c r="Q11">
        <f t="shared" si="4"/>
        <v>1.4409224171483468</v>
      </c>
      <c r="S11">
        <f t="shared" si="5"/>
        <v>9.9111977210508186</v>
      </c>
      <c r="T11">
        <f t="shared" si="6"/>
        <v>11.111582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4.7015989999999999</v>
      </c>
      <c r="F12">
        <v>7.2814439999999996</v>
      </c>
      <c r="G12">
        <v>4.9733409999999996</v>
      </c>
      <c r="J12">
        <f t="shared" si="2"/>
        <v>6.1235470470856521</v>
      </c>
      <c r="L12">
        <f t="shared" si="3"/>
        <v>4.9733409999999996</v>
      </c>
      <c r="M12">
        <f t="shared" si="0"/>
        <v>7.2814439999999996</v>
      </c>
      <c r="O12">
        <f t="shared" si="1"/>
        <v>7.2814439999999996</v>
      </c>
      <c r="Q12">
        <f t="shared" si="4"/>
        <v>0.41914269312087821</v>
      </c>
      <c r="S12">
        <f t="shared" si="5"/>
        <v>6.6340316946482414</v>
      </c>
      <c r="T12">
        <f t="shared" si="6"/>
        <v>7.2814439999999996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4.7361760000000004</v>
      </c>
      <c r="F13">
        <v>6.213406</v>
      </c>
      <c r="G13">
        <v>3.6758130000000002</v>
      </c>
      <c r="J13">
        <f t="shared" si="2"/>
        <v>12.550143540400825</v>
      </c>
      <c r="L13">
        <f t="shared" si="3"/>
        <v>3.6758130000000002</v>
      </c>
      <c r="M13">
        <f t="shared" si="0"/>
        <v>6.213406</v>
      </c>
      <c r="O13">
        <f t="shared" si="1"/>
        <v>6.213406</v>
      </c>
      <c r="Q13">
        <f t="shared" si="4"/>
        <v>0.19231566294899305</v>
      </c>
      <c r="S13">
        <f t="shared" si="5"/>
        <v>5.7748679025113177</v>
      </c>
      <c r="T13">
        <f t="shared" si="6"/>
        <v>6.213406</v>
      </c>
    </row>
    <row r="14" spans="1:20" x14ac:dyDescent="0.3">
      <c r="A14">
        <v>12</v>
      </c>
      <c r="B14">
        <v>2011</v>
      </c>
      <c r="C14">
        <v>1</v>
      </c>
      <c r="D14">
        <v>31</v>
      </c>
      <c r="E14">
        <v>4.6090179999999998</v>
      </c>
      <c r="F14">
        <v>5.4902660000000001</v>
      </c>
      <c r="G14">
        <v>3.7854899999999998</v>
      </c>
      <c r="J14">
        <f t="shared" si="2"/>
        <v>18.19669281547899</v>
      </c>
      <c r="L14">
        <f t="shared" si="3"/>
        <v>3.7854899999999998</v>
      </c>
      <c r="M14">
        <f t="shared" si="0"/>
        <v>5.4902660000000001</v>
      </c>
      <c r="O14">
        <f t="shared" si="1"/>
        <v>5.4902660000000001</v>
      </c>
      <c r="Q14">
        <f t="shared" si="4"/>
        <v>0.12760970326353829</v>
      </c>
      <c r="S14">
        <f t="shared" si="5"/>
        <v>5.8474910036931043</v>
      </c>
      <c r="T14">
        <f t="shared" si="6"/>
        <v>5.4902660000000001</v>
      </c>
    </row>
    <row r="15" spans="1:20" x14ac:dyDescent="0.3">
      <c r="A15">
        <v>13</v>
      </c>
      <c r="B15">
        <v>2011</v>
      </c>
      <c r="C15">
        <v>2</v>
      </c>
      <c r="D15">
        <v>28</v>
      </c>
      <c r="E15">
        <v>4.5081910000000001</v>
      </c>
      <c r="F15">
        <v>4.6242000000000001</v>
      </c>
      <c r="G15">
        <v>2.4857209999999998</v>
      </c>
      <c r="J15">
        <f t="shared" si="2"/>
        <v>26.335619372617938</v>
      </c>
      <c r="L15">
        <f t="shared" si="3"/>
        <v>2.4857209999999998</v>
      </c>
      <c r="M15">
        <f t="shared" si="0"/>
        <v>4.6242000000000001</v>
      </c>
      <c r="O15">
        <f t="shared" si="1"/>
        <v>4.6242000000000001</v>
      </c>
      <c r="Q15">
        <f t="shared" si="4"/>
        <v>0.13151018021528194</v>
      </c>
      <c r="S15">
        <f t="shared" si="5"/>
        <v>4.9868433236877276</v>
      </c>
      <c r="T15">
        <f t="shared" si="6"/>
        <v>4.6242000000000001</v>
      </c>
    </row>
    <row r="16" spans="1:20" x14ac:dyDescent="0.3">
      <c r="A16">
        <v>14</v>
      </c>
      <c r="B16">
        <v>2011</v>
      </c>
      <c r="C16">
        <v>3</v>
      </c>
      <c r="D16">
        <v>31</v>
      </c>
      <c r="E16">
        <v>4.8709720000000001</v>
      </c>
      <c r="F16">
        <v>5.5021440000000004</v>
      </c>
      <c r="G16">
        <v>4.9790400000000004</v>
      </c>
      <c r="J16">
        <f t="shared" si="2"/>
        <v>18.095496551135692</v>
      </c>
      <c r="L16">
        <f t="shared" si="3"/>
        <v>4.9790400000000004</v>
      </c>
      <c r="M16">
        <f t="shared" si="0"/>
        <v>5.5021440000000004</v>
      </c>
      <c r="O16">
        <f t="shared" si="1"/>
        <v>5.5021440000000004</v>
      </c>
      <c r="Q16">
        <f t="shared" si="4"/>
        <v>1.2897266160570406</v>
      </c>
      <c r="S16">
        <f t="shared" si="5"/>
        <v>6.6378053122128629</v>
      </c>
      <c r="T16">
        <f t="shared" si="6"/>
        <v>5.5021440000000004</v>
      </c>
    </row>
    <row r="17" spans="1:20" x14ac:dyDescent="0.3">
      <c r="A17">
        <v>15</v>
      </c>
      <c r="B17">
        <v>2011</v>
      </c>
      <c r="C17">
        <v>4</v>
      </c>
      <c r="D17">
        <v>30</v>
      </c>
      <c r="E17">
        <v>4.9139569999999999</v>
      </c>
      <c r="F17">
        <v>6.2522029999999997</v>
      </c>
      <c r="G17">
        <v>4.8866740000000002</v>
      </c>
      <c r="J17">
        <f t="shared" si="2"/>
        <v>12.27676283286703</v>
      </c>
      <c r="L17">
        <f t="shared" si="3"/>
        <v>4.8866740000000002</v>
      </c>
      <c r="M17">
        <f t="shared" si="0"/>
        <v>6.2522029999999997</v>
      </c>
      <c r="O17">
        <f t="shared" si="1"/>
        <v>6.2522029999999997</v>
      </c>
      <c r="Q17">
        <f t="shared" si="4"/>
        <v>0.10526245871603221</v>
      </c>
      <c r="S17">
        <f t="shared" si="5"/>
        <v>6.5766447647529862</v>
      </c>
      <c r="T17">
        <f t="shared" si="6"/>
        <v>6.2522029999999997</v>
      </c>
    </row>
    <row r="18" spans="1:20" x14ac:dyDescent="0.3">
      <c r="A18">
        <v>16</v>
      </c>
      <c r="B18">
        <v>2011</v>
      </c>
      <c r="C18">
        <v>5</v>
      </c>
      <c r="D18">
        <v>31</v>
      </c>
      <c r="E18">
        <v>5.0442520000000002</v>
      </c>
      <c r="F18">
        <v>7.5640549999999998</v>
      </c>
      <c r="G18">
        <v>8.2209749999999993</v>
      </c>
      <c r="J18">
        <f t="shared" si="2"/>
        <v>4.8047288682094402</v>
      </c>
      <c r="L18">
        <f t="shared" si="3"/>
        <v>8.2209749999999993</v>
      </c>
      <c r="M18">
        <f t="shared" si="0"/>
        <v>7.5640549999999998</v>
      </c>
      <c r="O18">
        <f t="shared" si="1"/>
        <v>7.5640549999999998</v>
      </c>
      <c r="Q18">
        <f t="shared" si="4"/>
        <v>1.4894045506191869</v>
      </c>
      <c r="S18">
        <f t="shared" si="5"/>
        <v>8.7844666316305684</v>
      </c>
      <c r="T18">
        <f t="shared" si="6"/>
        <v>7.5640549999999998</v>
      </c>
    </row>
    <row r="19" spans="1:20" x14ac:dyDescent="0.3">
      <c r="A19">
        <v>17</v>
      </c>
      <c r="B19">
        <v>2011</v>
      </c>
      <c r="C19">
        <v>6</v>
      </c>
      <c r="D19">
        <v>30</v>
      </c>
      <c r="E19">
        <v>5.3900040000000002</v>
      </c>
      <c r="F19">
        <v>10.631712</v>
      </c>
      <c r="G19">
        <v>12.923342</v>
      </c>
      <c r="J19">
        <f t="shared" si="2"/>
        <v>0.76682916523156452</v>
      </c>
      <c r="L19">
        <f t="shared" si="3"/>
        <v>12.923342</v>
      </c>
      <c r="M19">
        <f t="shared" si="0"/>
        <v>10.631712</v>
      </c>
      <c r="O19">
        <f t="shared" si="1"/>
        <v>10.631712</v>
      </c>
      <c r="Q19">
        <f t="shared" si="4"/>
        <v>1.6038888478817275</v>
      </c>
      <c r="S19">
        <f t="shared" si="5"/>
        <v>11.898159333244351</v>
      </c>
      <c r="T19">
        <f t="shared" si="6"/>
        <v>10.631712</v>
      </c>
    </row>
    <row r="20" spans="1:20" x14ac:dyDescent="0.3">
      <c r="A20">
        <v>18</v>
      </c>
      <c r="B20">
        <v>2011</v>
      </c>
      <c r="C20">
        <v>7</v>
      </c>
      <c r="D20">
        <v>31</v>
      </c>
      <c r="E20">
        <v>5.6481789999999998</v>
      </c>
      <c r="F20">
        <v>16.250326000000001</v>
      </c>
      <c r="G20">
        <v>15.174201999999999</v>
      </c>
      <c r="J20">
        <f t="shared" si="2"/>
        <v>42.175956182171696</v>
      </c>
      <c r="L20">
        <f t="shared" si="3"/>
        <v>15.174201999999999</v>
      </c>
      <c r="M20">
        <f t="shared" si="0"/>
        <v>16.250326000000001</v>
      </c>
      <c r="O20">
        <f t="shared" si="1"/>
        <v>16.250326000000001</v>
      </c>
      <c r="Q20">
        <f t="shared" si="4"/>
        <v>8.1896128137715909</v>
      </c>
      <c r="S20">
        <f t="shared" si="5"/>
        <v>13.388576043457398</v>
      </c>
      <c r="T20">
        <f t="shared" si="6"/>
        <v>16.250326000000001</v>
      </c>
    </row>
    <row r="21" spans="1:20" x14ac:dyDescent="0.3">
      <c r="A21">
        <v>19</v>
      </c>
      <c r="B21">
        <v>2011</v>
      </c>
      <c r="C21">
        <v>8</v>
      </c>
      <c r="D21">
        <v>31</v>
      </c>
      <c r="E21">
        <v>5.9916780000000003</v>
      </c>
      <c r="F21">
        <v>19.721518</v>
      </c>
      <c r="G21">
        <v>16.619361999999999</v>
      </c>
      <c r="J21">
        <f t="shared" si="2"/>
        <v>99.311067157658243</v>
      </c>
      <c r="L21">
        <f t="shared" si="3"/>
        <v>16.619361999999999</v>
      </c>
      <c r="M21">
        <f t="shared" si="0"/>
        <v>19.721518</v>
      </c>
      <c r="O21">
        <f t="shared" si="1"/>
        <v>19.721518</v>
      </c>
      <c r="Q21">
        <f t="shared" si="4"/>
        <v>28.901623246811397</v>
      </c>
      <c r="S21">
        <f t="shared" si="5"/>
        <v>14.345495004624013</v>
      </c>
      <c r="T21">
        <f t="shared" si="6"/>
        <v>19.721518</v>
      </c>
    </row>
    <row r="22" spans="1:20" x14ac:dyDescent="0.3">
      <c r="A22">
        <v>20</v>
      </c>
      <c r="B22">
        <v>2011</v>
      </c>
      <c r="C22">
        <v>9</v>
      </c>
      <c r="D22">
        <v>30</v>
      </c>
      <c r="E22">
        <v>5.327216</v>
      </c>
      <c r="F22">
        <v>17.337859999999999</v>
      </c>
      <c r="G22">
        <v>16.678341</v>
      </c>
      <c r="J22">
        <f t="shared" si="2"/>
        <v>57.484234463212786</v>
      </c>
      <c r="L22">
        <f t="shared" si="3"/>
        <v>16.678341</v>
      </c>
      <c r="M22">
        <f t="shared" si="0"/>
        <v>17.337859999999999</v>
      </c>
      <c r="O22">
        <f t="shared" si="1"/>
        <v>17.337859999999999</v>
      </c>
      <c r="Q22">
        <f t="shared" si="4"/>
        <v>8.7220505570339988</v>
      </c>
      <c r="S22">
        <f t="shared" si="5"/>
        <v>14.384548205245846</v>
      </c>
      <c r="T22">
        <f t="shared" si="6"/>
        <v>17.337859999999999</v>
      </c>
    </row>
    <row r="23" spans="1:20" x14ac:dyDescent="0.3">
      <c r="A23">
        <v>21</v>
      </c>
      <c r="B23">
        <v>2011</v>
      </c>
      <c r="C23">
        <v>10</v>
      </c>
      <c r="D23">
        <v>31</v>
      </c>
      <c r="E23">
        <v>4.8642799999999999</v>
      </c>
      <c r="F23">
        <v>11.302659</v>
      </c>
      <c r="G23">
        <v>9.6677499999999998</v>
      </c>
      <c r="J23">
        <f t="shared" si="2"/>
        <v>2.3920792790386032</v>
      </c>
      <c r="L23">
        <f t="shared" si="3"/>
        <v>9.6677499999999998</v>
      </c>
      <c r="M23">
        <f t="shared" si="0"/>
        <v>11.302659</v>
      </c>
      <c r="O23">
        <f t="shared" si="1"/>
        <v>11.302659</v>
      </c>
      <c r="Q23">
        <f t="shared" si="4"/>
        <v>2.4342366088286336</v>
      </c>
      <c r="S23">
        <f t="shared" si="5"/>
        <v>9.7424549720508882</v>
      </c>
      <c r="T23">
        <f t="shared" si="6"/>
        <v>11.302659</v>
      </c>
    </row>
    <row r="24" spans="1:20" x14ac:dyDescent="0.3">
      <c r="A24">
        <v>22</v>
      </c>
      <c r="B24">
        <v>2011</v>
      </c>
      <c r="C24">
        <v>11</v>
      </c>
      <c r="D24">
        <v>30</v>
      </c>
      <c r="E24">
        <v>4.6819699999999997</v>
      </c>
      <c r="F24">
        <v>6.5582289999999999</v>
      </c>
      <c r="G24">
        <v>4.8316739999999996</v>
      </c>
      <c r="J24">
        <f t="shared" si="2"/>
        <v>10.225893987175207</v>
      </c>
      <c r="L24">
        <f t="shared" si="3"/>
        <v>4.8316739999999996</v>
      </c>
      <c r="M24">
        <f t="shared" si="0"/>
        <v>6.5582289999999999</v>
      </c>
      <c r="O24">
        <f t="shared" si="1"/>
        <v>6.5582289999999999</v>
      </c>
      <c r="Q24">
        <f t="shared" si="4"/>
        <v>3.240980628968882E-4</v>
      </c>
      <c r="S24">
        <f t="shared" si="5"/>
        <v>6.540226276236722</v>
      </c>
      <c r="T24">
        <f t="shared" si="6"/>
        <v>6.5582289999999999</v>
      </c>
    </row>
    <row r="25" spans="1:20" x14ac:dyDescent="0.3">
      <c r="A25">
        <v>23</v>
      </c>
      <c r="B25">
        <v>2011</v>
      </c>
      <c r="C25">
        <v>12</v>
      </c>
      <c r="D25">
        <v>31</v>
      </c>
      <c r="E25">
        <v>4.0541809999999998</v>
      </c>
      <c r="F25">
        <v>3.8962509999999999</v>
      </c>
      <c r="G25">
        <v>3.625813</v>
      </c>
      <c r="J25">
        <f t="shared" si="2"/>
        <v>34.336941673301169</v>
      </c>
      <c r="L25">
        <f t="shared" si="3"/>
        <v>3.625813</v>
      </c>
      <c r="M25">
        <f t="shared" si="0"/>
        <v>3.8962509999999999</v>
      </c>
      <c r="O25">
        <f t="shared" si="1"/>
        <v>3.8962509999999999</v>
      </c>
      <c r="Q25">
        <f t="shared" si="4"/>
        <v>3.4059041544231676</v>
      </c>
      <c r="S25">
        <f t="shared" si="5"/>
        <v>5.7417601856783502</v>
      </c>
      <c r="T25">
        <f t="shared" si="6"/>
        <v>3.8962509999999999</v>
      </c>
    </row>
    <row r="26" spans="1:20" x14ac:dyDescent="0.3">
      <c r="A26">
        <v>24</v>
      </c>
      <c r="B26">
        <v>2012</v>
      </c>
      <c r="C26">
        <v>1</v>
      </c>
      <c r="D26">
        <v>31</v>
      </c>
      <c r="E26">
        <v>4.5833500000000003</v>
      </c>
      <c r="F26">
        <v>4.9214390000000003</v>
      </c>
      <c r="G26">
        <v>3.0338790000000002</v>
      </c>
      <c r="J26">
        <f t="shared" si="2"/>
        <v>23.373213823282835</v>
      </c>
      <c r="L26">
        <f t="shared" si="3"/>
        <v>3.0338790000000002</v>
      </c>
      <c r="M26">
        <f t="shared" si="0"/>
        <v>4.9214390000000003</v>
      </c>
      <c r="O26">
        <f t="shared" si="1"/>
        <v>4.9214390000000003</v>
      </c>
      <c r="Q26">
        <f t="shared" si="4"/>
        <v>0.18350044614672295</v>
      </c>
      <c r="S26">
        <f t="shared" si="5"/>
        <v>5.3498085205622399</v>
      </c>
      <c r="T26">
        <f t="shared" si="6"/>
        <v>4.9214390000000003</v>
      </c>
    </row>
    <row r="27" spans="1:20" x14ac:dyDescent="0.3">
      <c r="A27">
        <v>25</v>
      </c>
      <c r="B27">
        <v>2012</v>
      </c>
      <c r="C27">
        <v>2</v>
      </c>
      <c r="D27">
        <v>29</v>
      </c>
      <c r="E27">
        <v>4.8162849999999997</v>
      </c>
      <c r="F27">
        <v>5.1279089999999998</v>
      </c>
      <c r="G27">
        <v>4.1517309999999998</v>
      </c>
      <c r="J27">
        <f t="shared" si="2"/>
        <v>21.419450081635983</v>
      </c>
      <c r="L27">
        <f t="shared" si="3"/>
        <v>4.1517309999999998</v>
      </c>
      <c r="M27">
        <f t="shared" si="0"/>
        <v>5.1279089999999998</v>
      </c>
      <c r="O27">
        <f t="shared" si="1"/>
        <v>5.1279089999999998</v>
      </c>
      <c r="Q27">
        <f t="shared" si="4"/>
        <v>0.92561730299572031</v>
      </c>
      <c r="S27">
        <f t="shared" si="5"/>
        <v>6.0899990701055593</v>
      </c>
      <c r="T27">
        <f t="shared" si="6"/>
        <v>5.1279089999999998</v>
      </c>
    </row>
    <row r="28" spans="1:20" x14ac:dyDescent="0.3">
      <c r="A28">
        <v>26</v>
      </c>
      <c r="B28">
        <v>2012</v>
      </c>
      <c r="C28">
        <v>3</v>
      </c>
      <c r="D28">
        <v>31</v>
      </c>
      <c r="E28">
        <v>4.8307479999999998</v>
      </c>
      <c r="F28">
        <v>5.0719139999999996</v>
      </c>
      <c r="G28">
        <v>2.9241999999999999</v>
      </c>
      <c r="J28">
        <f t="shared" si="2"/>
        <v>21.940888140212934</v>
      </c>
      <c r="L28">
        <f t="shared" si="3"/>
        <v>2.9241999999999999</v>
      </c>
      <c r="M28">
        <f t="shared" si="0"/>
        <v>5.0719139999999996</v>
      </c>
      <c r="O28">
        <f t="shared" si="1"/>
        <v>5.0719139999999996</v>
      </c>
      <c r="Q28">
        <f t="shared" si="4"/>
        <v>4.2135811930777721E-2</v>
      </c>
      <c r="S28">
        <f t="shared" si="5"/>
        <v>5.2771840950717799</v>
      </c>
      <c r="T28">
        <f t="shared" si="6"/>
        <v>5.0719139999999996</v>
      </c>
    </row>
    <row r="29" spans="1:20" x14ac:dyDescent="0.3">
      <c r="A29">
        <v>27</v>
      </c>
      <c r="B29">
        <v>2012</v>
      </c>
      <c r="C29">
        <v>4</v>
      </c>
      <c r="D29">
        <v>30</v>
      </c>
      <c r="E29">
        <v>5.0239079999999996</v>
      </c>
      <c r="F29">
        <v>6.5960349999999996</v>
      </c>
      <c r="G29">
        <v>8.4183409999999999</v>
      </c>
      <c r="J29">
        <f t="shared" si="2"/>
        <v>9.9855315919690959</v>
      </c>
      <c r="L29">
        <f t="shared" si="3"/>
        <v>8.4183409999999999</v>
      </c>
      <c r="M29">
        <f t="shared" si="0"/>
        <v>6.5960349999999996</v>
      </c>
      <c r="O29">
        <f t="shared" si="1"/>
        <v>6.5960349999999996</v>
      </c>
      <c r="Q29">
        <f t="shared" si="4"/>
        <v>5.3783100810460978</v>
      </c>
      <c r="S29">
        <f t="shared" si="5"/>
        <v>8.9151533844396766</v>
      </c>
      <c r="T29">
        <f t="shared" si="6"/>
        <v>6.5960349999999996</v>
      </c>
    </row>
    <row r="30" spans="1:20" x14ac:dyDescent="0.3">
      <c r="A30">
        <v>28</v>
      </c>
      <c r="B30">
        <v>2012</v>
      </c>
      <c r="C30">
        <v>5</v>
      </c>
      <c r="D30">
        <v>31</v>
      </c>
      <c r="E30">
        <v>5.302581</v>
      </c>
      <c r="F30">
        <v>8.7931030000000003</v>
      </c>
      <c r="G30">
        <v>10.430654000000001</v>
      </c>
      <c r="J30">
        <f t="shared" si="2"/>
        <v>0.92721719104659206</v>
      </c>
      <c r="L30">
        <f t="shared" si="3"/>
        <v>10.430654000000001</v>
      </c>
      <c r="M30">
        <f t="shared" si="0"/>
        <v>8.7931030000000003</v>
      </c>
      <c r="O30">
        <f t="shared" si="1"/>
        <v>8.7931030000000003</v>
      </c>
      <c r="Q30">
        <f t="shared" si="4"/>
        <v>2.1156056355312942</v>
      </c>
      <c r="S30">
        <f t="shared" si="5"/>
        <v>10.247615164105648</v>
      </c>
      <c r="T30">
        <f t="shared" si="6"/>
        <v>8.7931030000000003</v>
      </c>
    </row>
    <row r="31" spans="1:20" x14ac:dyDescent="0.3">
      <c r="A31">
        <v>29</v>
      </c>
      <c r="B31">
        <v>2012</v>
      </c>
      <c r="C31">
        <v>6</v>
      </c>
      <c r="D31">
        <v>30</v>
      </c>
      <c r="E31">
        <v>5.2580989999999996</v>
      </c>
      <c r="F31">
        <v>11.085842</v>
      </c>
      <c r="G31">
        <v>12.071673000000001</v>
      </c>
      <c r="J31">
        <f t="shared" si="2"/>
        <v>1.7684154452250698</v>
      </c>
      <c r="L31">
        <f t="shared" si="3"/>
        <v>12.071673000000001</v>
      </c>
      <c r="M31">
        <f t="shared" si="0"/>
        <v>11.085842</v>
      </c>
      <c r="O31">
        <f t="shared" si="1"/>
        <v>11.085842</v>
      </c>
      <c r="Q31">
        <f t="shared" si="4"/>
        <v>6.1693126871788823E-2</v>
      </c>
      <c r="S31">
        <f t="shared" si="5"/>
        <v>11.334223011496025</v>
      </c>
      <c r="T31">
        <f t="shared" si="6"/>
        <v>11.085842</v>
      </c>
    </row>
    <row r="32" spans="1:20" x14ac:dyDescent="0.3">
      <c r="A32">
        <v>30</v>
      </c>
      <c r="B32">
        <v>2012</v>
      </c>
      <c r="C32">
        <v>7</v>
      </c>
      <c r="D32">
        <v>31</v>
      </c>
      <c r="E32">
        <v>6.0131680000000003</v>
      </c>
      <c r="F32">
        <v>17.259895</v>
      </c>
      <c r="G32">
        <v>16.616136999999998</v>
      </c>
      <c r="J32">
        <f t="shared" si="2"/>
        <v>56.308077344389936</v>
      </c>
      <c r="L32">
        <f t="shared" si="3"/>
        <v>16.616136999999998</v>
      </c>
      <c r="M32">
        <f t="shared" si="0"/>
        <v>17.259895</v>
      </c>
      <c r="O32">
        <f t="shared" si="1"/>
        <v>17.259895</v>
      </c>
      <c r="Q32">
        <f t="shared" si="4"/>
        <v>8.5061789909268519</v>
      </c>
      <c r="S32">
        <f t="shared" si="5"/>
        <v>14.343359556888284</v>
      </c>
      <c r="T32">
        <f t="shared" si="6"/>
        <v>17.259895</v>
      </c>
    </row>
    <row r="33" spans="1:20" x14ac:dyDescent="0.3">
      <c r="A33">
        <v>31</v>
      </c>
      <c r="B33">
        <v>2012</v>
      </c>
      <c r="C33">
        <v>8</v>
      </c>
      <c r="D33">
        <v>31</v>
      </c>
      <c r="E33">
        <v>6.1298899999999996</v>
      </c>
      <c r="F33">
        <v>20.230844000000001</v>
      </c>
      <c r="G33">
        <v>17.761296999999999</v>
      </c>
      <c r="J33">
        <f t="shared" si="2"/>
        <v>109.72185034681497</v>
      </c>
      <c r="L33">
        <f t="shared" si="3"/>
        <v>17.761296999999999</v>
      </c>
      <c r="M33">
        <f t="shared" ref="M33:M64" si="7">F33</f>
        <v>20.230844000000001</v>
      </c>
      <c r="O33">
        <f t="shared" ref="O33:O64" si="8">F33</f>
        <v>20.230844000000001</v>
      </c>
      <c r="Q33">
        <f t="shared" si="4"/>
        <v>26.308813514280317</v>
      </c>
      <c r="S33">
        <f t="shared" si="5"/>
        <v>15.101632217057098</v>
      </c>
      <c r="T33">
        <f t="shared" si="6"/>
        <v>20.230844000000001</v>
      </c>
    </row>
    <row r="34" spans="1:20" x14ac:dyDescent="0.3">
      <c r="A34">
        <v>32</v>
      </c>
      <c r="B34">
        <v>2012</v>
      </c>
      <c r="C34">
        <v>9</v>
      </c>
      <c r="D34">
        <v>30</v>
      </c>
      <c r="E34">
        <v>5.5783659999999999</v>
      </c>
      <c r="F34">
        <v>16.425416999999999</v>
      </c>
      <c r="G34">
        <v>15.673342</v>
      </c>
      <c r="J34">
        <f t="shared" ref="J34:J65" si="9">(F34-F$110)^2</f>
        <v>44.480800641810575</v>
      </c>
      <c r="L34">
        <f t="shared" ref="L34:L65" si="10">MAX(G34,0)</f>
        <v>15.673342</v>
      </c>
      <c r="M34">
        <f t="shared" si="7"/>
        <v>16.425416999999999</v>
      </c>
      <c r="O34">
        <f t="shared" si="8"/>
        <v>16.425416999999999</v>
      </c>
      <c r="Q34">
        <f t="shared" si="4"/>
        <v>7.324239611030098</v>
      </c>
      <c r="S34">
        <f t="shared" si="5"/>
        <v>13.719083759057543</v>
      </c>
      <c r="T34">
        <f t="shared" si="6"/>
        <v>16.425416999999999</v>
      </c>
    </row>
    <row r="35" spans="1:20" x14ac:dyDescent="0.3">
      <c r="A35">
        <v>33</v>
      </c>
      <c r="B35">
        <v>2012</v>
      </c>
      <c r="C35">
        <v>10</v>
      </c>
      <c r="D35">
        <v>31</v>
      </c>
      <c r="E35">
        <v>4.9074350000000004</v>
      </c>
      <c r="F35">
        <v>10.409481</v>
      </c>
      <c r="G35">
        <v>10.333879</v>
      </c>
      <c r="J35">
        <f t="shared" si="9"/>
        <v>0.42700582092895806</v>
      </c>
      <c r="L35">
        <f t="shared" si="10"/>
        <v>10.333879</v>
      </c>
      <c r="M35">
        <f t="shared" si="7"/>
        <v>10.409481</v>
      </c>
      <c r="O35">
        <f t="shared" si="8"/>
        <v>10.409481</v>
      </c>
      <c r="Q35">
        <f t="shared" si="4"/>
        <v>5.1051514399975725E-2</v>
      </c>
      <c r="S35">
        <f t="shared" si="5"/>
        <v>10.18353517817544</v>
      </c>
      <c r="T35">
        <f t="shared" si="6"/>
        <v>10.409481</v>
      </c>
    </row>
    <row r="36" spans="1:20" x14ac:dyDescent="0.3">
      <c r="A36">
        <v>34</v>
      </c>
      <c r="B36">
        <v>2012</v>
      </c>
      <c r="C36">
        <v>11</v>
      </c>
      <c r="D36">
        <v>30</v>
      </c>
      <c r="E36">
        <v>4.8957410000000001</v>
      </c>
      <c r="F36">
        <v>8.1149190000000004</v>
      </c>
      <c r="G36">
        <v>7.0233400000000001</v>
      </c>
      <c r="J36">
        <f t="shared" si="9"/>
        <v>2.6932261984509047</v>
      </c>
      <c r="L36">
        <f t="shared" si="10"/>
        <v>7.0233400000000001</v>
      </c>
      <c r="M36">
        <f t="shared" si="7"/>
        <v>8.1149190000000004</v>
      </c>
      <c r="O36">
        <f t="shared" si="8"/>
        <v>8.1149190000000004</v>
      </c>
      <c r="Q36">
        <f t="shared" si="4"/>
        <v>1.5245230414394373E-2</v>
      </c>
      <c r="S36">
        <f t="shared" si="5"/>
        <v>7.9914474226455567</v>
      </c>
      <c r="T36">
        <f t="shared" si="6"/>
        <v>8.1149190000000004</v>
      </c>
    </row>
    <row r="37" spans="1:20" x14ac:dyDescent="0.3">
      <c r="A37">
        <v>35</v>
      </c>
      <c r="B37">
        <v>2012</v>
      </c>
      <c r="C37">
        <v>12</v>
      </c>
      <c r="D37">
        <v>31</v>
      </c>
      <c r="E37">
        <v>4.7049770000000004</v>
      </c>
      <c r="F37">
        <v>6.1558140000000003</v>
      </c>
      <c r="G37">
        <v>2.2467820000000001</v>
      </c>
      <c r="J37">
        <f t="shared" si="9"/>
        <v>12.961513310840676</v>
      </c>
      <c r="L37">
        <f t="shared" si="10"/>
        <v>2.2467820000000001</v>
      </c>
      <c r="M37">
        <f t="shared" si="7"/>
        <v>6.1558140000000003</v>
      </c>
      <c r="O37">
        <f t="shared" si="8"/>
        <v>6.1558140000000003</v>
      </c>
      <c r="Q37">
        <f t="shared" si="4"/>
        <v>1.7614204790760644</v>
      </c>
      <c r="S37">
        <f t="shared" si="5"/>
        <v>4.8286288286406815</v>
      </c>
      <c r="T37">
        <f t="shared" si="6"/>
        <v>6.1558140000000003</v>
      </c>
    </row>
    <row r="38" spans="1:20" x14ac:dyDescent="0.3">
      <c r="A38">
        <v>36</v>
      </c>
      <c r="B38">
        <v>2013</v>
      </c>
      <c r="C38">
        <v>1</v>
      </c>
      <c r="D38">
        <v>31</v>
      </c>
      <c r="E38">
        <v>4.5034929999999997</v>
      </c>
      <c r="F38">
        <v>4.3148499999999999</v>
      </c>
      <c r="G38">
        <v>2.2338779999999998</v>
      </c>
      <c r="J38">
        <f t="shared" si="9"/>
        <v>29.606376412763321</v>
      </c>
      <c r="L38">
        <f t="shared" si="10"/>
        <v>2.2338779999999998</v>
      </c>
      <c r="M38">
        <f t="shared" si="7"/>
        <v>4.3148499999999999</v>
      </c>
      <c r="O38">
        <f t="shared" si="8"/>
        <v>4.3148499999999999</v>
      </c>
      <c r="Q38">
        <f t="shared" si="4"/>
        <v>0.25526178790947424</v>
      </c>
      <c r="S38">
        <f t="shared" si="5"/>
        <v>4.8200843890804288</v>
      </c>
      <c r="T38">
        <f t="shared" si="6"/>
        <v>4.3148499999999999</v>
      </c>
    </row>
    <row r="39" spans="1:20" x14ac:dyDescent="0.3">
      <c r="A39">
        <v>37</v>
      </c>
      <c r="B39">
        <v>2013</v>
      </c>
      <c r="C39">
        <v>2</v>
      </c>
      <c r="D39">
        <v>28</v>
      </c>
      <c r="E39">
        <v>4.6825390000000002</v>
      </c>
      <c r="F39">
        <v>5.3706670000000001</v>
      </c>
      <c r="G39">
        <v>3.3428650000000002</v>
      </c>
      <c r="J39">
        <f t="shared" si="9"/>
        <v>19.231357560445122</v>
      </c>
      <c r="L39">
        <f t="shared" si="10"/>
        <v>3.3428650000000002</v>
      </c>
      <c r="M39">
        <f t="shared" si="7"/>
        <v>5.3706670000000001</v>
      </c>
      <c r="O39">
        <f t="shared" si="8"/>
        <v>5.3706670000000001</v>
      </c>
      <c r="Q39">
        <f t="shared" si="4"/>
        <v>3.3759630753187463E-2</v>
      </c>
      <c r="S39">
        <f t="shared" si="5"/>
        <v>5.5544049404292632</v>
      </c>
      <c r="T39">
        <f t="shared" si="6"/>
        <v>5.3706670000000001</v>
      </c>
    </row>
    <row r="40" spans="1:20" x14ac:dyDescent="0.3">
      <c r="A40">
        <v>38</v>
      </c>
      <c r="B40">
        <v>2013</v>
      </c>
      <c r="C40">
        <v>3</v>
      </c>
      <c r="D40">
        <v>31</v>
      </c>
      <c r="E40">
        <v>4.898047</v>
      </c>
      <c r="F40">
        <v>6.000432</v>
      </c>
      <c r="G40">
        <v>6.4371039999999997</v>
      </c>
      <c r="J40">
        <f t="shared" si="9"/>
        <v>14.104472591876128</v>
      </c>
      <c r="L40">
        <f t="shared" si="10"/>
        <v>6.4371039999999997</v>
      </c>
      <c r="M40">
        <f t="shared" si="7"/>
        <v>6.000432</v>
      </c>
      <c r="O40">
        <f t="shared" si="8"/>
        <v>6.000432</v>
      </c>
      <c r="Q40">
        <f t="shared" si="4"/>
        <v>2.5690855283474394</v>
      </c>
      <c r="S40">
        <f t="shared" si="5"/>
        <v>7.6032687129397303</v>
      </c>
      <c r="T40">
        <f t="shared" si="6"/>
        <v>6.000432</v>
      </c>
    </row>
    <row r="41" spans="1:20" x14ac:dyDescent="0.3">
      <c r="A41">
        <v>39</v>
      </c>
      <c r="B41">
        <v>2013</v>
      </c>
      <c r="C41">
        <v>4</v>
      </c>
      <c r="D41">
        <v>30</v>
      </c>
      <c r="E41">
        <v>4.9745739999999996</v>
      </c>
      <c r="F41">
        <v>7.3541650000000001</v>
      </c>
      <c r="G41">
        <v>7.7483399999999998</v>
      </c>
      <c r="J41">
        <f t="shared" si="9"/>
        <v>5.768927500979629</v>
      </c>
      <c r="L41">
        <f t="shared" si="10"/>
        <v>7.7483399999999998</v>
      </c>
      <c r="M41">
        <f t="shared" si="7"/>
        <v>7.3541650000000001</v>
      </c>
      <c r="O41">
        <f t="shared" si="8"/>
        <v>7.3541650000000001</v>
      </c>
      <c r="Q41">
        <f t="shared" si="4"/>
        <v>1.2484583221144836</v>
      </c>
      <c r="S41">
        <f t="shared" si="5"/>
        <v>8.47150931672358</v>
      </c>
      <c r="T41">
        <f t="shared" si="6"/>
        <v>7.3541650000000001</v>
      </c>
    </row>
    <row r="42" spans="1:20" x14ac:dyDescent="0.3">
      <c r="A42">
        <v>40</v>
      </c>
      <c r="B42">
        <v>2013</v>
      </c>
      <c r="C42">
        <v>5</v>
      </c>
      <c r="D42">
        <v>31</v>
      </c>
      <c r="E42">
        <v>5.2211749999999997</v>
      </c>
      <c r="F42">
        <v>10.393872</v>
      </c>
      <c r="G42">
        <v>11.511297000000001</v>
      </c>
      <c r="J42">
        <f t="shared" si="9"/>
        <v>0.40684984667601459</v>
      </c>
      <c r="L42">
        <f t="shared" si="10"/>
        <v>11.511297000000001</v>
      </c>
      <c r="M42">
        <f t="shared" si="7"/>
        <v>10.393872</v>
      </c>
      <c r="O42">
        <f t="shared" si="8"/>
        <v>10.393872</v>
      </c>
      <c r="Q42">
        <f t="shared" si="4"/>
        <v>0.32409749490841566</v>
      </c>
      <c r="S42">
        <f t="shared" si="5"/>
        <v>10.963167612936211</v>
      </c>
      <c r="T42">
        <f t="shared" si="6"/>
        <v>10.393872</v>
      </c>
    </row>
    <row r="43" spans="1:20" x14ac:dyDescent="0.3">
      <c r="A43">
        <v>41</v>
      </c>
      <c r="B43">
        <v>2013</v>
      </c>
      <c r="C43">
        <v>6</v>
      </c>
      <c r="D43">
        <v>30</v>
      </c>
      <c r="E43">
        <v>5.4811329999999998</v>
      </c>
      <c r="F43">
        <v>13.887563999999999</v>
      </c>
      <c r="G43">
        <v>14.258342000000001</v>
      </c>
      <c r="J43">
        <f t="shared" si="9"/>
        <v>17.06962131790992</v>
      </c>
      <c r="L43">
        <f t="shared" si="10"/>
        <v>14.258342000000001</v>
      </c>
      <c r="M43">
        <f t="shared" si="7"/>
        <v>13.887563999999999</v>
      </c>
      <c r="O43">
        <f t="shared" si="8"/>
        <v>13.887563999999999</v>
      </c>
      <c r="Q43">
        <f t="shared" si="4"/>
        <v>1.2219724500884712</v>
      </c>
      <c r="S43">
        <f t="shared" si="5"/>
        <v>12.782135372684571</v>
      </c>
      <c r="T43">
        <f t="shared" si="6"/>
        <v>13.887563999999999</v>
      </c>
    </row>
    <row r="44" spans="1:20" x14ac:dyDescent="0.3">
      <c r="A44">
        <v>42</v>
      </c>
      <c r="B44">
        <v>2013</v>
      </c>
      <c r="C44">
        <v>7</v>
      </c>
      <c r="D44">
        <v>31</v>
      </c>
      <c r="E44">
        <v>6.1755769999999997</v>
      </c>
      <c r="F44">
        <v>20.018450000000001</v>
      </c>
      <c r="G44">
        <v>17.616136999999998</v>
      </c>
      <c r="J44">
        <f t="shared" si="9"/>
        <v>105.3173837946222</v>
      </c>
      <c r="L44">
        <f t="shared" si="10"/>
        <v>17.616136999999998</v>
      </c>
      <c r="M44">
        <f t="shared" si="7"/>
        <v>20.018450000000001</v>
      </c>
      <c r="O44">
        <f t="shared" si="8"/>
        <v>20.018450000000001</v>
      </c>
      <c r="Q44">
        <f t="shared" si="4"/>
        <v>25.129528407373869</v>
      </c>
      <c r="S44">
        <f t="shared" si="5"/>
        <v>15.005513893547629</v>
      </c>
      <c r="T44">
        <f t="shared" si="6"/>
        <v>20.018450000000001</v>
      </c>
    </row>
    <row r="45" spans="1:20" x14ac:dyDescent="0.3">
      <c r="A45">
        <v>43</v>
      </c>
      <c r="B45">
        <v>2013</v>
      </c>
      <c r="C45">
        <v>8</v>
      </c>
      <c r="D45">
        <v>31</v>
      </c>
      <c r="E45">
        <v>6.0323900000000004</v>
      </c>
      <c r="F45">
        <v>20.471126999999999</v>
      </c>
      <c r="G45">
        <v>18.212910000000001</v>
      </c>
      <c r="J45">
        <f t="shared" si="9"/>
        <v>114.81342853047991</v>
      </c>
      <c r="L45">
        <f t="shared" si="10"/>
        <v>18.212910000000001</v>
      </c>
      <c r="M45">
        <f t="shared" si="7"/>
        <v>20.471126999999999</v>
      </c>
      <c r="O45">
        <f t="shared" si="8"/>
        <v>20.471126999999999</v>
      </c>
      <c r="Q45">
        <f t="shared" si="4"/>
        <v>25.709536992823587</v>
      </c>
      <c r="S45">
        <f t="shared" si="5"/>
        <v>15.400669723498837</v>
      </c>
      <c r="T45">
        <f t="shared" si="6"/>
        <v>20.471126999999999</v>
      </c>
    </row>
    <row r="46" spans="1:20" x14ac:dyDescent="0.3">
      <c r="A46">
        <v>44</v>
      </c>
      <c r="B46">
        <v>2013</v>
      </c>
      <c r="C46">
        <v>9</v>
      </c>
      <c r="D46">
        <v>30</v>
      </c>
      <c r="E46">
        <v>5.2045089999999998</v>
      </c>
      <c r="F46">
        <v>16.325657</v>
      </c>
      <c r="G46">
        <v>14.521673</v>
      </c>
      <c r="J46">
        <f t="shared" si="9"/>
        <v>43.160075443151321</v>
      </c>
      <c r="L46">
        <f t="shared" si="10"/>
        <v>14.521673</v>
      </c>
      <c r="M46">
        <f t="shared" si="7"/>
        <v>16.325657</v>
      </c>
      <c r="O46">
        <f t="shared" si="8"/>
        <v>16.325657</v>
      </c>
      <c r="Q46">
        <f t="shared" si="4"/>
        <v>11.351211233827186</v>
      </c>
      <c r="S46">
        <f t="shared" si="5"/>
        <v>12.956501136311413</v>
      </c>
      <c r="T46">
        <f t="shared" si="6"/>
        <v>16.325657</v>
      </c>
    </row>
    <row r="47" spans="1:20" x14ac:dyDescent="0.3">
      <c r="A47">
        <v>45</v>
      </c>
      <c r="B47">
        <v>2013</v>
      </c>
      <c r="C47">
        <v>10</v>
      </c>
      <c r="D47">
        <v>31</v>
      </c>
      <c r="E47">
        <v>4.9114019999999998</v>
      </c>
      <c r="F47">
        <v>8.9291060000000009</v>
      </c>
      <c r="G47">
        <v>9.5661369999999994</v>
      </c>
      <c r="J47">
        <f t="shared" si="9"/>
        <v>0.68379366967668032</v>
      </c>
      <c r="L47">
        <f t="shared" si="10"/>
        <v>9.5661369999999994</v>
      </c>
      <c r="M47">
        <f t="shared" si="7"/>
        <v>8.9291060000000009</v>
      </c>
      <c r="O47">
        <f t="shared" si="8"/>
        <v>8.9291060000000009</v>
      </c>
      <c r="Q47">
        <f t="shared" si="4"/>
        <v>0.55661370558044265</v>
      </c>
      <c r="S47">
        <f t="shared" si="5"/>
        <v>9.6751714834399216</v>
      </c>
      <c r="T47">
        <f t="shared" si="6"/>
        <v>8.9291060000000009</v>
      </c>
    </row>
    <row r="48" spans="1:20" x14ac:dyDescent="0.3">
      <c r="A48">
        <v>46</v>
      </c>
      <c r="B48">
        <v>2013</v>
      </c>
      <c r="C48">
        <v>11</v>
      </c>
      <c r="D48">
        <v>30</v>
      </c>
      <c r="E48">
        <v>4.7578129999999996</v>
      </c>
      <c r="F48">
        <v>7.0151490000000001</v>
      </c>
      <c r="G48">
        <v>5.6650070000000001</v>
      </c>
      <c r="J48">
        <f t="shared" si="9"/>
        <v>7.5123967300070449</v>
      </c>
      <c r="L48">
        <f t="shared" si="10"/>
        <v>5.6650070000000001</v>
      </c>
      <c r="M48">
        <f t="shared" si="7"/>
        <v>7.0151490000000001</v>
      </c>
      <c r="O48">
        <f t="shared" si="8"/>
        <v>7.0151490000000001</v>
      </c>
      <c r="Q48">
        <f t="shared" si="4"/>
        <v>5.9093560525610806E-3</v>
      </c>
      <c r="S48">
        <f t="shared" si="5"/>
        <v>7.0920213360680622</v>
      </c>
      <c r="T48">
        <f t="shared" si="6"/>
        <v>7.0151490000000001</v>
      </c>
    </row>
    <row r="49" spans="1:20" x14ac:dyDescent="0.3">
      <c r="A49">
        <v>47</v>
      </c>
      <c r="B49">
        <v>2013</v>
      </c>
      <c r="C49">
        <v>12</v>
      </c>
      <c r="D49">
        <v>31</v>
      </c>
      <c r="E49">
        <v>4.1663819999999996</v>
      </c>
      <c r="F49">
        <v>4.1214890000000004</v>
      </c>
      <c r="G49">
        <v>1.9242010000000001</v>
      </c>
      <c r="J49">
        <f t="shared" si="9"/>
        <v>31.747986648746746</v>
      </c>
      <c r="L49">
        <f t="shared" si="10"/>
        <v>1.9242010000000001</v>
      </c>
      <c r="M49">
        <f t="shared" si="7"/>
        <v>4.1214890000000004</v>
      </c>
      <c r="O49">
        <f t="shared" si="8"/>
        <v>4.1214890000000004</v>
      </c>
      <c r="Q49">
        <f t="shared" si="4"/>
        <v>0.24358313381506827</v>
      </c>
      <c r="S49">
        <f t="shared" si="5"/>
        <v>4.6150304205667734</v>
      </c>
      <c r="T49">
        <f t="shared" si="6"/>
        <v>4.1214890000000004</v>
      </c>
    </row>
    <row r="50" spans="1:20" x14ac:dyDescent="0.3">
      <c r="A50">
        <v>48</v>
      </c>
      <c r="B50">
        <v>2014</v>
      </c>
      <c r="C50">
        <v>1</v>
      </c>
      <c r="D50">
        <v>31</v>
      </c>
      <c r="E50">
        <v>4.8032170000000001</v>
      </c>
      <c r="F50">
        <v>5.2719950000000004</v>
      </c>
      <c r="G50">
        <v>5.7306520000000001</v>
      </c>
      <c r="J50">
        <f t="shared" si="9"/>
        <v>20.106517650555048</v>
      </c>
      <c r="L50">
        <f t="shared" si="10"/>
        <v>5.7306520000000001</v>
      </c>
      <c r="M50">
        <f t="shared" si="7"/>
        <v>5.2719950000000004</v>
      </c>
      <c r="O50">
        <f t="shared" si="8"/>
        <v>5.2719950000000004</v>
      </c>
      <c r="Q50">
        <f t="shared" si="4"/>
        <v>3.4726078661380901</v>
      </c>
      <c r="S50">
        <f t="shared" si="5"/>
        <v>7.1354884574980648</v>
      </c>
      <c r="T50">
        <f t="shared" si="6"/>
        <v>5.2719950000000004</v>
      </c>
    </row>
    <row r="51" spans="1:20" x14ac:dyDescent="0.3">
      <c r="A51">
        <v>49</v>
      </c>
      <c r="B51">
        <v>2014</v>
      </c>
      <c r="C51">
        <v>2</v>
      </c>
      <c r="D51">
        <v>28</v>
      </c>
      <c r="E51">
        <v>4.5906190000000002</v>
      </c>
      <c r="F51">
        <v>5.0948130000000003</v>
      </c>
      <c r="G51">
        <v>3.2035779999999998</v>
      </c>
      <c r="J51">
        <f t="shared" si="9"/>
        <v>21.72688962657687</v>
      </c>
      <c r="L51">
        <f t="shared" si="10"/>
        <v>3.2035779999999998</v>
      </c>
      <c r="M51">
        <f t="shared" si="7"/>
        <v>5.0948130000000003</v>
      </c>
      <c r="O51">
        <f t="shared" si="8"/>
        <v>5.0948130000000003</v>
      </c>
      <c r="Q51">
        <f t="shared" si="4"/>
        <v>0.13495516918434394</v>
      </c>
      <c r="S51">
        <f t="shared" si="5"/>
        <v>5.4621754493389929</v>
      </c>
      <c r="T51">
        <f t="shared" si="6"/>
        <v>5.0948130000000003</v>
      </c>
    </row>
    <row r="52" spans="1:20" x14ac:dyDescent="0.3">
      <c r="A52">
        <v>50</v>
      </c>
      <c r="B52">
        <v>2014</v>
      </c>
      <c r="C52">
        <v>3</v>
      </c>
      <c r="D52">
        <v>31</v>
      </c>
      <c r="E52">
        <v>4.9189100000000003</v>
      </c>
      <c r="F52">
        <v>6.727627</v>
      </c>
      <c r="G52">
        <v>6.3806520000000004</v>
      </c>
      <c r="J52">
        <f t="shared" si="9"/>
        <v>9.1711894551562008</v>
      </c>
      <c r="L52">
        <f t="shared" si="10"/>
        <v>6.3806520000000004</v>
      </c>
      <c r="M52">
        <f t="shared" si="7"/>
        <v>6.727627</v>
      </c>
      <c r="O52">
        <f t="shared" si="8"/>
        <v>6.727627</v>
      </c>
      <c r="Q52">
        <f t="shared" si="4"/>
        <v>0.70268280565029007</v>
      </c>
      <c r="S52">
        <f t="shared" si="5"/>
        <v>7.5658887763266378</v>
      </c>
      <c r="T52">
        <f t="shared" si="6"/>
        <v>6.727627</v>
      </c>
    </row>
    <row r="53" spans="1:20" x14ac:dyDescent="0.3">
      <c r="A53">
        <v>51</v>
      </c>
      <c r="B53">
        <v>2014</v>
      </c>
      <c r="C53">
        <v>4</v>
      </c>
      <c r="D53">
        <v>30</v>
      </c>
      <c r="E53">
        <v>4.9814309999999997</v>
      </c>
      <c r="F53">
        <v>8.0741010000000006</v>
      </c>
      <c r="G53">
        <v>8.2433409999999991</v>
      </c>
      <c r="J53">
        <f t="shared" si="9"/>
        <v>2.8288655697167941</v>
      </c>
      <c r="L53">
        <f t="shared" si="10"/>
        <v>8.2433409999999991</v>
      </c>
      <c r="M53">
        <f t="shared" si="7"/>
        <v>8.0741010000000006</v>
      </c>
      <c r="O53">
        <f t="shared" si="8"/>
        <v>8.0741010000000006</v>
      </c>
      <c r="Q53">
        <f t="shared" si="4"/>
        <v>0.52587932526679371</v>
      </c>
      <c r="S53">
        <f t="shared" si="5"/>
        <v>8.7992763755242898</v>
      </c>
      <c r="T53">
        <f t="shared" si="6"/>
        <v>8.0741010000000006</v>
      </c>
    </row>
    <row r="54" spans="1:20" x14ac:dyDescent="0.3">
      <c r="A54">
        <v>52</v>
      </c>
      <c r="B54">
        <v>2014</v>
      </c>
      <c r="C54">
        <v>5</v>
      </c>
      <c r="D54">
        <v>31</v>
      </c>
      <c r="E54">
        <v>5.2180869999999997</v>
      </c>
      <c r="F54">
        <v>10.960146</v>
      </c>
      <c r="G54">
        <v>12.462911999999999</v>
      </c>
      <c r="J54">
        <f t="shared" si="9"/>
        <v>1.4499093672114445</v>
      </c>
      <c r="L54">
        <f t="shared" si="10"/>
        <v>12.462911999999999</v>
      </c>
      <c r="M54">
        <f t="shared" si="7"/>
        <v>10.960146</v>
      </c>
      <c r="O54">
        <f t="shared" si="8"/>
        <v>10.960146</v>
      </c>
      <c r="Q54">
        <f t="shared" si="4"/>
        <v>0.40086323574968979</v>
      </c>
      <c r="S54">
        <f t="shared" si="5"/>
        <v>11.59328361201629</v>
      </c>
      <c r="T54">
        <f t="shared" si="6"/>
        <v>10.960146</v>
      </c>
    </row>
    <row r="55" spans="1:20" x14ac:dyDescent="0.3">
      <c r="A55">
        <v>53</v>
      </c>
      <c r="B55">
        <v>2014</v>
      </c>
      <c r="C55">
        <v>6</v>
      </c>
      <c r="D55">
        <v>30</v>
      </c>
      <c r="E55">
        <v>5.4461009999999996</v>
      </c>
      <c r="F55">
        <v>14.537305</v>
      </c>
      <c r="G55">
        <v>13.563342</v>
      </c>
      <c r="J55">
        <f t="shared" si="9"/>
        <v>22.860646318658333</v>
      </c>
      <c r="L55">
        <f t="shared" si="10"/>
        <v>13.563342</v>
      </c>
      <c r="M55">
        <f t="shared" si="7"/>
        <v>14.537305</v>
      </c>
      <c r="O55">
        <f t="shared" si="8"/>
        <v>14.537305</v>
      </c>
      <c r="Q55">
        <f t="shared" si="4"/>
        <v>4.9078504630401776</v>
      </c>
      <c r="S55">
        <f t="shared" si="5"/>
        <v>12.32193810870633</v>
      </c>
      <c r="T55">
        <f t="shared" si="6"/>
        <v>14.537305</v>
      </c>
    </row>
    <row r="56" spans="1:20" x14ac:dyDescent="0.3">
      <c r="A56">
        <v>54</v>
      </c>
      <c r="B56">
        <v>2014</v>
      </c>
      <c r="C56">
        <v>7</v>
      </c>
      <c r="D56">
        <v>31</v>
      </c>
      <c r="E56">
        <v>5.9486410000000003</v>
      </c>
      <c r="F56">
        <v>18.976659999999999</v>
      </c>
      <c r="G56">
        <v>18.541943</v>
      </c>
      <c r="J56">
        <f t="shared" si="9"/>
        <v>85.020125000197922</v>
      </c>
      <c r="L56">
        <f t="shared" si="10"/>
        <v>18.541943</v>
      </c>
      <c r="M56">
        <f t="shared" si="7"/>
        <v>18.976659999999999</v>
      </c>
      <c r="O56">
        <f t="shared" si="8"/>
        <v>18.976659999999999</v>
      </c>
      <c r="Q56">
        <f t="shared" si="4"/>
        <v>11.276967574629918</v>
      </c>
      <c r="S56">
        <f t="shared" si="5"/>
        <v>15.61854035135287</v>
      </c>
      <c r="T56">
        <f t="shared" si="6"/>
        <v>18.976659999999999</v>
      </c>
    </row>
    <row r="57" spans="1:20" x14ac:dyDescent="0.3">
      <c r="A57">
        <v>55</v>
      </c>
      <c r="B57">
        <v>2014</v>
      </c>
      <c r="C57">
        <v>8</v>
      </c>
      <c r="D57">
        <v>31</v>
      </c>
      <c r="E57">
        <v>6.0285010000000003</v>
      </c>
      <c r="F57">
        <v>21.242239000000001</v>
      </c>
      <c r="G57">
        <v>18.788715</v>
      </c>
      <c r="J57">
        <f t="shared" si="9"/>
        <v>131.93313098477876</v>
      </c>
      <c r="L57">
        <f t="shared" si="10"/>
        <v>18.788715</v>
      </c>
      <c r="M57">
        <f t="shared" si="7"/>
        <v>21.242239000000001</v>
      </c>
      <c r="O57">
        <f t="shared" si="8"/>
        <v>21.242239000000001</v>
      </c>
      <c r="Q57">
        <f t="shared" si="4"/>
        <v>29.814848774102348</v>
      </c>
      <c r="S57">
        <f t="shared" si="5"/>
        <v>15.781941501318968</v>
      </c>
      <c r="T57">
        <f t="shared" si="6"/>
        <v>21.242239000000001</v>
      </c>
    </row>
    <row r="58" spans="1:20" x14ac:dyDescent="0.3">
      <c r="A58">
        <v>56</v>
      </c>
      <c r="B58">
        <v>2014</v>
      </c>
      <c r="C58">
        <v>9</v>
      </c>
      <c r="D58">
        <v>30</v>
      </c>
      <c r="E58">
        <v>5.2641410000000004</v>
      </c>
      <c r="F58">
        <v>17.225871999999999</v>
      </c>
      <c r="G58">
        <v>15.868342</v>
      </c>
      <c r="J58">
        <f t="shared" si="9"/>
        <v>55.798626514823972</v>
      </c>
      <c r="L58">
        <f t="shared" si="10"/>
        <v>15.868342</v>
      </c>
      <c r="M58">
        <f t="shared" si="7"/>
        <v>17.225871999999999</v>
      </c>
      <c r="O58">
        <f t="shared" si="8"/>
        <v>17.225871999999999</v>
      </c>
      <c r="Q58">
        <f t="shared" si="4"/>
        <v>11.408642099733035</v>
      </c>
      <c r="S58">
        <f t="shared" si="5"/>
        <v>13.848203854706114</v>
      </c>
      <c r="T58">
        <f t="shared" si="6"/>
        <v>17.225871999999999</v>
      </c>
    </row>
    <row r="59" spans="1:20" x14ac:dyDescent="0.3">
      <c r="A59">
        <v>57</v>
      </c>
      <c r="B59">
        <v>2014</v>
      </c>
      <c r="C59">
        <v>10</v>
      </c>
      <c r="D59">
        <v>31</v>
      </c>
      <c r="E59">
        <v>4.959301</v>
      </c>
      <c r="F59">
        <v>12.562853</v>
      </c>
      <c r="G59">
        <v>12.306459</v>
      </c>
      <c r="J59">
        <f t="shared" si="9"/>
        <v>7.8782880476529806</v>
      </c>
      <c r="L59">
        <f t="shared" si="10"/>
        <v>12.306459</v>
      </c>
      <c r="M59">
        <f t="shared" si="7"/>
        <v>12.562853</v>
      </c>
      <c r="O59">
        <f t="shared" si="8"/>
        <v>12.562853</v>
      </c>
      <c r="Q59">
        <f t="shared" si="4"/>
        <v>1.1516840195789608</v>
      </c>
      <c r="S59">
        <f t="shared" si="5"/>
        <v>11.489687579582924</v>
      </c>
      <c r="T59">
        <f t="shared" si="6"/>
        <v>12.562853</v>
      </c>
    </row>
    <row r="60" spans="1:20" x14ac:dyDescent="0.3">
      <c r="A60">
        <v>58</v>
      </c>
      <c r="B60">
        <v>2014</v>
      </c>
      <c r="C60">
        <v>11</v>
      </c>
      <c r="D60">
        <v>30</v>
      </c>
      <c r="E60">
        <v>4.7528629999999996</v>
      </c>
      <c r="F60">
        <v>7.6315049999999998</v>
      </c>
      <c r="G60">
        <v>6.2816729999999996</v>
      </c>
      <c r="J60">
        <f t="shared" si="9"/>
        <v>4.513581728877031</v>
      </c>
      <c r="L60">
        <f t="shared" si="10"/>
        <v>6.2816729999999996</v>
      </c>
      <c r="M60">
        <f t="shared" si="7"/>
        <v>7.6315049999999998</v>
      </c>
      <c r="O60">
        <f t="shared" si="8"/>
        <v>7.6315049999999998</v>
      </c>
      <c r="Q60">
        <f t="shared" si="4"/>
        <v>1.7201790824194204E-2</v>
      </c>
      <c r="S60">
        <f t="shared" si="5"/>
        <v>7.5003494022384318</v>
      </c>
      <c r="T60">
        <f t="shared" si="6"/>
        <v>7.6315049999999998</v>
      </c>
    </row>
    <row r="61" spans="1:20" x14ac:dyDescent="0.3">
      <c r="A61">
        <v>59</v>
      </c>
      <c r="B61">
        <v>2014</v>
      </c>
      <c r="C61">
        <v>12</v>
      </c>
      <c r="D61">
        <v>31</v>
      </c>
      <c r="E61">
        <v>4.7357560000000003</v>
      </c>
      <c r="F61">
        <v>7.4172419999999999</v>
      </c>
      <c r="G61">
        <v>4.9500070000000003</v>
      </c>
      <c r="J61">
        <f t="shared" si="9"/>
        <v>5.4699020664288689</v>
      </c>
      <c r="L61">
        <f t="shared" si="10"/>
        <v>4.9500070000000003</v>
      </c>
      <c r="M61">
        <f t="shared" si="7"/>
        <v>7.4172419999999999</v>
      </c>
      <c r="O61">
        <f t="shared" si="8"/>
        <v>7.4172419999999999</v>
      </c>
      <c r="Q61">
        <f t="shared" si="4"/>
        <v>0.63785941631117327</v>
      </c>
      <c r="S61">
        <f t="shared" si="5"/>
        <v>6.6185809853566324</v>
      </c>
      <c r="T61">
        <f t="shared" si="6"/>
        <v>7.4172419999999999</v>
      </c>
    </row>
    <row r="62" spans="1:20" x14ac:dyDescent="0.3">
      <c r="A62">
        <v>60</v>
      </c>
      <c r="B62">
        <v>2015</v>
      </c>
      <c r="C62">
        <v>1</v>
      </c>
      <c r="D62">
        <v>31</v>
      </c>
      <c r="E62">
        <v>4.8412540000000002</v>
      </c>
      <c r="F62">
        <v>6.6338660000000003</v>
      </c>
      <c r="G62">
        <v>7.7564590000000004</v>
      </c>
      <c r="J62">
        <f t="shared" si="9"/>
        <v>9.7478716755011838</v>
      </c>
      <c r="L62">
        <f t="shared" si="10"/>
        <v>7.7564590000000004</v>
      </c>
      <c r="M62">
        <f t="shared" si="7"/>
        <v>6.6338660000000003</v>
      </c>
      <c r="O62">
        <f t="shared" si="8"/>
        <v>6.6338660000000003</v>
      </c>
      <c r="Q62">
        <f t="shared" si="4"/>
        <v>3.3967203163021722</v>
      </c>
      <c r="S62">
        <f t="shared" si="5"/>
        <v>8.4768853477829182</v>
      </c>
      <c r="T62">
        <f t="shared" si="6"/>
        <v>6.6338660000000003</v>
      </c>
    </row>
    <row r="63" spans="1:20" x14ac:dyDescent="0.3">
      <c r="A63">
        <v>61</v>
      </c>
      <c r="B63">
        <v>2015</v>
      </c>
      <c r="C63">
        <v>2</v>
      </c>
      <c r="D63">
        <v>28</v>
      </c>
      <c r="E63">
        <v>4.8237829999999997</v>
      </c>
      <c r="F63">
        <v>7.2626730000000004</v>
      </c>
      <c r="G63">
        <v>7.9178649999999999</v>
      </c>
      <c r="J63">
        <f t="shared" si="9"/>
        <v>6.2168000864912596</v>
      </c>
      <c r="L63">
        <f t="shared" si="10"/>
        <v>7.9178649999999999</v>
      </c>
      <c r="M63">
        <f t="shared" si="7"/>
        <v>7.2626730000000004</v>
      </c>
      <c r="O63">
        <f t="shared" si="8"/>
        <v>7.2626730000000004</v>
      </c>
      <c r="Q63">
        <f t="shared" si="4"/>
        <v>1.7452735847154743</v>
      </c>
      <c r="S63">
        <f t="shared" si="5"/>
        <v>8.5837610306457535</v>
      </c>
      <c r="T63">
        <f t="shared" si="6"/>
        <v>7.2626730000000004</v>
      </c>
    </row>
    <row r="64" spans="1:20" x14ac:dyDescent="0.3">
      <c r="A64">
        <v>62</v>
      </c>
      <c r="B64">
        <v>2015</v>
      </c>
      <c r="C64">
        <v>3</v>
      </c>
      <c r="D64">
        <v>31</v>
      </c>
      <c r="E64">
        <v>4.9791749999999997</v>
      </c>
      <c r="F64">
        <v>7.8642589999999997</v>
      </c>
      <c r="G64">
        <v>9.2177480000000003</v>
      </c>
      <c r="J64">
        <f t="shared" si="9"/>
        <v>3.5787754808460992</v>
      </c>
      <c r="L64">
        <f t="shared" si="10"/>
        <v>9.2177480000000003</v>
      </c>
      <c r="M64">
        <f t="shared" si="7"/>
        <v>7.8642589999999997</v>
      </c>
      <c r="O64">
        <f t="shared" si="8"/>
        <v>7.8642589999999997</v>
      </c>
      <c r="Q64">
        <f t="shared" si="4"/>
        <v>2.4971116708491663</v>
      </c>
      <c r="S64">
        <f t="shared" si="5"/>
        <v>9.4444841962455115</v>
      </c>
      <c r="T64">
        <f t="shared" si="6"/>
        <v>7.8642589999999997</v>
      </c>
    </row>
    <row r="65" spans="1:20" x14ac:dyDescent="0.3">
      <c r="A65">
        <v>63</v>
      </c>
      <c r="B65">
        <v>2015</v>
      </c>
      <c r="C65">
        <v>4</v>
      </c>
      <c r="D65">
        <v>30</v>
      </c>
      <c r="E65">
        <v>5.0430210000000004</v>
      </c>
      <c r="F65">
        <v>8.61557</v>
      </c>
      <c r="G65">
        <v>7.845008</v>
      </c>
      <c r="J65">
        <f t="shared" si="9"/>
        <v>1.300635727386912</v>
      </c>
      <c r="L65">
        <f t="shared" si="10"/>
        <v>7.845008</v>
      </c>
      <c r="M65">
        <f t="shared" ref="M65:M96" si="11">F65</f>
        <v>8.61557</v>
      </c>
      <c r="O65">
        <f t="shared" ref="O65:O96" si="12">F65</f>
        <v>8.61557</v>
      </c>
      <c r="Q65">
        <f t="shared" si="4"/>
        <v>6.4082503148194317E-3</v>
      </c>
      <c r="S65">
        <f t="shared" si="5"/>
        <v>8.5355184521397653</v>
      </c>
      <c r="T65">
        <f t="shared" si="6"/>
        <v>8.61557</v>
      </c>
    </row>
    <row r="66" spans="1:20" x14ac:dyDescent="0.3">
      <c r="A66">
        <v>64</v>
      </c>
      <c r="B66">
        <v>2015</v>
      </c>
      <c r="C66">
        <v>5</v>
      </c>
      <c r="D66">
        <v>31</v>
      </c>
      <c r="E66">
        <v>5.5809150000000001</v>
      </c>
      <c r="F66">
        <v>13.252872999999999</v>
      </c>
      <c r="G66">
        <v>12.250009</v>
      </c>
      <c r="J66">
        <f t="shared" ref="J66:J97" si="13">(F66-F$110)^2</f>
        <v>12.227951698428139</v>
      </c>
      <c r="L66">
        <f t="shared" ref="L66:L97" si="14">MAX(G66,0)</f>
        <v>12.250009</v>
      </c>
      <c r="M66">
        <f t="shared" si="11"/>
        <v>13.252872999999999</v>
      </c>
      <c r="O66">
        <f t="shared" si="12"/>
        <v>13.252872999999999</v>
      </c>
      <c r="Q66">
        <f t="shared" si="4"/>
        <v>3.242030835930291</v>
      </c>
      <c r="S66">
        <f t="shared" si="5"/>
        <v>11.452308967278505</v>
      </c>
      <c r="T66">
        <f t="shared" si="6"/>
        <v>13.252872999999999</v>
      </c>
    </row>
    <row r="67" spans="1:20" x14ac:dyDescent="0.3">
      <c r="A67">
        <v>65</v>
      </c>
      <c r="B67">
        <v>2015</v>
      </c>
      <c r="C67">
        <v>6</v>
      </c>
      <c r="D67">
        <v>30</v>
      </c>
      <c r="E67">
        <v>6.5382999999999996</v>
      </c>
      <c r="F67">
        <v>19.900960999999999</v>
      </c>
      <c r="G67">
        <v>17.585004999999999</v>
      </c>
      <c r="J67">
        <f t="shared" si="13"/>
        <v>102.91974316445388</v>
      </c>
      <c r="L67">
        <f t="shared" si="14"/>
        <v>17.585004999999999</v>
      </c>
      <c r="M67">
        <f t="shared" si="11"/>
        <v>19.900960999999999</v>
      </c>
      <c r="O67">
        <f t="shared" si="12"/>
        <v>19.900960999999999</v>
      </c>
      <c r="Q67">
        <f t="shared" ref="Q67:Q109" si="15">(S67-M67)^2</f>
        <v>24.167658658765696</v>
      </c>
      <c r="S67">
        <f t="shared" ref="S67:S109" si="16">L67*I$2+I$3</f>
        <v>14.984899704738751</v>
      </c>
      <c r="T67">
        <f t="shared" ref="T67:T109" si="17">F67</f>
        <v>19.900960999999999</v>
      </c>
    </row>
    <row r="68" spans="1:20" x14ac:dyDescent="0.3">
      <c r="A68">
        <v>66</v>
      </c>
      <c r="B68">
        <v>2015</v>
      </c>
      <c r="C68">
        <v>7</v>
      </c>
      <c r="D68">
        <v>31</v>
      </c>
      <c r="E68">
        <v>6.9188400000000003</v>
      </c>
      <c r="F68">
        <v>22.769897</v>
      </c>
      <c r="G68">
        <v>19.067753</v>
      </c>
      <c r="J68">
        <f t="shared" si="13"/>
        <v>169.3608858811734</v>
      </c>
      <c r="L68">
        <f t="shared" si="14"/>
        <v>19.067753</v>
      </c>
      <c r="M68">
        <f t="shared" si="11"/>
        <v>22.769897</v>
      </c>
      <c r="O68">
        <f t="shared" si="12"/>
        <v>22.769897</v>
      </c>
      <c r="Q68">
        <f t="shared" si="15"/>
        <v>46.283384337167718</v>
      </c>
      <c r="S68">
        <f t="shared" si="16"/>
        <v>15.966707723111718</v>
      </c>
      <c r="T68">
        <f t="shared" si="17"/>
        <v>22.769897</v>
      </c>
    </row>
    <row r="69" spans="1:20" x14ac:dyDescent="0.3">
      <c r="A69">
        <v>67</v>
      </c>
      <c r="B69">
        <v>2015</v>
      </c>
      <c r="C69">
        <v>8</v>
      </c>
      <c r="D69">
        <v>31</v>
      </c>
      <c r="E69">
        <v>6.6312069999999999</v>
      </c>
      <c r="F69">
        <v>21.078575000000001</v>
      </c>
      <c r="G69">
        <v>18.714523</v>
      </c>
      <c r="J69">
        <f t="shared" si="13"/>
        <v>128.20015716374022</v>
      </c>
      <c r="L69">
        <f t="shared" si="14"/>
        <v>18.714523</v>
      </c>
      <c r="M69">
        <f t="shared" si="11"/>
        <v>21.078575000000001</v>
      </c>
      <c r="O69">
        <f t="shared" si="12"/>
        <v>21.078575000000001</v>
      </c>
      <c r="Q69">
        <f t="shared" si="15"/>
        <v>28.577150546671803</v>
      </c>
      <c r="S69">
        <f t="shared" si="16"/>
        <v>15.732814946773537</v>
      </c>
      <c r="T69">
        <f t="shared" si="17"/>
        <v>21.078575000000001</v>
      </c>
    </row>
    <row r="70" spans="1:20" x14ac:dyDescent="0.3">
      <c r="A70">
        <v>68</v>
      </c>
      <c r="B70">
        <v>2015</v>
      </c>
      <c r="C70">
        <v>9</v>
      </c>
      <c r="D70">
        <v>30</v>
      </c>
      <c r="E70">
        <v>5.3189019999999996</v>
      </c>
      <c r="F70">
        <v>16.182568</v>
      </c>
      <c r="G70">
        <v>14.083342</v>
      </c>
      <c r="J70">
        <f t="shared" si="13"/>
        <v>41.30046552274446</v>
      </c>
      <c r="L70">
        <f t="shared" si="14"/>
        <v>14.083342</v>
      </c>
      <c r="M70">
        <f t="shared" si="11"/>
        <v>16.182568</v>
      </c>
      <c r="O70">
        <f t="shared" si="12"/>
        <v>16.182568</v>
      </c>
      <c r="Q70">
        <f t="shared" si="15"/>
        <v>12.364433457849664</v>
      </c>
      <c r="S70">
        <f t="shared" si="16"/>
        <v>12.666258363769188</v>
      </c>
      <c r="T70">
        <f t="shared" si="17"/>
        <v>16.182568</v>
      </c>
    </row>
    <row r="71" spans="1:20" x14ac:dyDescent="0.3">
      <c r="A71">
        <v>69</v>
      </c>
      <c r="B71">
        <v>2015</v>
      </c>
      <c r="C71">
        <v>10</v>
      </c>
      <c r="D71">
        <v>31</v>
      </c>
      <c r="E71">
        <v>4.9332539999999998</v>
      </c>
      <c r="F71">
        <v>13.124743</v>
      </c>
      <c r="G71">
        <v>12.987102999999999</v>
      </c>
      <c r="J71">
        <f t="shared" si="13"/>
        <v>11.348266515670929</v>
      </c>
      <c r="L71">
        <f t="shared" si="14"/>
        <v>12.987102999999999</v>
      </c>
      <c r="M71">
        <f t="shared" si="11"/>
        <v>13.124743</v>
      </c>
      <c r="O71">
        <f t="shared" si="12"/>
        <v>13.124743</v>
      </c>
      <c r="Q71">
        <f t="shared" si="15"/>
        <v>1.402718188947226</v>
      </c>
      <c r="S71">
        <f t="shared" si="16"/>
        <v>11.940378955904087</v>
      </c>
      <c r="T71">
        <f t="shared" si="17"/>
        <v>13.124743</v>
      </c>
    </row>
    <row r="72" spans="1:20" x14ac:dyDescent="0.3">
      <c r="A72">
        <v>70</v>
      </c>
      <c r="B72">
        <v>2015</v>
      </c>
      <c r="C72">
        <v>11</v>
      </c>
      <c r="D72">
        <v>30</v>
      </c>
      <c r="E72">
        <v>4.7072419999999999</v>
      </c>
      <c r="F72">
        <v>7.4532730000000003</v>
      </c>
      <c r="G72">
        <v>5.1166739999999997</v>
      </c>
      <c r="J72">
        <f t="shared" si="13"/>
        <v>5.3026629782282928</v>
      </c>
      <c r="L72">
        <f t="shared" si="14"/>
        <v>5.1166739999999997</v>
      </c>
      <c r="M72">
        <f t="shared" si="11"/>
        <v>7.4532730000000003</v>
      </c>
      <c r="O72">
        <f t="shared" si="12"/>
        <v>7.4532730000000003</v>
      </c>
      <c r="Q72">
        <f t="shared" si="15"/>
        <v>0.52465791507110326</v>
      </c>
      <c r="S72">
        <f t="shared" si="16"/>
        <v>6.7289402621846346</v>
      </c>
      <c r="T72">
        <f t="shared" si="17"/>
        <v>7.4532730000000003</v>
      </c>
    </row>
    <row r="73" spans="1:20" x14ac:dyDescent="0.3">
      <c r="A73">
        <v>71</v>
      </c>
      <c r="B73">
        <v>2015</v>
      </c>
      <c r="C73">
        <v>12</v>
      </c>
      <c r="D73">
        <v>31</v>
      </c>
      <c r="E73">
        <v>4.7704019999999998</v>
      </c>
      <c r="F73">
        <v>7.6571740000000004</v>
      </c>
      <c r="G73">
        <v>3.509684</v>
      </c>
      <c r="J73">
        <f t="shared" si="13"/>
        <v>4.4051720609843423</v>
      </c>
      <c r="L73">
        <f t="shared" si="14"/>
        <v>3.509684</v>
      </c>
      <c r="M73">
        <f t="shared" si="11"/>
        <v>7.6571740000000004</v>
      </c>
      <c r="O73">
        <f t="shared" si="12"/>
        <v>7.6571740000000004</v>
      </c>
      <c r="Q73">
        <f t="shared" si="15"/>
        <v>3.9692956905343335</v>
      </c>
      <c r="S73">
        <f t="shared" si="16"/>
        <v>5.6648648647164386</v>
      </c>
      <c r="T73">
        <f t="shared" si="17"/>
        <v>7.6571740000000004</v>
      </c>
    </row>
    <row r="74" spans="1:20" x14ac:dyDescent="0.3">
      <c r="A74">
        <v>72</v>
      </c>
      <c r="B74">
        <v>2016</v>
      </c>
      <c r="C74">
        <v>1</v>
      </c>
      <c r="D74">
        <v>31</v>
      </c>
      <c r="E74">
        <v>4.6382130000000004</v>
      </c>
      <c r="F74">
        <v>7.8185159999999998</v>
      </c>
      <c r="G74">
        <v>3.279039</v>
      </c>
      <c r="J74">
        <f t="shared" si="13"/>
        <v>3.7539379317798591</v>
      </c>
      <c r="L74">
        <f t="shared" si="14"/>
        <v>3.279039</v>
      </c>
      <c r="M74">
        <f t="shared" si="11"/>
        <v>7.8185159999999998</v>
      </c>
      <c r="O74">
        <f t="shared" si="12"/>
        <v>7.8185159999999998</v>
      </c>
      <c r="Q74">
        <f t="shared" si="15"/>
        <v>5.3193597467423173</v>
      </c>
      <c r="S74">
        <f t="shared" si="16"/>
        <v>5.5121422777376434</v>
      </c>
      <c r="T74">
        <f t="shared" si="17"/>
        <v>7.8185159999999998</v>
      </c>
    </row>
    <row r="75" spans="1:20" x14ac:dyDescent="0.3">
      <c r="A75">
        <v>73</v>
      </c>
      <c r="B75">
        <v>2016</v>
      </c>
      <c r="C75">
        <v>2</v>
      </c>
      <c r="D75">
        <v>29</v>
      </c>
      <c r="E75">
        <v>4.8645990000000001</v>
      </c>
      <c r="F75">
        <v>7.8185159999999998</v>
      </c>
      <c r="G75">
        <v>6.4293170000000002</v>
      </c>
      <c r="J75">
        <f t="shared" si="13"/>
        <v>3.7539379317798591</v>
      </c>
      <c r="L75">
        <f t="shared" si="14"/>
        <v>6.4293170000000002</v>
      </c>
      <c r="M75">
        <f t="shared" si="11"/>
        <v>7.8185159999999998</v>
      </c>
      <c r="O75">
        <f t="shared" si="12"/>
        <v>7.8185159999999998</v>
      </c>
      <c r="Q75">
        <f t="shared" si="15"/>
        <v>4.8577695265562069E-2</v>
      </c>
      <c r="S75">
        <f t="shared" si="16"/>
        <v>7.598112517120164</v>
      </c>
      <c r="T75">
        <f t="shared" si="17"/>
        <v>7.8185159999999998</v>
      </c>
    </row>
    <row r="76" spans="1:20" x14ac:dyDescent="0.3">
      <c r="A76">
        <v>74</v>
      </c>
      <c r="B76">
        <v>2016</v>
      </c>
      <c r="C76">
        <v>3</v>
      </c>
      <c r="D76">
        <v>31</v>
      </c>
      <c r="E76">
        <v>4.9031570000000002</v>
      </c>
      <c r="F76">
        <v>7.8185159999999998</v>
      </c>
      <c r="G76">
        <v>5.9064589999999999</v>
      </c>
      <c r="J76">
        <f t="shared" si="13"/>
        <v>3.7539379317798591</v>
      </c>
      <c r="L76">
        <f t="shared" si="14"/>
        <v>5.9064589999999999</v>
      </c>
      <c r="M76">
        <f t="shared" si="11"/>
        <v>7.8185159999999998</v>
      </c>
      <c r="O76">
        <f t="shared" si="12"/>
        <v>7.8185159999999998</v>
      </c>
      <c r="Q76">
        <f t="shared" si="15"/>
        <v>0.32105388981340799</v>
      </c>
      <c r="S76">
        <f t="shared" si="16"/>
        <v>7.2518998249631341</v>
      </c>
      <c r="T76">
        <f t="shared" si="17"/>
        <v>7.8185159999999998</v>
      </c>
    </row>
    <row r="77" spans="1:20" x14ac:dyDescent="0.3">
      <c r="A77">
        <v>75</v>
      </c>
      <c r="B77">
        <v>2016</v>
      </c>
      <c r="C77">
        <v>4</v>
      </c>
      <c r="D77">
        <v>30</v>
      </c>
      <c r="E77">
        <v>5.0990859999999998</v>
      </c>
      <c r="F77">
        <v>7.8185159999999998</v>
      </c>
      <c r="G77">
        <v>10.316674000000001</v>
      </c>
      <c r="J77">
        <f t="shared" si="13"/>
        <v>3.7539379317798591</v>
      </c>
      <c r="L77">
        <f t="shared" si="14"/>
        <v>10.316674000000001</v>
      </c>
      <c r="M77">
        <f t="shared" si="11"/>
        <v>7.8185159999999998</v>
      </c>
      <c r="O77">
        <f t="shared" si="12"/>
        <v>7.8185159999999998</v>
      </c>
      <c r="Q77">
        <f t="shared" si="15"/>
        <v>5.5395591739933021</v>
      </c>
      <c r="S77">
        <f t="shared" si="16"/>
        <v>10.172142812813217</v>
      </c>
      <c r="T77">
        <f t="shared" si="17"/>
        <v>7.8185159999999998</v>
      </c>
    </row>
    <row r="78" spans="1:20" x14ac:dyDescent="0.3">
      <c r="A78">
        <v>76</v>
      </c>
      <c r="B78">
        <v>2016</v>
      </c>
      <c r="C78">
        <v>5</v>
      </c>
      <c r="D78">
        <v>31</v>
      </c>
      <c r="E78">
        <v>5.3932630000000001</v>
      </c>
      <c r="F78">
        <v>7.8185159999999998</v>
      </c>
      <c r="G78">
        <v>12.104846999999999</v>
      </c>
      <c r="J78">
        <f t="shared" si="13"/>
        <v>3.7539379317798591</v>
      </c>
      <c r="L78">
        <f t="shared" si="14"/>
        <v>12.104846999999999</v>
      </c>
      <c r="M78">
        <f t="shared" si="11"/>
        <v>7.8185159999999998</v>
      </c>
      <c r="O78">
        <f t="shared" si="12"/>
        <v>7.8185159999999998</v>
      </c>
      <c r="Q78">
        <f t="shared" si="15"/>
        <v>12.515132515221703</v>
      </c>
      <c r="S78">
        <f t="shared" si="16"/>
        <v>11.356189319460363</v>
      </c>
      <c r="T78">
        <f t="shared" si="17"/>
        <v>7.8185159999999998</v>
      </c>
    </row>
    <row r="79" spans="1:20" x14ac:dyDescent="0.3">
      <c r="A79">
        <v>77</v>
      </c>
      <c r="B79">
        <v>2016</v>
      </c>
      <c r="C79">
        <v>6</v>
      </c>
      <c r="D79">
        <v>30</v>
      </c>
      <c r="E79">
        <v>5.5992509999999998</v>
      </c>
      <c r="F79">
        <v>7.8185159999999998</v>
      </c>
      <c r="G79">
        <v>14.186674</v>
      </c>
      <c r="J79">
        <f t="shared" si="13"/>
        <v>3.7539379317798591</v>
      </c>
      <c r="L79">
        <f t="shared" si="14"/>
        <v>14.186674</v>
      </c>
      <c r="M79">
        <f t="shared" si="11"/>
        <v>7.8185159999999998</v>
      </c>
      <c r="O79">
        <f t="shared" si="12"/>
        <v>7.8185159999999998</v>
      </c>
      <c r="Q79">
        <f t="shared" si="15"/>
        <v>24.168669415701029</v>
      </c>
      <c r="S79">
        <f t="shared" si="16"/>
        <v>12.734680095684869</v>
      </c>
      <c r="T79">
        <f t="shared" si="17"/>
        <v>7.8185159999999998</v>
      </c>
    </row>
    <row r="80" spans="1:20" x14ac:dyDescent="0.3">
      <c r="A80">
        <v>78</v>
      </c>
      <c r="B80">
        <v>2016</v>
      </c>
      <c r="C80">
        <v>7</v>
      </c>
      <c r="D80">
        <v>31</v>
      </c>
      <c r="E80">
        <v>6.1404399999999999</v>
      </c>
      <c r="F80">
        <v>7.8185159999999998</v>
      </c>
      <c r="G80">
        <v>15.374203</v>
      </c>
      <c r="J80">
        <f t="shared" si="13"/>
        <v>3.7539379317798591</v>
      </c>
      <c r="L80">
        <f t="shared" si="14"/>
        <v>15.374203</v>
      </c>
      <c r="M80">
        <f t="shared" si="11"/>
        <v>7.8185159999999998</v>
      </c>
      <c r="O80">
        <f t="shared" si="12"/>
        <v>7.8185159999999998</v>
      </c>
      <c r="Q80">
        <f t="shared" si="15"/>
        <v>32.518410139492808</v>
      </c>
      <c r="S80">
        <f t="shared" si="16"/>
        <v>13.521007572943603</v>
      </c>
      <c r="T80">
        <f t="shared" si="17"/>
        <v>7.8185159999999998</v>
      </c>
    </row>
    <row r="81" spans="1:20" x14ac:dyDescent="0.3">
      <c r="A81">
        <v>79</v>
      </c>
      <c r="B81">
        <v>2016</v>
      </c>
      <c r="C81">
        <v>8</v>
      </c>
      <c r="D81">
        <v>31</v>
      </c>
      <c r="E81">
        <v>6.1988820000000002</v>
      </c>
      <c r="F81">
        <v>7.8185159999999998</v>
      </c>
      <c r="G81">
        <v>17.217752000000001</v>
      </c>
      <c r="J81">
        <f t="shared" si="13"/>
        <v>3.7539379317798591</v>
      </c>
      <c r="L81">
        <f t="shared" si="14"/>
        <v>17.217752000000001</v>
      </c>
      <c r="M81">
        <f t="shared" si="11"/>
        <v>7.8185159999999998</v>
      </c>
      <c r="O81">
        <f t="shared" si="12"/>
        <v>7.8185159999999998</v>
      </c>
      <c r="Q81">
        <f t="shared" si="15"/>
        <v>47.930774923299097</v>
      </c>
      <c r="S81">
        <f t="shared" si="16"/>
        <v>14.741721538137597</v>
      </c>
      <c r="T81">
        <f t="shared" si="17"/>
        <v>7.8185159999999998</v>
      </c>
    </row>
    <row r="82" spans="1:20" x14ac:dyDescent="0.3">
      <c r="A82">
        <v>80</v>
      </c>
      <c r="B82">
        <v>2016</v>
      </c>
      <c r="C82">
        <v>9</v>
      </c>
      <c r="D82">
        <v>30</v>
      </c>
      <c r="E82">
        <v>5.1925400000000002</v>
      </c>
      <c r="F82">
        <v>7.8185159999999998</v>
      </c>
      <c r="G82">
        <v>12.796675</v>
      </c>
      <c r="J82">
        <f t="shared" si="13"/>
        <v>3.7539379317798591</v>
      </c>
      <c r="L82">
        <f t="shared" si="14"/>
        <v>12.796675</v>
      </c>
      <c r="M82">
        <f t="shared" si="11"/>
        <v>7.8185159999999998</v>
      </c>
      <c r="O82">
        <f t="shared" si="12"/>
        <v>7.8185159999999998</v>
      </c>
      <c r="Q82">
        <f t="shared" si="15"/>
        <v>15.966179730017021</v>
      </c>
      <c r="S82">
        <f t="shared" si="16"/>
        <v>11.814286229882722</v>
      </c>
      <c r="T82">
        <f t="shared" si="17"/>
        <v>7.8185159999999998</v>
      </c>
    </row>
    <row r="83" spans="1:20" x14ac:dyDescent="0.3">
      <c r="A83">
        <v>81</v>
      </c>
      <c r="B83">
        <v>2016</v>
      </c>
      <c r="C83">
        <v>10</v>
      </c>
      <c r="D83">
        <v>31</v>
      </c>
      <c r="E83">
        <v>4.9112799999999996</v>
      </c>
      <c r="F83">
        <v>7.8185159999999998</v>
      </c>
      <c r="G83">
        <v>8.8564589999999992</v>
      </c>
      <c r="J83">
        <f t="shared" si="13"/>
        <v>3.7539379317798591</v>
      </c>
      <c r="L83">
        <f t="shared" si="14"/>
        <v>8.8564589999999992</v>
      </c>
      <c r="M83">
        <f t="shared" si="11"/>
        <v>7.8185159999999998</v>
      </c>
      <c r="O83">
        <f t="shared" si="12"/>
        <v>7.8185159999999998</v>
      </c>
      <c r="Q83">
        <f t="shared" si="15"/>
        <v>1.9230453816914888</v>
      </c>
      <c r="S83">
        <f t="shared" si="16"/>
        <v>9.2052551181081927</v>
      </c>
      <c r="T83">
        <f t="shared" si="17"/>
        <v>7.8185159999999998</v>
      </c>
    </row>
    <row r="84" spans="1:20" x14ac:dyDescent="0.3">
      <c r="A84">
        <v>82</v>
      </c>
      <c r="B84">
        <v>2016</v>
      </c>
      <c r="C84">
        <v>11</v>
      </c>
      <c r="D84">
        <v>30</v>
      </c>
      <c r="E84">
        <v>4.8651970000000002</v>
      </c>
      <c r="F84">
        <v>7.8185159999999998</v>
      </c>
      <c r="G84">
        <v>7.7400070000000003</v>
      </c>
      <c r="J84">
        <f t="shared" si="13"/>
        <v>3.7539379317798591</v>
      </c>
      <c r="L84">
        <f t="shared" si="14"/>
        <v>7.7400070000000003</v>
      </c>
      <c r="M84">
        <f t="shared" si="11"/>
        <v>7.8185159999999998</v>
      </c>
      <c r="O84">
        <f t="shared" si="12"/>
        <v>7.8185159999999998</v>
      </c>
      <c r="Q84">
        <f t="shared" si="15"/>
        <v>0.41922463269998661</v>
      </c>
      <c r="S84">
        <f t="shared" si="16"/>
        <v>8.4659915846361979</v>
      </c>
      <c r="T84">
        <f t="shared" si="17"/>
        <v>7.8185159999999998</v>
      </c>
    </row>
    <row r="85" spans="1:20" x14ac:dyDescent="0.3">
      <c r="A85">
        <v>83</v>
      </c>
      <c r="B85">
        <v>2016</v>
      </c>
      <c r="C85">
        <v>12</v>
      </c>
      <c r="D85">
        <v>31</v>
      </c>
      <c r="E85">
        <v>4.4158340000000003</v>
      </c>
      <c r="F85">
        <v>7.8185159999999998</v>
      </c>
      <c r="G85">
        <v>0.25323299999999999</v>
      </c>
      <c r="J85">
        <f t="shared" si="13"/>
        <v>3.7539379317798591</v>
      </c>
      <c r="L85">
        <f t="shared" si="14"/>
        <v>0.25323299999999999</v>
      </c>
      <c r="M85">
        <f t="shared" si="11"/>
        <v>7.8185159999999998</v>
      </c>
      <c r="O85">
        <f t="shared" si="12"/>
        <v>7.8185159999999998</v>
      </c>
      <c r="Q85">
        <f t="shared" si="15"/>
        <v>18.575447360122531</v>
      </c>
      <c r="S85">
        <f t="shared" si="16"/>
        <v>3.5085917129477857</v>
      </c>
      <c r="T85">
        <f t="shared" si="17"/>
        <v>7.8185159999999998</v>
      </c>
    </row>
    <row r="86" spans="1:20" x14ac:dyDescent="0.3">
      <c r="A86">
        <v>84</v>
      </c>
      <c r="B86">
        <v>2017</v>
      </c>
      <c r="C86">
        <v>1</v>
      </c>
      <c r="D86">
        <v>31</v>
      </c>
      <c r="E86">
        <v>4.3288349999999998</v>
      </c>
      <c r="F86">
        <v>7.8185159999999998</v>
      </c>
      <c r="G86">
        <v>0.887104</v>
      </c>
      <c r="J86">
        <f t="shared" si="13"/>
        <v>3.7539379317798591</v>
      </c>
      <c r="L86">
        <f t="shared" si="14"/>
        <v>0.887104</v>
      </c>
      <c r="M86">
        <f t="shared" si="11"/>
        <v>7.8185159999999998</v>
      </c>
      <c r="O86">
        <f t="shared" si="12"/>
        <v>7.8185159999999998</v>
      </c>
      <c r="Q86">
        <f t="shared" si="15"/>
        <v>15.133686037499718</v>
      </c>
      <c r="S86">
        <f t="shared" si="16"/>
        <v>3.9283121444803797</v>
      </c>
      <c r="T86">
        <f t="shared" si="17"/>
        <v>7.8185159999999998</v>
      </c>
    </row>
    <row r="87" spans="1:20" x14ac:dyDescent="0.3">
      <c r="A87">
        <v>85</v>
      </c>
      <c r="B87">
        <v>2017</v>
      </c>
      <c r="C87">
        <v>2</v>
      </c>
      <c r="D87">
        <v>28</v>
      </c>
      <c r="E87">
        <v>4.7131800000000004</v>
      </c>
      <c r="F87">
        <v>7.8185159999999998</v>
      </c>
      <c r="G87">
        <v>3.4660790000000001</v>
      </c>
      <c r="J87">
        <f t="shared" si="13"/>
        <v>3.7539379317798591</v>
      </c>
      <c r="L87">
        <f t="shared" si="14"/>
        <v>3.4660790000000001</v>
      </c>
      <c r="M87">
        <f t="shared" si="11"/>
        <v>7.8185159999999998</v>
      </c>
      <c r="O87">
        <f t="shared" si="12"/>
        <v>7.8185159999999998</v>
      </c>
      <c r="Q87">
        <f t="shared" si="15"/>
        <v>4.7634126480522747</v>
      </c>
      <c r="S87">
        <f t="shared" si="16"/>
        <v>5.6359916248664081</v>
      </c>
      <c r="T87">
        <f t="shared" si="17"/>
        <v>7.8185159999999998</v>
      </c>
    </row>
    <row r="88" spans="1:20" x14ac:dyDescent="0.3">
      <c r="A88">
        <v>86</v>
      </c>
      <c r="B88">
        <v>2017</v>
      </c>
      <c r="C88">
        <v>3</v>
      </c>
      <c r="D88">
        <v>31</v>
      </c>
      <c r="E88">
        <v>4.9068659999999999</v>
      </c>
      <c r="F88">
        <v>7.8185159999999998</v>
      </c>
      <c r="G88">
        <v>5.6064590000000001</v>
      </c>
      <c r="J88">
        <f t="shared" si="13"/>
        <v>3.7539379317798591</v>
      </c>
      <c r="L88">
        <f t="shared" si="14"/>
        <v>5.6064590000000001</v>
      </c>
      <c r="M88">
        <f t="shared" si="11"/>
        <v>7.8185159999999998</v>
      </c>
      <c r="O88">
        <f t="shared" si="12"/>
        <v>7.8185159999999998</v>
      </c>
      <c r="Q88">
        <f t="shared" si="15"/>
        <v>0.58562665722671148</v>
      </c>
      <c r="S88">
        <f t="shared" si="16"/>
        <v>7.0532535239653313</v>
      </c>
      <c r="T88">
        <f t="shared" si="17"/>
        <v>7.8185159999999998</v>
      </c>
    </row>
    <row r="89" spans="1:20" x14ac:dyDescent="0.3">
      <c r="A89">
        <v>87</v>
      </c>
      <c r="B89">
        <v>2017</v>
      </c>
      <c r="C89">
        <v>4</v>
      </c>
      <c r="D89">
        <v>30</v>
      </c>
      <c r="E89">
        <v>4.9396709999999997</v>
      </c>
      <c r="F89">
        <v>7.8185159999999998</v>
      </c>
      <c r="G89">
        <v>6.396674</v>
      </c>
      <c r="J89">
        <f t="shared" si="13"/>
        <v>3.7539379317798591</v>
      </c>
      <c r="L89">
        <f t="shared" si="14"/>
        <v>6.396674</v>
      </c>
      <c r="M89">
        <f t="shared" si="11"/>
        <v>7.8185159999999998</v>
      </c>
      <c r="O89">
        <f t="shared" si="12"/>
        <v>7.8185159999999998</v>
      </c>
      <c r="Q89">
        <f t="shared" si="15"/>
        <v>5.8572802786204047E-2</v>
      </c>
      <c r="S89">
        <f t="shared" si="16"/>
        <v>7.5764978131085927</v>
      </c>
      <c r="T89">
        <f t="shared" si="17"/>
        <v>7.8185159999999998</v>
      </c>
    </row>
    <row r="90" spans="1:20" x14ac:dyDescent="0.3">
      <c r="A90">
        <v>88</v>
      </c>
      <c r="B90">
        <v>2017</v>
      </c>
      <c r="C90">
        <v>5</v>
      </c>
      <c r="D90">
        <v>31</v>
      </c>
      <c r="E90">
        <v>5.2581749999999996</v>
      </c>
      <c r="F90">
        <v>7.8185159999999998</v>
      </c>
      <c r="G90">
        <v>11.858074</v>
      </c>
      <c r="J90">
        <f t="shared" si="13"/>
        <v>3.7539379317798591</v>
      </c>
      <c r="L90">
        <f t="shared" si="14"/>
        <v>11.858074</v>
      </c>
      <c r="M90">
        <f t="shared" si="11"/>
        <v>7.8185159999999998</v>
      </c>
      <c r="O90">
        <f t="shared" si="12"/>
        <v>7.8185159999999998</v>
      </c>
      <c r="Q90">
        <f t="shared" si="15"/>
        <v>11.385708205246056</v>
      </c>
      <c r="S90">
        <f t="shared" si="16"/>
        <v>11.192787507339926</v>
      </c>
      <c r="T90">
        <f t="shared" si="17"/>
        <v>7.8185159999999998</v>
      </c>
    </row>
    <row r="91" spans="1:20" x14ac:dyDescent="0.3">
      <c r="A91">
        <v>89</v>
      </c>
      <c r="B91">
        <v>2017</v>
      </c>
      <c r="C91">
        <v>6</v>
      </c>
      <c r="D91">
        <v>30</v>
      </c>
      <c r="E91">
        <v>5.5181760000000004</v>
      </c>
      <c r="F91">
        <v>7.8185159999999998</v>
      </c>
      <c r="G91">
        <v>14.351675</v>
      </c>
      <c r="J91">
        <f t="shared" si="13"/>
        <v>3.7539379317798591</v>
      </c>
      <c r="L91">
        <f t="shared" si="14"/>
        <v>14.351675</v>
      </c>
      <c r="M91">
        <f t="shared" si="11"/>
        <v>7.8185159999999998</v>
      </c>
      <c r="O91">
        <f t="shared" si="12"/>
        <v>7.8185159999999998</v>
      </c>
      <c r="Q91">
        <f t="shared" si="15"/>
        <v>25.254848421637089</v>
      </c>
      <c r="S91">
        <f t="shared" si="16"/>
        <v>12.843936223387999</v>
      </c>
      <c r="T91">
        <f t="shared" si="17"/>
        <v>7.8185159999999998</v>
      </c>
    </row>
    <row r="92" spans="1:20" x14ac:dyDescent="0.3">
      <c r="A92">
        <v>90</v>
      </c>
      <c r="B92">
        <v>2017</v>
      </c>
      <c r="C92">
        <v>7</v>
      </c>
      <c r="D92">
        <v>31</v>
      </c>
      <c r="E92">
        <v>6.0412210000000002</v>
      </c>
      <c r="F92">
        <v>7.8185159999999998</v>
      </c>
      <c r="G92">
        <v>17.169363000000001</v>
      </c>
      <c r="J92">
        <f t="shared" si="13"/>
        <v>3.7539379317798591</v>
      </c>
      <c r="L92">
        <f t="shared" si="14"/>
        <v>17.169363000000001</v>
      </c>
      <c r="M92">
        <f t="shared" si="11"/>
        <v>7.8185159999999998</v>
      </c>
      <c r="O92">
        <f t="shared" si="12"/>
        <v>7.8185159999999998</v>
      </c>
      <c r="Q92">
        <f t="shared" si="15"/>
        <v>47.488148881928034</v>
      </c>
      <c r="S92">
        <f t="shared" si="16"/>
        <v>14.709680551940988</v>
      </c>
      <c r="T92">
        <f t="shared" si="17"/>
        <v>7.8185159999999998</v>
      </c>
    </row>
    <row r="93" spans="1:20" x14ac:dyDescent="0.3">
      <c r="A93">
        <v>91</v>
      </c>
      <c r="B93">
        <v>2017</v>
      </c>
      <c r="C93">
        <v>8</v>
      </c>
      <c r="D93">
        <v>31</v>
      </c>
      <c r="E93">
        <v>5.8989459999999996</v>
      </c>
      <c r="F93">
        <v>7.8185159999999998</v>
      </c>
      <c r="G93">
        <v>19.233879000000002</v>
      </c>
      <c r="J93">
        <f t="shared" si="13"/>
        <v>3.7539379317798591</v>
      </c>
      <c r="L93">
        <f t="shared" si="14"/>
        <v>19.233879000000002</v>
      </c>
      <c r="M93">
        <f t="shared" si="11"/>
        <v>7.8185159999999998</v>
      </c>
      <c r="O93">
        <f t="shared" si="12"/>
        <v>7.8185159999999998</v>
      </c>
      <c r="Q93">
        <f t="shared" si="15"/>
        <v>68.197747899872311</v>
      </c>
      <c r="S93">
        <f t="shared" si="16"/>
        <v>16.076708774443588</v>
      </c>
      <c r="T93">
        <f t="shared" si="17"/>
        <v>7.8185159999999998</v>
      </c>
    </row>
    <row r="94" spans="1:20" x14ac:dyDescent="0.3">
      <c r="A94">
        <v>92</v>
      </c>
      <c r="B94">
        <v>2017</v>
      </c>
      <c r="C94">
        <v>9</v>
      </c>
      <c r="D94">
        <v>30</v>
      </c>
      <c r="E94">
        <v>5.2912530000000002</v>
      </c>
      <c r="F94">
        <v>7.8185159999999998</v>
      </c>
      <c r="G94">
        <v>15.403340999999999</v>
      </c>
      <c r="J94">
        <f t="shared" si="13"/>
        <v>3.7539379317798591</v>
      </c>
      <c r="L94">
        <f t="shared" si="14"/>
        <v>15.403340999999999</v>
      </c>
      <c r="M94">
        <f t="shared" si="11"/>
        <v>7.8185159999999998</v>
      </c>
      <c r="O94">
        <f t="shared" si="12"/>
        <v>7.8185159999999998</v>
      </c>
      <c r="Q94">
        <f t="shared" si="15"/>
        <v>32.738828461245312</v>
      </c>
      <c r="S94">
        <f t="shared" si="16"/>
        <v>13.540301426005183</v>
      </c>
      <c r="T94">
        <f t="shared" si="17"/>
        <v>7.8185159999999998</v>
      </c>
    </row>
    <row r="95" spans="1:20" x14ac:dyDescent="0.3">
      <c r="A95">
        <v>93</v>
      </c>
      <c r="B95">
        <v>2017</v>
      </c>
      <c r="C95">
        <v>10</v>
      </c>
      <c r="D95">
        <v>31</v>
      </c>
      <c r="E95">
        <v>4.9147080000000001</v>
      </c>
      <c r="F95">
        <v>7.8185159999999998</v>
      </c>
      <c r="G95">
        <v>9.5322659999999999</v>
      </c>
      <c r="J95">
        <f t="shared" si="13"/>
        <v>3.7539379317798591</v>
      </c>
      <c r="L95">
        <f t="shared" si="14"/>
        <v>9.5322659999999999</v>
      </c>
      <c r="M95">
        <f t="shared" si="11"/>
        <v>7.8185159999999998</v>
      </c>
      <c r="O95">
        <f t="shared" si="12"/>
        <v>7.8185159999999998</v>
      </c>
      <c r="Q95">
        <f t="shared" si="15"/>
        <v>3.3643910863422644</v>
      </c>
      <c r="S95">
        <f t="shared" si="16"/>
        <v>9.6527436539029345</v>
      </c>
      <c r="T95">
        <f t="shared" si="17"/>
        <v>7.8185159999999998</v>
      </c>
    </row>
    <row r="96" spans="1:20" x14ac:dyDescent="0.3">
      <c r="A96">
        <v>94</v>
      </c>
      <c r="B96">
        <v>2017</v>
      </c>
      <c r="C96">
        <v>11</v>
      </c>
      <c r="D96">
        <v>30</v>
      </c>
      <c r="E96">
        <v>4.840541</v>
      </c>
      <c r="F96">
        <v>7.8185159999999998</v>
      </c>
      <c r="G96">
        <v>5.7183400000000004</v>
      </c>
      <c r="J96">
        <f t="shared" si="13"/>
        <v>3.7539379317798591</v>
      </c>
      <c r="L96">
        <f t="shared" si="14"/>
        <v>5.7183400000000004</v>
      </c>
      <c r="M96">
        <f t="shared" si="11"/>
        <v>7.8185159999999998</v>
      </c>
      <c r="O96">
        <f t="shared" si="12"/>
        <v>7.8185159999999998</v>
      </c>
      <c r="Q96">
        <f t="shared" si="15"/>
        <v>0.47772977400754124</v>
      </c>
      <c r="S96">
        <f t="shared" si="16"/>
        <v>7.1273360133051149</v>
      </c>
      <c r="T96">
        <f t="shared" si="17"/>
        <v>7.8185159999999998</v>
      </c>
    </row>
    <row r="97" spans="1:20" x14ac:dyDescent="0.3">
      <c r="A97">
        <v>95</v>
      </c>
      <c r="B97">
        <v>2017</v>
      </c>
      <c r="C97">
        <v>12</v>
      </c>
      <c r="D97">
        <v>31</v>
      </c>
      <c r="E97">
        <v>4.6288900000000002</v>
      </c>
      <c r="F97">
        <v>7.8185159999999998</v>
      </c>
      <c r="G97">
        <v>3.6145230000000002</v>
      </c>
      <c r="J97">
        <f t="shared" si="13"/>
        <v>3.7539379317798591</v>
      </c>
      <c r="L97">
        <f t="shared" si="14"/>
        <v>3.6145230000000002</v>
      </c>
      <c r="M97">
        <f t="shared" ref="M97:M109" si="18">F97</f>
        <v>7.8185159999999998</v>
      </c>
      <c r="O97">
        <f t="shared" ref="O97:O109" si="19">F97</f>
        <v>7.8185159999999998</v>
      </c>
      <c r="Q97">
        <f t="shared" si="15"/>
        <v>4.344021098918879</v>
      </c>
      <c r="S97">
        <f t="shared" si="16"/>
        <v>5.7342844632174668</v>
      </c>
      <c r="T97">
        <f t="shared" si="17"/>
        <v>7.8185159999999998</v>
      </c>
    </row>
    <row r="98" spans="1:20" x14ac:dyDescent="0.3">
      <c r="A98">
        <v>96</v>
      </c>
      <c r="B98">
        <v>2018</v>
      </c>
      <c r="C98">
        <v>1</v>
      </c>
      <c r="D98">
        <v>31</v>
      </c>
      <c r="E98">
        <v>4.8581019999999997</v>
      </c>
      <c r="F98">
        <v>7.8185159999999998</v>
      </c>
      <c r="G98">
        <v>5.2161359999999997</v>
      </c>
      <c r="J98">
        <f t="shared" ref="J98:J109" si="20">(F98-F$110)^2</f>
        <v>3.7539379317798591</v>
      </c>
      <c r="L98">
        <f t="shared" ref="L98:L109" si="21">MAX(G98,0)</f>
        <v>5.2161359999999997</v>
      </c>
      <c r="M98">
        <f t="shared" si="18"/>
        <v>7.8185159999999998</v>
      </c>
      <c r="O98">
        <f t="shared" si="19"/>
        <v>7.8185159999999998</v>
      </c>
      <c r="Q98">
        <f t="shared" si="15"/>
        <v>1.0479955607856386</v>
      </c>
      <c r="S98">
        <f t="shared" si="16"/>
        <v>6.7947994568174455</v>
      </c>
      <c r="T98">
        <f t="shared" si="17"/>
        <v>7.8185159999999998</v>
      </c>
    </row>
    <row r="99" spans="1:20" x14ac:dyDescent="0.3">
      <c r="A99">
        <v>97</v>
      </c>
      <c r="B99">
        <v>2018</v>
      </c>
      <c r="C99">
        <v>2</v>
      </c>
      <c r="D99">
        <v>28</v>
      </c>
      <c r="E99">
        <v>4.5165660000000001</v>
      </c>
      <c r="F99">
        <v>7.8185159999999998</v>
      </c>
      <c r="G99">
        <v>3.0750069999999998</v>
      </c>
      <c r="H99" s="3" t="s">
        <v>5</v>
      </c>
      <c r="I99">
        <v>2.7461000000000002</v>
      </c>
      <c r="J99">
        <f t="shared" si="20"/>
        <v>3.7539379317798591</v>
      </c>
      <c r="L99">
        <f t="shared" si="21"/>
        <v>3.0750069999999998</v>
      </c>
      <c r="M99">
        <f t="shared" si="18"/>
        <v>7.8185159999999998</v>
      </c>
      <c r="O99">
        <f t="shared" si="19"/>
        <v>7.8185159999999998</v>
      </c>
      <c r="Q99">
        <f t="shared" si="15"/>
        <v>5.9607972257358295</v>
      </c>
      <c r="S99">
        <f t="shared" si="16"/>
        <v>5.3770416041203646</v>
      </c>
      <c r="T99">
        <f t="shared" si="17"/>
        <v>7.8185159999999998</v>
      </c>
    </row>
    <row r="100" spans="1:20" x14ac:dyDescent="0.3">
      <c r="A100">
        <v>98</v>
      </c>
      <c r="B100">
        <v>2018</v>
      </c>
      <c r="C100">
        <v>3</v>
      </c>
      <c r="D100">
        <v>31</v>
      </c>
      <c r="E100">
        <v>4.8876239999999997</v>
      </c>
      <c r="F100">
        <v>7.8185159999999998</v>
      </c>
      <c r="G100">
        <v>4.9403300000000003</v>
      </c>
      <c r="H100" s="3" t="s">
        <v>6</v>
      </c>
      <c r="I100">
        <v>0.95009999999999994</v>
      </c>
      <c r="J100">
        <f t="shared" si="20"/>
        <v>3.7539379317798591</v>
      </c>
      <c r="L100">
        <f t="shared" si="21"/>
        <v>4.9403300000000003</v>
      </c>
      <c r="M100">
        <f t="shared" si="18"/>
        <v>7.8185159999999998</v>
      </c>
      <c r="O100">
        <f t="shared" si="19"/>
        <v>7.8185159999999998</v>
      </c>
      <c r="Q100">
        <f t="shared" si="15"/>
        <v>1.4552626667991009</v>
      </c>
      <c r="S100">
        <f t="shared" si="16"/>
        <v>6.6121733178407798</v>
      </c>
      <c r="T100">
        <f t="shared" si="17"/>
        <v>7.8185159999999998</v>
      </c>
    </row>
    <row r="101" spans="1:20" x14ac:dyDescent="0.3">
      <c r="A101">
        <v>99</v>
      </c>
      <c r="B101">
        <v>2018</v>
      </c>
      <c r="C101">
        <v>4</v>
      </c>
      <c r="D101">
        <v>30</v>
      </c>
      <c r="E101">
        <v>4.9721200000000003</v>
      </c>
      <c r="F101">
        <v>7.8185159999999998</v>
      </c>
      <c r="G101">
        <v>7.773339</v>
      </c>
      <c r="H101" s="3" t="s">
        <v>7</v>
      </c>
      <c r="I101">
        <f>(1/12)*SQRT(SUM(J2:J109))</f>
        <v>4.0002109648021094</v>
      </c>
      <c r="J101">
        <f t="shared" si="20"/>
        <v>3.7539379317798591</v>
      </c>
      <c r="L101">
        <f t="shared" si="21"/>
        <v>7.773339</v>
      </c>
      <c r="M101">
        <f t="shared" si="18"/>
        <v>7.8185159999999998</v>
      </c>
      <c r="O101">
        <f t="shared" si="19"/>
        <v>7.8185159999999998</v>
      </c>
      <c r="Q101">
        <f t="shared" si="15"/>
        <v>0.44829253305134775</v>
      </c>
      <c r="S101">
        <f t="shared" si="16"/>
        <v>8.4880625129857279</v>
      </c>
      <c r="T101">
        <f t="shared" si="17"/>
        <v>7.8185159999999998</v>
      </c>
    </row>
    <row r="102" spans="1:20" x14ac:dyDescent="0.3">
      <c r="A102">
        <v>100</v>
      </c>
      <c r="B102">
        <v>2018</v>
      </c>
      <c r="C102">
        <v>5</v>
      </c>
      <c r="D102">
        <v>31</v>
      </c>
      <c r="E102">
        <v>5.6054440000000003</v>
      </c>
      <c r="F102">
        <v>7.8185159999999998</v>
      </c>
      <c r="G102">
        <v>12.562911</v>
      </c>
      <c r="H102" s="3" t="s">
        <v>9</v>
      </c>
      <c r="I102">
        <f>(1/12)*SQRT(SUM(Q2:Q109))</f>
        <v>2.6419838593390566</v>
      </c>
      <c r="J102">
        <f t="shared" si="20"/>
        <v>3.7539379317798591</v>
      </c>
      <c r="L102">
        <f t="shared" si="21"/>
        <v>12.562911</v>
      </c>
      <c r="M102">
        <f t="shared" si="18"/>
        <v>7.8185159999999998</v>
      </c>
      <c r="O102">
        <f t="shared" si="19"/>
        <v>7.8185159999999998</v>
      </c>
      <c r="Q102">
        <f t="shared" si="15"/>
        <v>14.753145670571563</v>
      </c>
      <c r="S102">
        <f t="shared" si="16"/>
        <v>11.659498383527886</v>
      </c>
      <c r="T102">
        <f t="shared" si="17"/>
        <v>7.8185159999999998</v>
      </c>
    </row>
    <row r="103" spans="1:20" x14ac:dyDescent="0.3">
      <c r="A103">
        <v>101</v>
      </c>
      <c r="B103">
        <v>2018</v>
      </c>
      <c r="C103">
        <v>6</v>
      </c>
      <c r="D103">
        <v>30</v>
      </c>
      <c r="E103">
        <v>5.8832490000000002</v>
      </c>
      <c r="F103">
        <v>7.8185159999999998</v>
      </c>
      <c r="G103">
        <v>13.866673</v>
      </c>
      <c r="J103">
        <f t="shared" si="20"/>
        <v>3.7539379317798591</v>
      </c>
      <c r="L103">
        <f t="shared" si="21"/>
        <v>13.866673</v>
      </c>
      <c r="M103">
        <f t="shared" si="18"/>
        <v>7.8185159999999998</v>
      </c>
      <c r="O103">
        <f t="shared" si="19"/>
        <v>7.8185159999999998</v>
      </c>
      <c r="Q103">
        <f t="shared" si="15"/>
        <v>22.13019429798323</v>
      </c>
      <c r="S103">
        <f t="shared" si="16"/>
        <v>12.522790045799546</v>
      </c>
      <c r="T103">
        <f t="shared" si="17"/>
        <v>7.8185159999999998</v>
      </c>
    </row>
    <row r="104" spans="1:20" x14ac:dyDescent="0.3">
      <c r="A104">
        <v>102</v>
      </c>
      <c r="B104">
        <v>2018</v>
      </c>
      <c r="C104">
        <v>7</v>
      </c>
      <c r="D104">
        <v>31</v>
      </c>
      <c r="E104">
        <v>6.4705450000000004</v>
      </c>
      <c r="F104">
        <v>7.8185159999999998</v>
      </c>
      <c r="G104">
        <v>18.691942000000001</v>
      </c>
      <c r="J104">
        <f t="shared" si="20"/>
        <v>3.7539379317798591</v>
      </c>
      <c r="L104">
        <f t="shared" si="21"/>
        <v>18.691942000000001</v>
      </c>
      <c r="M104">
        <f t="shared" si="18"/>
        <v>7.8185159999999998</v>
      </c>
      <c r="O104">
        <f t="shared" si="19"/>
        <v>7.8185159999999998</v>
      </c>
      <c r="Q104">
        <f t="shared" si="15"/>
        <v>62.399680493837806</v>
      </c>
      <c r="S104">
        <f t="shared" si="16"/>
        <v>15.717862839697432</v>
      </c>
      <c r="T104">
        <f t="shared" si="17"/>
        <v>7.8185159999999998</v>
      </c>
    </row>
    <row r="105" spans="1:20" x14ac:dyDescent="0.3">
      <c r="A105">
        <v>103</v>
      </c>
      <c r="B105">
        <v>2018</v>
      </c>
      <c r="C105">
        <v>8</v>
      </c>
      <c r="D105">
        <v>31</v>
      </c>
      <c r="E105">
        <v>6.2128389999999998</v>
      </c>
      <c r="F105">
        <v>7.8185159999999998</v>
      </c>
      <c r="G105">
        <v>17.814523999999999</v>
      </c>
      <c r="J105">
        <f t="shared" si="20"/>
        <v>3.7539379317798591</v>
      </c>
      <c r="L105">
        <f t="shared" si="21"/>
        <v>17.814523999999999</v>
      </c>
      <c r="M105">
        <f t="shared" si="18"/>
        <v>7.8185159999999998</v>
      </c>
      <c r="O105">
        <f t="shared" si="19"/>
        <v>7.8185159999999998</v>
      </c>
      <c r="Q105">
        <f t="shared" si="15"/>
        <v>53.558403422165611</v>
      </c>
      <c r="S105">
        <f t="shared" si="16"/>
        <v>15.136876705934466</v>
      </c>
      <c r="T105">
        <f t="shared" si="17"/>
        <v>7.8185159999999998</v>
      </c>
    </row>
    <row r="106" spans="1:20" x14ac:dyDescent="0.3">
      <c r="A106">
        <v>104</v>
      </c>
      <c r="B106">
        <v>2018</v>
      </c>
      <c r="C106">
        <v>9</v>
      </c>
      <c r="D106">
        <v>30</v>
      </c>
      <c r="E106">
        <v>5.1522819999999996</v>
      </c>
      <c r="F106">
        <v>7.8185159999999998</v>
      </c>
      <c r="G106">
        <v>13.290008</v>
      </c>
      <c r="J106">
        <f t="shared" si="20"/>
        <v>3.7539379317798591</v>
      </c>
      <c r="L106">
        <f t="shared" si="21"/>
        <v>13.290008</v>
      </c>
      <c r="M106">
        <f t="shared" si="18"/>
        <v>7.8185159999999998</v>
      </c>
      <c r="O106">
        <f t="shared" si="19"/>
        <v>7.8185159999999998</v>
      </c>
      <c r="Q106">
        <f t="shared" si="15"/>
        <v>18.683425442349051</v>
      </c>
      <c r="S106">
        <f t="shared" si="16"/>
        <v>12.140948815249885</v>
      </c>
      <c r="T106">
        <f t="shared" si="17"/>
        <v>7.8185159999999998</v>
      </c>
    </row>
    <row r="107" spans="1:20" x14ac:dyDescent="0.3">
      <c r="A107">
        <v>105</v>
      </c>
      <c r="B107">
        <v>2018</v>
      </c>
      <c r="C107">
        <v>10</v>
      </c>
      <c r="D107">
        <v>31</v>
      </c>
      <c r="E107">
        <v>4.8231349999999997</v>
      </c>
      <c r="F107">
        <v>7.8185159999999998</v>
      </c>
      <c r="G107">
        <v>10.611299000000001</v>
      </c>
      <c r="J107">
        <f t="shared" si="20"/>
        <v>3.7539379317798591</v>
      </c>
      <c r="L107">
        <f t="shared" si="21"/>
        <v>10.611299000000001</v>
      </c>
      <c r="M107">
        <f t="shared" si="18"/>
        <v>7.8185159999999998</v>
      </c>
      <c r="O107">
        <f t="shared" si="19"/>
        <v>7.8185159999999998</v>
      </c>
      <c r="Q107">
        <f t="shared" si="15"/>
        <v>6.4959432283904235</v>
      </c>
      <c r="S107">
        <f t="shared" si="16"/>
        <v>10.367230034251474</v>
      </c>
      <c r="T107">
        <f t="shared" si="17"/>
        <v>7.8185159999999998</v>
      </c>
    </row>
    <row r="108" spans="1:20" x14ac:dyDescent="0.3">
      <c r="A108">
        <v>106</v>
      </c>
      <c r="B108">
        <v>2018</v>
      </c>
      <c r="C108">
        <v>11</v>
      </c>
      <c r="D108">
        <v>30</v>
      </c>
      <c r="E108">
        <v>4.8058449999999997</v>
      </c>
      <c r="F108">
        <v>7.8185159999999998</v>
      </c>
      <c r="G108">
        <v>6.4550080000000003</v>
      </c>
      <c r="J108">
        <f t="shared" si="20"/>
        <v>3.7539379317798591</v>
      </c>
      <c r="L108">
        <f t="shared" si="21"/>
        <v>6.4550080000000003</v>
      </c>
      <c r="M108">
        <f t="shared" si="18"/>
        <v>7.8185159999999998</v>
      </c>
      <c r="O108">
        <f t="shared" si="19"/>
        <v>7.8185159999999998</v>
      </c>
      <c r="Q108">
        <f t="shared" si="15"/>
        <v>4.1368336505034388E-2</v>
      </c>
      <c r="S108">
        <f t="shared" si="16"/>
        <v>7.6151239241832798</v>
      </c>
      <c r="T108">
        <f t="shared" si="17"/>
        <v>7.8185159999999998</v>
      </c>
    </row>
    <row r="109" spans="1:20" x14ac:dyDescent="0.3">
      <c r="A109">
        <v>107</v>
      </c>
      <c r="B109">
        <v>2018</v>
      </c>
      <c r="C109">
        <v>12</v>
      </c>
      <c r="D109">
        <v>31</v>
      </c>
      <c r="E109">
        <v>4.6515129999999996</v>
      </c>
      <c r="F109">
        <v>7.8185159999999998</v>
      </c>
      <c r="G109">
        <v>3.2483930000000001</v>
      </c>
      <c r="J109">
        <f t="shared" si="20"/>
        <v>3.7539379317798591</v>
      </c>
      <c r="L109">
        <f t="shared" si="21"/>
        <v>3.2483930000000001</v>
      </c>
      <c r="M109">
        <f t="shared" si="18"/>
        <v>7.8185159999999998</v>
      </c>
      <c r="O109">
        <f t="shared" si="19"/>
        <v>7.8185159999999998</v>
      </c>
      <c r="Q109">
        <f t="shared" si="15"/>
        <v>5.4133751597985773</v>
      </c>
      <c r="S109">
        <f t="shared" si="16"/>
        <v>5.4918498959363813</v>
      </c>
      <c r="T109">
        <f t="shared" si="17"/>
        <v>7.8185159999999998</v>
      </c>
    </row>
    <row r="110" spans="1:20" s="5" customFormat="1" x14ac:dyDescent="0.3">
      <c r="B110" s="5" t="s">
        <v>14</v>
      </c>
      <c r="E110" s="5">
        <f>AVERAGE(E2:E109)</f>
        <v>5.1642947314814807</v>
      </c>
      <c r="F110" s="5">
        <f>AVERAGE(F2:F109)</f>
        <v>9.7560241759259387</v>
      </c>
      <c r="G110" s="5">
        <f>AVERAGE(G2:G109)</f>
        <v>9.6882425092592594</v>
      </c>
      <c r="H110" s="6"/>
      <c r="J110" s="5">
        <f>AVERAGE(J2:J109)</f>
        <v>21.335583683897365</v>
      </c>
      <c r="L110" s="5">
        <f>AVERAGE(L2:L109)</f>
        <v>9.6882425092592594</v>
      </c>
      <c r="M110" s="5">
        <f>AVERAGE(M2:M109)</f>
        <v>9.7560241759259387</v>
      </c>
      <c r="O110" s="5">
        <f>AVERAGE(O2:O109)</f>
        <v>9.7560241759259387</v>
      </c>
      <c r="Q110" s="5">
        <f>AVERAGE(Q2:Q109)</f>
        <v>9.3067716173441291</v>
      </c>
      <c r="S110" s="5">
        <f>AVERAGE(S2:S109)</f>
        <v>9.7560241759259387</v>
      </c>
      <c r="T110" s="5">
        <f>AVERAGE(T2:T109)</f>
        <v>9.7560241759259387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 water temp to air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2020-12-02T17:37:19Z</dcterms:created>
  <dcterms:modified xsi:type="dcterms:W3CDTF">2021-05-06T17:36:11Z</dcterms:modified>
</cp:coreProperties>
</file>