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D820D99-43DB-4700-BB15-C545EEFEEB87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4" l="1"/>
  <c r="Y5" i="4"/>
  <c r="X5" i="4"/>
  <c r="W5" i="4"/>
  <c r="AQ5" i="4" s="1"/>
  <c r="U5" i="4"/>
  <c r="T5" i="4"/>
  <c r="S5" i="4"/>
  <c r="R5" i="4"/>
  <c r="P5" i="4"/>
  <c r="O5" i="4"/>
  <c r="N5" i="4"/>
  <c r="M5" i="4"/>
  <c r="K5" i="4"/>
  <c r="J5" i="4"/>
  <c r="I5" i="4"/>
  <c r="H5" i="4"/>
  <c r="Z6" i="4"/>
  <c r="Y6" i="4"/>
  <c r="X6" i="4"/>
  <c r="W6" i="4"/>
  <c r="AQ6" i="4" s="1"/>
  <c r="U6" i="4"/>
  <c r="T6" i="4"/>
  <c r="S6" i="4"/>
  <c r="R6" i="4"/>
  <c r="P6" i="4"/>
  <c r="O6" i="4"/>
  <c r="N6" i="4"/>
  <c r="M6" i="4"/>
  <c r="K6" i="4"/>
  <c r="J6" i="4"/>
  <c r="I6" i="4"/>
  <c r="H6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<sst xmlns="http://schemas.openxmlformats.org/spreadsheetml/2006/main" count="22291" uniqueCount="180">
  <si>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</si>
  <si>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</si>
  <si>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</si>
  <si>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</si>
  <si>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</si>
  <si>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</si>
  <si>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</si>
  <si>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</si>
  <si>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</si>
  <si>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</si>
  <si>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</si>
  <si>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</si>
  <si>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</si>
  <si>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</si>
  <si>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</si>
  <si>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</si>
  <si>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</si>
  <si>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</si>
  <si>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</si>
  <si>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</si>
  <si>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</si>
  <si>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</si>
  <si>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</si>
  <si>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</si>
  <si>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</si>
  <si>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</si>
  <si>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</si>
  <si>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</si>
  <si>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</si>
  <si>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</si>
  <si>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</si>
  <si>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</si>
  <si>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</si>
  <si>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</si>
  <si>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</si>
  <si>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</si>
  <si>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</si>
  <si>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</si>
  <si>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</si>
  <si>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</si>
  <si>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</si>
  <si>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</si>
  <si>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</si>
  <si>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</si>
  <si>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</si>
  <si>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</si>
  <si>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</si>
  <si>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</si>
  <si>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</si>
  <si>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</si>
  <si>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</si>
  <si>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</si>
  <si>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</si>
  <si>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</si>
  <si>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</si>
  <si>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</si>
  <si>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</si>
  <si>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</si>
  <si>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</si>
  <si>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</si>
  <si>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</si>
  <si>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</si>
  <si>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</si>
  <si>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</si>
  <si>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</si>
  <si>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</si>
  <si>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</si>
  <si>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</si>
  <si>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</si>
  <si>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</si>
  <si>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</si>
  <si>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</si>
  <si>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</si>
  <si>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</si>
  <si>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</si>
  <si>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</si>
  <si>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</si>
  <si>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</si>
  <si>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</si>
  <si>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</si>
  <si>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</si>
  <si>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</si>
  <si>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</si>
  <si>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</si>
  <si>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</si>
  <si>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</si>
  <si>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</si>
  <si>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</si>
  <si>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</si>
  <si>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</si>
  <si>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</si>
  <si>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</si>
  <si>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</si>
  <si>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</si>
  <si>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</si>
  <si>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</si>
  <si>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</si>
  <si>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</si>
  <si>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</si>
  <si>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</si>
  <si>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</si>
  <si>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</si>
  <si>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</si>
  <si>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</si>
  <si>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</si>
  <si>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</si>
  <si>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</si>
  <si>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</si>
  <si>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</si>
  <si>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</si>
  <si>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</si>
  <si>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</si>
  <si>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</si>
  <si>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</si>
  <si>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</si>
  <si>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</si>
  <si>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</si>
  <si>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</si>
  <si>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</si>
  <si>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</si>
  <si>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</si>
  <si>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</si>
  <si>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</si>
  <si>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</si>
  <si>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</si>
  <si>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</si>
  <si>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</si>
  <si>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</si>
  <si>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</si>
  <si>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</si>
  <si>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</si>
  <si>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</si>
  <si>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</si>
  <si>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</si>
  <si>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</si>
  <si>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</si>
  <si>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</si>
  <si>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</si>
  <si>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</si>
  <si>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</si>
  <si>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</si>
  <si>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</si>
  <si>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</si>
  <si>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</si>
  <si>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</si>
  <si>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</si>
  <si>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</si>
  <si>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</si>
  <si>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</si>
  <si>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</si>
  <si>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</si>
  <si>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</si>
  <si>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</si>
  <si>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</si>
  <si>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</si>
  <si>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</si>
  <si>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</si>
  <si>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</si>
  <si>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</si>
  <si>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</si>
  <si>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</si>
  <si>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</si>
  <si>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</si>
  <si>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</si>
  <si>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</si>
  <si>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</si>
  <si>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</si>
  <si>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</si>
  <si>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</si>
  <si>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</si>
  <si>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</si>
  <si>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</si>
  <si>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</si>
  <si>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</si>
  <si>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</si>
  <si>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USGS 14185900_flow_QUARTZVILLE CREEK NEAR CASCADIA, OR_23786019</t>
  </si>
  <si>
    <t>C585+</t>
  </si>
  <si>
    <t>QUARTZVILLECREEKNEARCASCADIA23786019</t>
  </si>
  <si>
    <t>NS</t>
  </si>
  <si>
    <t>14185900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</si>
</sst>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9"/>
  <sheetViews>
    <sheetView tabSelected="1" workbookViewId="0">
      <pane ySplit="3" topLeftCell="A4" activePane="bottomLeft" state="frozen"/>
      <selection pane="bottomLeft" activeCell="A6" sqref="A6:B6"/>
    </sheetView>
  </sheetViews>
  <sheetFormatPr defaultRowHeight="14.4" x14ac:dyDescent="0.3"/>
  <cols>
    <col min="3" max="3" width="63.77734375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174</v>
      </c>
      <c r="C1" s="50"/>
      <c r="F1" s="57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7" t="s">
        <v>61</v>
      </c>
      <c r="AB3" s="67"/>
      <c r="AC3" s="66" t="s">
        <v>62</v>
      </c>
      <c r="AD3" s="66"/>
      <c r="AE3" s="68" t="s">
        <v>50</v>
      </c>
      <c r="AF3" s="68"/>
      <c r="AG3" s="69" t="s">
        <v>63</v>
      </c>
      <c r="AH3" s="69"/>
      <c r="AI3" s="70" t="s">
        <v>48</v>
      </c>
      <c r="AJ3" s="70"/>
      <c r="AK3" s="66" t="s">
        <v>62</v>
      </c>
      <c r="AL3" s="66"/>
      <c r="AM3" s="68" t="s">
        <v>50</v>
      </c>
      <c r="AN3" s="68"/>
      <c r="AO3" s="69" t="s">
        <v>63</v>
      </c>
      <c r="AP3" s="69"/>
      <c r="AR3" s="32" t="s">
        <v>53</v>
      </c>
      <c r="AS3" s="67" t="s">
        <v>48</v>
      </c>
      <c r="AT3" s="67"/>
      <c r="AU3" s="73" t="s">
        <v>62</v>
      </c>
      <c r="AV3" s="73"/>
      <c r="AW3" s="72" t="s">
        <v>50</v>
      </c>
      <c r="AX3" s="72"/>
      <c r="AY3" s="69" t="s">
        <v>63</v>
      </c>
      <c r="AZ3" s="69"/>
      <c r="BA3" s="67" t="s">
        <v>48</v>
      </c>
      <c r="BB3" s="67"/>
      <c r="BC3" s="71" t="s">
        <v>62</v>
      </c>
      <c r="BD3" s="71"/>
      <c r="BE3" s="72" t="s">
        <v>50</v>
      </c>
      <c r="BF3" s="72"/>
      <c r="BG3" s="69" t="s">
        <v>63</v>
      </c>
      <c r="BH3" s="69"/>
      <c r="BI3">
        <f>MIN(BI5:BI23)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57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s="50" customFormat="1" x14ac:dyDescent="0.3">
      <c r="A5" s="53" t="s">
        <v>179</v>
      </c>
      <c r="B5" s="50">
        <v>23786019</v>
      </c>
      <c r="C5" s="56" t="s">
        <v>175</v>
      </c>
      <c r="D5" s="60" t="s">
        <v>176</v>
      </c>
      <c r="E5"/>
      <c r="F5" s="58">
        <v>-93</v>
      </c>
      <c r="G5" s="51">
        <v>0.874</v>
      </c>
      <c r="H5" s="51" t="str">
        <f t="shared" ref="H5" si="0">IF(G5&gt;0.8,"VG",IF(G5&gt;0.7,"G",IF(G5&gt;0.45,"S","NS")))</f>
        <v>VG</v>
      </c>
      <c r="I5" s="51" t="str">
        <f t="shared" ref="I5" si="1">AJ5</f>
        <v>S</v>
      </c>
      <c r="J5" s="51" t="str">
        <f t="shared" ref="J5" si="2">BB5</f>
        <v>G</v>
      </c>
      <c r="K5" s="51">
        <f t="shared" ref="K5" si="3">BT5</f>
        <v>0</v>
      </c>
      <c r="L5" s="52">
        <v>0.1638</v>
      </c>
      <c r="M5" s="51" t="str">
        <f t="shared" ref="M5" si="4">IF(ABS(L5)&lt;5%,"VG",IF(ABS(L5)&lt;10%,"G",IF(ABS(L5)&lt;15%,"S","NS")))</f>
        <v>NS</v>
      </c>
      <c r="N5" s="51" t="str">
        <f t="shared" ref="N5" si="5">AO5</f>
        <v>S</v>
      </c>
      <c r="O5" s="51" t="str">
        <f t="shared" ref="O5" si="6">BD5</f>
        <v>NS</v>
      </c>
      <c r="P5" s="51">
        <f t="shared" ref="P5" si="7">BY5</f>
        <v>0</v>
      </c>
      <c r="Q5" s="51">
        <v>0.35</v>
      </c>
      <c r="R5" s="51" t="str">
        <f t="shared" ref="R5" si="8">IF(Q5&lt;=0.5,"VG",IF(Q5&lt;=0.6,"G",IF(Q5&lt;=0.7,"S","NS")))</f>
        <v>VG</v>
      </c>
      <c r="S5" s="51" t="str">
        <f t="shared" ref="S5" si="9">AN5</f>
        <v>S</v>
      </c>
      <c r="T5" s="51" t="str">
        <f t="shared" ref="T5" si="10">BF5</f>
        <v>G</v>
      </c>
      <c r="U5" s="51">
        <f t="shared" ref="U5" si="11">BX5</f>
        <v>0</v>
      </c>
      <c r="V5" s="51">
        <v>0.91890000000000005</v>
      </c>
      <c r="W5" s="51" t="str">
        <f t="shared" ref="W5" si="12">IF(V5&gt;0.85,"VG",IF(V5&gt;0.75,"G",IF(V5&gt;0.6,"S","NS")))</f>
        <v>VG</v>
      </c>
      <c r="X5" s="51" t="str">
        <f t="shared" ref="X5" si="13">AP5</f>
        <v>S</v>
      </c>
      <c r="Y5" s="51" t="str">
        <f t="shared" ref="Y5" si="14">BH5</f>
        <v>VG</v>
      </c>
      <c r="Z5" s="51">
        <f t="shared" ref="Z5" si="15">BZ5</f>
        <v>0</v>
      </c>
      <c r="AA5" s="33">
        <v>0.60014793272782696</v>
      </c>
      <c r="AB5" s="33">
        <v>0.62895628086103295</v>
      </c>
      <c r="AC5" s="42">
        <v>26.522742991621499</v>
      </c>
      <c r="AD5" s="42">
        <v>26.7350854211873</v>
      </c>
      <c r="AE5" s="43">
        <v>0.63233857012851402</v>
      </c>
      <c r="AF5" s="43">
        <v>0.60913358070210399</v>
      </c>
      <c r="AG5" s="35">
        <v>0.69837646362448202</v>
      </c>
      <c r="AH5" s="35">
        <v>0.72732780006646203</v>
      </c>
      <c r="AI5" s="36" t="s">
        <v>69</v>
      </c>
      <c r="AJ5" s="36" t="s">
        <v>69</v>
      </c>
      <c r="AK5" s="40" t="s">
        <v>178</v>
      </c>
      <c r="AL5" s="40" t="s">
        <v>178</v>
      </c>
      <c r="AM5" s="41" t="s">
        <v>69</v>
      </c>
      <c r="AN5" s="41" t="s">
        <v>69</v>
      </c>
      <c r="AO5" s="3" t="s">
        <v>69</v>
      </c>
      <c r="AP5" s="3" t="s">
        <v>69</v>
      </c>
      <c r="AQ5">
        <f>IF(AR5=W5,1,0)</f>
        <v>0</v>
      </c>
      <c r="AR5" t="s">
        <v>177</v>
      </c>
      <c r="AS5" s="35">
        <v>0.713977586369552</v>
      </c>
      <c r="AT5" s="35">
        <v>0.72883243744897697</v>
      </c>
      <c r="AU5" s="35">
        <v>31.3921498084033</v>
      </c>
      <c r="AV5" s="35">
        <v>30.208100843617299</v>
      </c>
      <c r="AW5" s="35">
        <v>0.53481063343060797</v>
      </c>
      <c r="AX5" s="35">
        <v>0.52073751790227596</v>
      </c>
      <c r="AY5" s="35">
        <v>0.89930645526755804</v>
      </c>
      <c r="AZ5" s="35">
        <v>0.90440074265773296</v>
      </c>
      <c r="BA5" t="s">
        <v>68</v>
      </c>
      <c r="BB5" t="s">
        <v>68</v>
      </c>
      <c r="BC5" t="s">
        <v>178</v>
      </c>
      <c r="BD5" t="s">
        <v>178</v>
      </c>
      <c r="BE5" t="s">
        <v>68</v>
      </c>
      <c r="BF5" t="s">
        <v>68</v>
      </c>
      <c r="BG5" t="s">
        <v>70</v>
      </c>
      <c r="BH5" t="s">
        <v>70</v>
      </c>
      <c r="BI5" s="55"/>
      <c r="BJ5" s="55"/>
      <c r="BK5" s="55"/>
      <c r="BN5" s="54"/>
      <c r="BO5" s="54"/>
      <c r="BP5" s="54"/>
      <c r="BQ5" s="54"/>
      <c r="BR5" s="54"/>
      <c r="BS5" s="54"/>
      <c r="BT5" s="54"/>
      <c r="BU5" s="54"/>
    </row>
    <row r="6" spans="1:78" s="50" customFormat="1" x14ac:dyDescent="0.3">
      <c r="A6" s="53" t="s">
        <v>179</v>
      </c>
      <c r="B6" s="50">
        <v>23786019</v>
      </c>
      <c r="C6" s="56" t="s">
        <v>175</v>
      </c>
      <c r="D6" s="60" t="s">
        <v>176</v>
      </c>
      <c r="E6"/>
      <c r="F6" s="58">
        <v>-93</v>
      </c>
      <c r="G6" s="51">
        <v>0.874</v>
      </c>
      <c r="H6" s="51" t="str">
        <f t="shared" ref="H6" si="16">IF(G6&gt;0.8,"VG",IF(G6&gt;0.7,"G",IF(G6&gt;0.45,"S","NS")))</f>
        <v>VG</v>
      </c>
      <c r="I6" s="51" t="str">
        <f t="shared" ref="I6" si="17">AJ6</f>
        <v>S</v>
      </c>
      <c r="J6" s="51" t="str">
        <f t="shared" ref="J6" si="18">BB6</f>
        <v>G</v>
      </c>
      <c r="K6" s="51">
        <f t="shared" ref="K6" si="19">BT6</f>
        <v>0</v>
      </c>
      <c r="L6" s="52">
        <v>0.1638</v>
      </c>
      <c r="M6" s="51" t="str">
        <f t="shared" ref="M6" si="20">IF(ABS(L6)&lt;5%,"VG",IF(ABS(L6)&lt;10%,"G",IF(ABS(L6)&lt;15%,"S","NS")))</f>
        <v>NS</v>
      </c>
      <c r="N6" s="51" t="str">
        <f t="shared" ref="N6" si="21">AO6</f>
        <v>S</v>
      </c>
      <c r="O6" s="51" t="str">
        <f t="shared" ref="O6" si="22">BD6</f>
        <v>NS</v>
      </c>
      <c r="P6" s="51">
        <f t="shared" ref="P6" si="23">BY6</f>
        <v>0</v>
      </c>
      <c r="Q6" s="51">
        <v>0.35</v>
      </c>
      <c r="R6" s="51" t="str">
        <f t="shared" ref="R6" si="24">IF(Q6&lt;=0.5,"VG",IF(Q6&lt;=0.6,"G",IF(Q6&lt;=0.7,"S","NS")))</f>
        <v>VG</v>
      </c>
      <c r="S6" s="51" t="str">
        <f t="shared" ref="S6" si="25">AN6</f>
        <v>S</v>
      </c>
      <c r="T6" s="51" t="str">
        <f t="shared" ref="T6" si="26">BF6</f>
        <v>G</v>
      </c>
      <c r="U6" s="51">
        <f t="shared" ref="U6" si="27">BX6</f>
        <v>0</v>
      </c>
      <c r="V6" s="51">
        <v>0.91890000000000005</v>
      </c>
      <c r="W6" s="51" t="str">
        <f t="shared" ref="W6" si="28">IF(V6&gt;0.85,"VG",IF(V6&gt;0.75,"G",IF(V6&gt;0.6,"S","NS")))</f>
        <v>VG</v>
      </c>
      <c r="X6" s="51" t="str">
        <f t="shared" ref="X6" si="29">AP6</f>
        <v>S</v>
      </c>
      <c r="Y6" s="51" t="str">
        <f t="shared" ref="Y6" si="30">BH6</f>
        <v>VG</v>
      </c>
      <c r="Z6" s="51">
        <f t="shared" ref="Z6" si="31">BZ6</f>
        <v>0</v>
      </c>
      <c r="AA6" s="33">
        <v>0.60014793272782696</v>
      </c>
      <c r="AB6" s="33">
        <v>0.62895628086103295</v>
      </c>
      <c r="AC6" s="42">
        <v>26.522742991621499</v>
      </c>
      <c r="AD6" s="42">
        <v>26.7350854211873</v>
      </c>
      <c r="AE6" s="43">
        <v>0.63233857012851402</v>
      </c>
      <c r="AF6" s="43">
        <v>0.60913358070210399</v>
      </c>
      <c r="AG6" s="35">
        <v>0.69837646362448202</v>
      </c>
      <c r="AH6" s="35">
        <v>0.72732780006646203</v>
      </c>
      <c r="AI6" s="36" t="s">
        <v>69</v>
      </c>
      <c r="AJ6" s="36" t="s">
        <v>69</v>
      </c>
      <c r="AK6" s="40" t="s">
        <v>178</v>
      </c>
      <c r="AL6" s="40" t="s">
        <v>178</v>
      </c>
      <c r="AM6" s="41" t="s">
        <v>69</v>
      </c>
      <c r="AN6" s="41" t="s">
        <v>69</v>
      </c>
      <c r="AO6" s="3" t="s">
        <v>69</v>
      </c>
      <c r="AP6" s="3" t="s">
        <v>69</v>
      </c>
      <c r="AQ6">
        <f>IF(AR6=W6,1,0)</f>
        <v>0</v>
      </c>
      <c r="AR6" t="s">
        <v>177</v>
      </c>
      <c r="AS6" s="35">
        <v>0.713977586369552</v>
      </c>
      <c r="AT6" s="35">
        <v>0.72883243744897697</v>
      </c>
      <c r="AU6" s="35">
        <v>31.3921498084033</v>
      </c>
      <c r="AV6" s="35">
        <v>30.208100843617299</v>
      </c>
      <c r="AW6" s="35">
        <v>0.53481063343060797</v>
      </c>
      <c r="AX6" s="35">
        <v>0.52073751790227596</v>
      </c>
      <c r="AY6" s="35">
        <v>0.89930645526755804</v>
      </c>
      <c r="AZ6" s="35">
        <v>0.90440074265773296</v>
      </c>
      <c r="BA6" t="s">
        <v>68</v>
      </c>
      <c r="BB6" t="s">
        <v>68</v>
      </c>
      <c r="BC6" t="s">
        <v>178</v>
      </c>
      <c r="BD6" t="s">
        <v>178</v>
      </c>
      <c r="BE6" t="s">
        <v>68</v>
      </c>
      <c r="BF6" t="s">
        <v>68</v>
      </c>
      <c r="BG6" t="s">
        <v>70</v>
      </c>
      <c r="BH6" t="s">
        <v>70</v>
      </c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8" s="50" customFormat="1" x14ac:dyDescent="0.3">
      <c r="A7" s="53"/>
      <c r="C7" s="56"/>
      <c r="D7" s="60"/>
      <c r="E7"/>
      <c r="F7" s="58"/>
      <c r="G7" s="51"/>
      <c r="H7" s="51"/>
      <c r="I7" s="51"/>
      <c r="J7" s="51"/>
      <c r="K7" s="51"/>
      <c r="L7" s="52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8" x14ac:dyDescent="0.3">
      <c r="A8" s="32" t="s">
        <v>56</v>
      </c>
    </row>
    <row r="9" spans="1:78" x14ac:dyDescent="0.3">
      <c r="A9" s="3" t="s">
        <v>16</v>
      </c>
      <c r="B9" s="3" t="s">
        <v>55</v>
      </c>
      <c r="G9" s="16" t="s">
        <v>48</v>
      </c>
      <c r="L9" s="19" t="s">
        <v>49</v>
      </c>
      <c r="Q9" s="17" t="s">
        <v>50</v>
      </c>
      <c r="V9" s="18" t="s">
        <v>51</v>
      </c>
      <c r="AA9" s="36" t="s">
        <v>64</v>
      </c>
      <c r="AB9" s="36" t="s">
        <v>65</v>
      </c>
      <c r="AC9" s="37" t="s">
        <v>64</v>
      </c>
      <c r="AD9" s="37" t="s">
        <v>65</v>
      </c>
      <c r="AE9" s="38" t="s">
        <v>64</v>
      </c>
      <c r="AF9" s="38" t="s">
        <v>65</v>
      </c>
      <c r="AG9" s="3" t="s">
        <v>64</v>
      </c>
      <c r="AH9" s="3" t="s">
        <v>65</v>
      </c>
      <c r="AI9" s="39" t="s">
        <v>64</v>
      </c>
      <c r="AJ9" s="39" t="s">
        <v>65</v>
      </c>
      <c r="AK9" s="37" t="s">
        <v>64</v>
      </c>
      <c r="AL9" s="37" t="s">
        <v>65</v>
      </c>
      <c r="AM9" s="38" t="s">
        <v>64</v>
      </c>
      <c r="AN9" s="38" t="s">
        <v>65</v>
      </c>
      <c r="AO9" s="3" t="s">
        <v>64</v>
      </c>
      <c r="AP9" s="3" t="s">
        <v>65</v>
      </c>
      <c r="AS9" s="36" t="s">
        <v>66</v>
      </c>
      <c r="AT9" s="36" t="s">
        <v>67</v>
      </c>
      <c r="AU9" s="40" t="s">
        <v>66</v>
      </c>
      <c r="AV9" s="40" t="s">
        <v>67</v>
      </c>
      <c r="AW9" s="41" t="s">
        <v>66</v>
      </c>
      <c r="AX9" s="41" t="s">
        <v>67</v>
      </c>
      <c r="AY9" s="3" t="s">
        <v>66</v>
      </c>
      <c r="AZ9" s="3" t="s">
        <v>67</v>
      </c>
      <c r="BA9" s="36" t="s">
        <v>66</v>
      </c>
      <c r="BB9" s="36" t="s">
        <v>67</v>
      </c>
      <c r="BC9" s="40" t="s">
        <v>66</v>
      </c>
      <c r="BD9" s="40" t="s">
        <v>67</v>
      </c>
      <c r="BE9" s="41" t="s">
        <v>66</v>
      </c>
      <c r="BF9" s="41" t="s">
        <v>67</v>
      </c>
      <c r="BG9" s="3" t="s">
        <v>66</v>
      </c>
      <c r="BH9" s="3" t="s">
        <v>67</v>
      </c>
      <c r="BK9" s="35" t="s">
        <v>66</v>
      </c>
      <c r="BL9" s="35" t="s">
        <v>67</v>
      </c>
      <c r="BM9" s="35" t="s">
        <v>66</v>
      </c>
      <c r="BN9" s="35" t="s">
        <v>67</v>
      </c>
      <c r="BO9" s="35" t="s">
        <v>66</v>
      </c>
      <c r="BP9" s="35" t="s">
        <v>67</v>
      </c>
      <c r="BQ9" s="35" t="s">
        <v>66</v>
      </c>
      <c r="BR9" s="35" t="s">
        <v>67</v>
      </c>
      <c r="BS9" t="s">
        <v>66</v>
      </c>
      <c r="BT9" t="s">
        <v>67</v>
      </c>
      <c r="BU9" t="s">
        <v>66</v>
      </c>
      <c r="BV9" t="s">
        <v>67</v>
      </c>
      <c r="BW9" t="s">
        <v>66</v>
      </c>
      <c r="BX9" t="s">
        <v>67</v>
      </c>
      <c r="BY9" t="s">
        <v>66</v>
      </c>
      <c r="BZ9" t="s">
        <v>67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1" t="s">
        <v>171</v>
      </c>
      <c r="H1" s="61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4" t="s">
        <v>169</v>
      </c>
      <c r="P1" t="s">
        <v>139</v>
      </c>
      <c r="Q1" t="s">
        <v>156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163</v>
      </c>
      <c r="F2" s="48">
        <v>508</v>
      </c>
      <c r="G2" s="62">
        <v>88119000</v>
      </c>
      <c r="H2" s="49">
        <f>G2/2589988</f>
        <v>34.022937558011854</v>
      </c>
      <c r="I2" s="48" t="s">
        <v>148</v>
      </c>
      <c r="J2" s="48" t="s">
        <v>149</v>
      </c>
      <c r="K2" s="48">
        <v>580131</v>
      </c>
      <c r="L2" s="48">
        <v>4912257</v>
      </c>
      <c r="M2" s="48" t="s">
        <v>150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164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140</v>
      </c>
      <c r="J3" s="48" t="s">
        <v>141</v>
      </c>
      <c r="K3" s="48">
        <v>576070</v>
      </c>
      <c r="L3" s="48">
        <v>4909277</v>
      </c>
      <c r="M3" s="48" t="s">
        <v>142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165</v>
      </c>
      <c r="F4" s="48">
        <v>2229</v>
      </c>
      <c r="G4" s="62">
        <v>404283000</v>
      </c>
      <c r="H4" s="49">
        <f t="shared" si="0"/>
        <v>156.09454561179433</v>
      </c>
      <c r="I4" s="48" t="s">
        <v>143</v>
      </c>
      <c r="J4" s="48" t="s">
        <v>144</v>
      </c>
      <c r="K4" s="48">
        <v>562755</v>
      </c>
      <c r="L4" s="48">
        <v>4877200</v>
      </c>
      <c r="M4" s="48" t="s">
        <v>145</v>
      </c>
      <c r="N4" s="48">
        <v>160</v>
      </c>
      <c r="O4" s="59">
        <f t="shared" si="1"/>
        <v>1.0250198004862929</v>
      </c>
      <c r="P4" s="48" t="s">
        <v>5</v>
      </c>
      <c r="Q4" s="48" t="s">
        <v>158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166</v>
      </c>
      <c r="F5" s="48">
        <v>236</v>
      </c>
      <c r="G5" s="62">
        <v>63516000</v>
      </c>
      <c r="H5" s="49">
        <f t="shared" si="0"/>
        <v>24.523665746713885</v>
      </c>
      <c r="I5" s="48" t="s">
        <v>146</v>
      </c>
      <c r="J5" s="48" t="s">
        <v>147</v>
      </c>
      <c r="K5" s="48">
        <v>559476</v>
      </c>
      <c r="L5" s="48">
        <v>4895217</v>
      </c>
      <c r="M5" s="48" t="s">
        <v>153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173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152</v>
      </c>
      <c r="N6" s="48">
        <v>87.7</v>
      </c>
      <c r="O6" s="59">
        <f>N6/(H5+H6)</f>
        <v>0.99674810143801862</v>
      </c>
      <c r="P6" s="48" t="s">
        <v>10</v>
      </c>
      <c r="Q6" s="48" t="s">
        <v>154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167</v>
      </c>
      <c r="F7" s="48">
        <v>2088</v>
      </c>
      <c r="G7" s="62">
        <v>463631000</v>
      </c>
      <c r="H7" s="49">
        <f t="shared" si="0"/>
        <v>179.00893749314668</v>
      </c>
      <c r="I7" s="48" t="s">
        <v>159</v>
      </c>
      <c r="J7" s="48" t="s">
        <v>160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129</v>
      </c>
      <c r="M2" t="s">
        <v>130</v>
      </c>
      <c r="N2" s="14" t="s">
        <v>124</v>
      </c>
      <c r="O2" s="44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5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4" t="s">
        <v>47</v>
      </c>
      <c r="AB2" t="s">
        <v>126</v>
      </c>
      <c r="AC2" s="44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2021-10-02T03:19:15Z</dcterms:modified>
</cp:coreProperties>
</file>