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C611B793-632A-4CA5-902F-D7A7CF994380}" xr6:coauthVersionLast="47" xr6:coauthVersionMax="47" xr10:uidLastSave="{00000000-0000-0000-0000-000000000000}"/>
  <bookViews>
    <workbookView xWindow="28680" yWindow="-7425" windowWidth="29040" windowHeight="17520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2" i="1" l="1"/>
  <c r="R114" i="1"/>
  <c r="R122" i="1" s="1"/>
  <c r="Q114" i="1"/>
  <c r="Q122" i="1" s="1"/>
  <c r="P114" i="1"/>
  <c r="P122" i="1" s="1"/>
  <c r="O114" i="1"/>
  <c r="O122" i="1" s="1"/>
  <c r="N114" i="1"/>
  <c r="N122" i="1" s="1"/>
  <c r="M114" i="1"/>
  <c r="M122" i="1" s="1"/>
  <c r="L114" i="1"/>
  <c r="L122" i="1" s="1"/>
  <c r="K114" i="1"/>
  <c r="K122" i="1" s="1"/>
  <c r="J114" i="1"/>
  <c r="J122" i="1" s="1"/>
  <c r="I114" i="1"/>
  <c r="H114" i="1"/>
  <c r="H122" i="1" s="1"/>
  <c r="G114" i="1"/>
  <c r="G122" i="1" s="1"/>
  <c r="F114" i="1"/>
  <c r="F122" i="1" s="1"/>
  <c r="E114" i="1"/>
  <c r="E122" i="1" s="1"/>
  <c r="D114" i="1"/>
  <c r="D122" i="1" s="1"/>
  <c r="M94" i="1"/>
  <c r="L94" i="1"/>
  <c r="K94" i="1"/>
  <c r="J94" i="1"/>
  <c r="M95" i="1"/>
  <c r="M93" i="1"/>
  <c r="L93" i="1"/>
  <c r="K93" i="1"/>
  <c r="J93" i="1"/>
  <c r="J95" i="1"/>
  <c r="E95" i="1"/>
  <c r="G93" i="1" s="1"/>
  <c r="J99" i="1"/>
  <c r="D99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7" i="1" l="1"/>
  <c r="J98" i="1" s="1"/>
  <c r="F93" i="1"/>
  <c r="H93" i="1"/>
  <c r="J96" i="1"/>
  <c r="I93" i="1"/>
  <c r="E93" i="1"/>
  <c r="U74" i="1"/>
  <c r="T74" i="1"/>
  <c r="F95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<sst xmlns="http://schemas.openxmlformats.org/spreadsheetml/2006/main" count="742" uniqueCount="171">
  <si>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</si>
  <si>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</si>
  <si>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</si>
  <si>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</si>
  <si>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</si>
  <si>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</si>
  <si>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</si>
  <si>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</si>
  <si>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</si>
  <si>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</si>
  <si>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</si>
  <si>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</si>
  <si>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</si>
  <si>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</si>
  <si>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</si>
  <si>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</si>
  <si>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</si>
  <si>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</si>
  <si>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</si>
  <si>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</si>
  <si>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</si>
  <si>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</si>
  <si>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</si>
  <si>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</si>
  <si>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</si>
  <si>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</si>
  <si>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</si>
  <si>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</si>
  <si>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</si>
  <si>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</si>
  <si>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</si>
  <si>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</si>
  <si>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</si>
  <si>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</si>
  <si>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</si>
  <si>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</si>
  <si>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</si>
  <si>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</si>
  <si>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</si>
  <si>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</si>
  <si>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</si>
  <si>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</si>
  <si>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</si>
  <si>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</si>
  <si>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</si>
  <si>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</si>
  <si>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</si>
  <si>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</si>
  <si>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</si>
  <si>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</si>
  <si>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</si>
  <si>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</si>
  <si>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</si>
  <si>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</si>
  <si>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</si>
  <si>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</si>
  <si>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</si>
  <si>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</si>
  <si>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</si>
  <si>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</si>
  <si>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</si>
  <si>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</si>
  <si>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</si>
  <si>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</si>
  <si>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</si>
  <si>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</si>
  <si>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</si>
  <si>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</si>
  <si>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</si>
  <si>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</si>
  <si>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</si>
  <si>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</si>
  <si>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</si>
  <si>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</si>
  <si>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</si>
  <si>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</si>
  <si>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</si>
  <si>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</si>
  <si>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</si>
  <si>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</si>
  <si>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</si>
  <si>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</si>
  <si>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</si>
  <si>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</si>
  <si>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</si>
  <si>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</si>
  <si>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</si>
  <si>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</si>
  <si>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</si>
  <si>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</si>
  <si>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</si>
  <si>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</si>
  <si>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</si>
  <si>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</si>
  <si>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</si>
  <si>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</si>
  <si>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</si>
  <si>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</si>
  <si>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</si>
  <si>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</si>
  <si>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</si>
  <si>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</si>
  <si>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</si>
  <si>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</si>
  <si>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</si>
  <si>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</si>
  <si>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</si>
  <si>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</si>
  <si>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</si>
  <si>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</si>
  <si>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</si>
  <si>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</si>
  <si>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</si>
  <si>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</si>
  <si>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</si>
  <si>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</si>
  <si>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</si>
  <si>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</si>
  <si>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</si>
  <si>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</si>
  <si>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</si>
  <si>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</si>
  <si>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</si>
  <si>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</si>
  <si>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</si>
  <si>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</si>
  <si>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</si>
  <si>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</si>
  <si>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</si>
  <si>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</si>
  <si>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</si>
  <si>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</si>
  <si>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</si>
  <si>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</si>
  <si>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</si>
  <si>
    <t>Demo_Baseline_2010-18 1.0.0</t>
  </si>
  <si>
    <t>Demo_Baseline_2010-19 C550</t>
  </si>
  <si>
    <t>Demo_Baseline_2010-19 C564</t>
  </si>
  <si>
    <t>CW3M 1.1.0</t>
  </si>
  <si>
    <t>Demo_Baseline_2010-18 C600</t>
  </si>
  <si>
    <t>Demo_Baseline_2010-18 C606</t>
  </si>
  <si>
    <t>Demo_Baseline_2010-18 C611</t>
  </si>
  <si>
    <t>CW3M 1.2.0</t>
  </si>
  <si>
    <t>Demo Baseline</t>
  </si>
  <si>
    <t>CW3M C618</t>
  </si>
  <si>
    <t>Demo_Baseline_2010-18_C618</t>
  </si>
  <si>
    <t>CW3M C646</t>
  </si>
  <si>
    <t>Demo_Baseline_2010-18_C646</t>
  </si>
  <si>
    <t>CW3M C650</t>
  </si>
  <si>
    <t>Demo_Baseline_2010-18_C650</t>
  </si>
  <si>
    <t>No_wetlands_demo_2010-18_C650</t>
  </si>
  <si>
    <t>CW3M C733</t>
  </si>
  <si>
    <t>Demo_Baseline_2010-18_C733</t>
  </si>
  <si>
    <t>has David Richey's new water rights data</t>
  </si>
  <si>
    <t>Demo_Baseline_2010-18_C733 + old water rights</t>
  </si>
  <si>
    <t>CW3M C744</t>
  </si>
  <si>
    <t>Demo_Baseline 2010-18 C744</t>
  </si>
  <si>
    <t>CW3M C745</t>
  </si>
  <si>
    <t>Demo_Baseline 2010-18 C745</t>
  </si>
  <si>
    <t>CW3M C748</t>
  </si>
  <si>
    <t>Demo_Baseline 2010-18 C748</t>
  </si>
  <si>
    <t>CW3M C749+</t>
  </si>
  <si>
    <t>Demo_Baseline 2010-18 C749+</t>
  </si>
  <si>
    <t>CW3M C751</t>
  </si>
  <si>
    <t>Demo_Baseline 2010-18</t>
  </si>
  <si>
    <t>CW3M C755</t>
  </si>
  <si>
    <t>CW3M C759+</t>
  </si>
  <si>
    <t>CW3M C760</t>
  </si>
  <si>
    <t>Baseline_2000-09_C787</t>
  </si>
  <si>
    <t>CW3M C787+</t>
  </si>
  <si>
    <t>CW3M C792+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</si>
</sst>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  <xf numFmtId="1" fontId="0" fillId="36" borderId="0" xfId="0" applyNumberForma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1" fontId="0" fillId="33" borderId="0" xfId="0" applyNumberFormat="1" applyFill="1" applyAlignment="1">
      <alignment vertical="top"/>
    </xf>
    <xf numFmtId="164" fontId="0" fillId="0" borderId="0" xfId="0" applyNumberFormat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workbookViewId="0">
      <pane ySplit="1" topLeftCell="A110" activePane="bottomLeft" state="frozen"/>
      <selection pane="bottomLeft" activeCell="Q124" sqref="Q124:R124"/>
    </sheetView>
  </sheetViews>
  <sheetFormatPr defaultRowHeight="14.4" x14ac:dyDescent="0.3"/>
  <cols>
    <col min="1" max="1" width="12.332031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9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9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9" x14ac:dyDescent="0.3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9" x14ac:dyDescent="0.3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9" x14ac:dyDescent="0.3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13">
        <v>1418.4597983333331</v>
      </c>
      <c r="N91" s="2">
        <v>932.18214922222205</v>
      </c>
      <c r="O91" s="3">
        <v>5820.038628555556</v>
      </c>
      <c r="P91" s="3">
        <v>27412.728515555555</v>
      </c>
      <c r="Q91" s="13">
        <v>0.15504811111111116</v>
      </c>
      <c r="R91" s="15">
        <v>2.1555555555555562E-5</v>
      </c>
    </row>
    <row r="92" spans="1:19" x14ac:dyDescent="0.3">
      <c r="A92" t="s">
        <v>16</v>
      </c>
      <c r="B92" t="s">
        <v>135</v>
      </c>
      <c r="C92" t="s">
        <v>23</v>
      </c>
      <c r="D92" s="2">
        <v>929.10792377777784</v>
      </c>
      <c r="E92" s="2">
        <v>1890.2624918888889</v>
      </c>
      <c r="F92" s="2">
        <v>1.0680628888888888</v>
      </c>
      <c r="G92" s="2">
        <v>270.41205844444437</v>
      </c>
      <c r="H92" s="2">
        <v>9.8445367777777779</v>
      </c>
      <c r="I92" s="2">
        <v>7.3081596666666666</v>
      </c>
      <c r="J92" s="2">
        <v>8.2027718888888881</v>
      </c>
      <c r="K92" s="2">
        <v>669.02981211111103</v>
      </c>
      <c r="L92" s="2">
        <v>80.503111000000018</v>
      </c>
      <c r="M92" s="2">
        <v>1418.5096842222219</v>
      </c>
      <c r="N92" s="13">
        <v>931.91537133333338</v>
      </c>
      <c r="O92" s="3">
        <v>5819.9705946666663</v>
      </c>
      <c r="P92" s="3">
        <v>27412.728515555555</v>
      </c>
      <c r="Q92" s="2">
        <v>0.15751733333333329</v>
      </c>
      <c r="R92" s="15">
        <v>2.8666666666666658E-5</v>
      </c>
      <c r="S92" s="15"/>
    </row>
    <row r="93" spans="1:19" s="8" customFormat="1" x14ac:dyDescent="0.3">
      <c r="A93"/>
      <c r="B93"/>
      <c r="C93" s="2">
        <v>929.10792377777784</v>
      </c>
      <c r="D93" s="13"/>
      <c r="E93" s="20">
        <f>E87/$E95</f>
        <v>0.86752539266866613</v>
      </c>
      <c r="F93" s="21">
        <f>(F87)/$E95</f>
        <v>4.8348589849734502E-4</v>
      </c>
      <c r="G93" s="20">
        <f>G87/$E95</f>
        <v>0.12410410187647543</v>
      </c>
      <c r="H93" s="21">
        <f>H87/$E95</f>
        <v>4.5180950961439771E-3</v>
      </c>
      <c r="I93" s="20">
        <f>I87/$E95</f>
        <v>3.3689244602171388E-3</v>
      </c>
      <c r="J93" s="20">
        <f>J87/$E87</f>
        <v>4.3394882895423969E-3</v>
      </c>
      <c r="K93" s="20">
        <f t="shared" ref="K93:M93" si="1">K87/$E87</f>
        <v>0.35395211306017388</v>
      </c>
      <c r="L93" s="20">
        <f t="shared" si="1"/>
        <v>4.241412480311036E-2</v>
      </c>
      <c r="M93" s="20">
        <f t="shared" si="1"/>
        <v>0.75068557970027316</v>
      </c>
      <c r="N93" s="13"/>
      <c r="O93" s="14"/>
      <c r="P93" s="14"/>
      <c r="Q93" s="13"/>
      <c r="R93" s="15"/>
    </row>
    <row r="94" spans="1:19" s="8" customFormat="1" x14ac:dyDescent="0.3">
      <c r="A94"/>
      <c r="B94"/>
      <c r="C94"/>
      <c r="D94" s="13"/>
      <c r="E94" s="20"/>
      <c r="F94" s="21"/>
      <c r="G94" s="20"/>
      <c r="H94" s="21"/>
      <c r="I94" s="20"/>
      <c r="J94" s="20">
        <f>J87/$M87</f>
        <v>5.7807002117651277E-3</v>
      </c>
      <c r="K94" s="20">
        <f t="shared" ref="K94:M94" si="2">K87/$M87</f>
        <v>0.4715051449389725</v>
      </c>
      <c r="L94" s="20">
        <f t="shared" si="2"/>
        <v>5.6500518925706657E-2</v>
      </c>
      <c r="M94" s="20">
        <f t="shared" si="2"/>
        <v>1</v>
      </c>
      <c r="N94" s="13"/>
      <c r="O94" s="14"/>
      <c r="P94" s="14"/>
      <c r="Q94" s="13"/>
      <c r="R94" s="15"/>
    </row>
    <row r="95" spans="1:19" s="8" customFormat="1" x14ac:dyDescent="0.3">
      <c r="A95"/>
      <c r="B95"/>
      <c r="C95"/>
      <c r="D95" s="13"/>
      <c r="E95" s="13">
        <f>SUM(E87:I87)</f>
        <v>2178.9131411111107</v>
      </c>
      <c r="F95" s="20">
        <f>F93+H93</f>
        <v>5.0015809946413218E-3</v>
      </c>
      <c r="G95" s="13"/>
      <c r="H95" s="13"/>
      <c r="I95" s="13"/>
      <c r="J95" s="13">
        <f>SUM(J87:M87)</f>
        <v>2176.4317833333334</v>
      </c>
      <c r="K95" s="13"/>
      <c r="L95" s="13"/>
      <c r="M95" s="13">
        <f>(M87/1000)*3307080000/(365.25*24*60*60)</f>
        <v>148.70340764865134</v>
      </c>
      <c r="N95" s="13"/>
      <c r="O95" s="14"/>
      <c r="P95" s="14"/>
      <c r="Q95" s="13"/>
      <c r="R95" s="15"/>
    </row>
    <row r="96" spans="1:19" s="8" customFormat="1" x14ac:dyDescent="0.3">
      <c r="A96"/>
      <c r="B96"/>
      <c r="C96"/>
      <c r="D96" s="13"/>
      <c r="E96" s="13"/>
      <c r="F96" s="20"/>
      <c r="G96" s="13"/>
      <c r="H96" s="13"/>
      <c r="I96" s="13"/>
      <c r="J96" s="20">
        <f>J95/E87</f>
        <v>1.1513913058531</v>
      </c>
      <c r="K96" s="13"/>
      <c r="L96" s="13"/>
      <c r="M96" s="13"/>
      <c r="N96" s="13"/>
      <c r="O96" s="14"/>
      <c r="P96" s="14"/>
      <c r="Q96" s="13"/>
      <c r="R96" s="15"/>
    </row>
    <row r="97" spans="1:18" s="8" customFormat="1" x14ac:dyDescent="0.3">
      <c r="A97"/>
      <c r="B97"/>
      <c r="C97"/>
      <c r="D97" s="13"/>
      <c r="E97" s="13"/>
      <c r="F97" s="20"/>
      <c r="G97" s="13"/>
      <c r="H97" s="13"/>
      <c r="I97" s="13"/>
      <c r="J97" s="22">
        <f>J95-E95</f>
        <v>-2.481357777777248</v>
      </c>
      <c r="K97" s="13"/>
      <c r="L97" s="13"/>
      <c r="M97" s="13"/>
      <c r="N97" s="13"/>
      <c r="O97" s="14"/>
      <c r="P97" s="14"/>
      <c r="Q97" s="13"/>
      <c r="R97" s="15"/>
    </row>
    <row r="98" spans="1:18" s="8" customFormat="1" x14ac:dyDescent="0.3">
      <c r="A98"/>
      <c r="B98"/>
      <c r="C98"/>
      <c r="D98" s="13"/>
      <c r="E98" s="13"/>
      <c r="F98" s="20"/>
      <c r="G98" s="13"/>
      <c r="H98" s="13"/>
      <c r="I98" s="13"/>
      <c r="J98" s="21">
        <f>J97/E95</f>
        <v>-1.1388052745011715E-3</v>
      </c>
      <c r="K98" s="13"/>
      <c r="L98" s="13"/>
      <c r="M98" s="13"/>
      <c r="N98" s="13"/>
      <c r="O98" s="14"/>
      <c r="P98" s="14"/>
      <c r="Q98" s="13"/>
      <c r="R98" s="15"/>
    </row>
    <row r="99" spans="1:18" x14ac:dyDescent="0.3">
      <c r="D99" s="2">
        <f>SUM(D85:I85)</f>
        <v>3109.2584012222219</v>
      </c>
      <c r="J99" s="2">
        <f>SUM(J85:N85)</f>
        <v>3108.8211602222223</v>
      </c>
    </row>
    <row r="101" spans="1:18" x14ac:dyDescent="0.3">
      <c r="A101" t="s">
        <v>16</v>
      </c>
      <c r="B101" t="s">
        <v>128</v>
      </c>
      <c r="D101" s="5">
        <v>928.42462833333332</v>
      </c>
      <c r="E101" s="13">
        <v>1890.2624918888889</v>
      </c>
      <c r="F101" s="13">
        <v>0.97914977777777779</v>
      </c>
      <c r="G101" s="13">
        <v>270.41205844444437</v>
      </c>
      <c r="H101" s="13">
        <v>9.8445367777777779</v>
      </c>
      <c r="I101" s="13">
        <v>7.3341234444444439</v>
      </c>
      <c r="J101" s="13">
        <v>8.2027718888888881</v>
      </c>
      <c r="K101" s="13">
        <v>669.07213688888896</v>
      </c>
      <c r="L101" s="13">
        <v>80.17382866666668</v>
      </c>
      <c r="M101" s="5">
        <v>1393.0887585555556</v>
      </c>
      <c r="N101" s="13">
        <v>930.93472622222225</v>
      </c>
      <c r="O101" s="14">
        <v>5483.3967555555555</v>
      </c>
      <c r="P101" s="14">
        <v>27412.728515555555</v>
      </c>
      <c r="Q101" s="23">
        <v>-25.78476622222222</v>
      </c>
      <c r="R101" s="24">
        <v>-7.9697777777777788E-3</v>
      </c>
    </row>
    <row r="102" spans="1:18" x14ac:dyDescent="0.3">
      <c r="A102" t="s">
        <v>16</v>
      </c>
      <c r="B102" t="s">
        <v>129</v>
      </c>
      <c r="C102" t="s">
        <v>23</v>
      </c>
      <c r="D102" s="2">
        <v>928.62194833333342</v>
      </c>
      <c r="E102" s="2">
        <v>1890.2624918888889</v>
      </c>
      <c r="F102" s="2">
        <v>1.0534737777777776</v>
      </c>
      <c r="G102" s="2">
        <v>270.41205844444437</v>
      </c>
      <c r="H102" s="2">
        <v>9.8445367777777779</v>
      </c>
      <c r="I102" s="2">
        <v>7.3320814444444453</v>
      </c>
      <c r="J102" s="2">
        <v>8.2027718888888881</v>
      </c>
      <c r="K102" s="2">
        <v>669.06689466666683</v>
      </c>
      <c r="L102" s="2">
        <v>80.17382866666668</v>
      </c>
      <c r="M102" s="2">
        <v>1393.1514079999999</v>
      </c>
      <c r="N102" s="2">
        <v>931.139784111111</v>
      </c>
      <c r="O102" s="3">
        <v>5989.2639431111111</v>
      </c>
      <c r="P102" s="3">
        <v>27412.728515555555</v>
      </c>
      <c r="Q102" s="23">
        <v>-25.791903222222221</v>
      </c>
      <c r="R102" s="24">
        <v>-7.9711111111111128E-3</v>
      </c>
    </row>
    <row r="103" spans="1:18" x14ac:dyDescent="0.3">
      <c r="A103" t="s">
        <v>16</v>
      </c>
      <c r="B103" t="s">
        <v>136</v>
      </c>
      <c r="C103" t="s">
        <v>23</v>
      </c>
      <c r="D103" s="2">
        <v>929.46771233333334</v>
      </c>
      <c r="E103" s="2">
        <v>1890.2624918888889</v>
      </c>
      <c r="F103" s="2">
        <v>1.0681051111111111</v>
      </c>
      <c r="G103" s="2">
        <v>270.41205844444437</v>
      </c>
      <c r="H103" s="2">
        <v>9.8445367777777779</v>
      </c>
      <c r="I103" s="2">
        <v>7.3214377777777777</v>
      </c>
      <c r="J103" s="2">
        <v>8.2027718888888881</v>
      </c>
      <c r="K103" s="2">
        <v>668.82735866666656</v>
      </c>
      <c r="L103" s="2">
        <v>80.524254777777799</v>
      </c>
      <c r="M103" s="5">
        <v>1418.6363797777776</v>
      </c>
      <c r="N103" s="2">
        <v>932.34256311111108</v>
      </c>
      <c r="O103" s="6">
        <v>5824.0348848888889</v>
      </c>
      <c r="P103" s="3">
        <v>27412.728515555555</v>
      </c>
      <c r="Q103" s="13">
        <v>0.15698588888888887</v>
      </c>
      <c r="R103" s="15">
        <v>2.8555555555555569E-5</v>
      </c>
    </row>
    <row r="104" spans="1:18" x14ac:dyDescent="0.3">
      <c r="A104" t="s">
        <v>138</v>
      </c>
      <c r="B104" t="s">
        <v>137</v>
      </c>
      <c r="C104" t="s">
        <v>23</v>
      </c>
      <c r="D104" s="2">
        <v>929.46765811111118</v>
      </c>
      <c r="E104" s="2">
        <v>1890.2624918888889</v>
      </c>
      <c r="F104" s="2">
        <v>1.0681051111111111</v>
      </c>
      <c r="G104" s="2">
        <v>270.41205844444437</v>
      </c>
      <c r="H104" s="2">
        <v>9.8445367777777779</v>
      </c>
      <c r="I104" s="2">
        <v>7.3214413333333335</v>
      </c>
      <c r="J104" s="2">
        <v>8.2027718888888881</v>
      </c>
      <c r="K104" s="2">
        <v>668.82741966666663</v>
      </c>
      <c r="L104" s="2">
        <v>80.524254777777799</v>
      </c>
      <c r="M104" s="2">
        <v>1418.6363662222223</v>
      </c>
      <c r="N104" s="2">
        <v>932.34245466666675</v>
      </c>
      <c r="O104" s="3">
        <v>5824.0347221111115</v>
      </c>
      <c r="P104" s="3">
        <v>27412.728515555555</v>
      </c>
      <c r="Q104" s="2">
        <v>0.15697544444444445</v>
      </c>
      <c r="R104" s="4">
        <v>2.8555555555555569E-5</v>
      </c>
    </row>
    <row r="105" spans="1:18" x14ac:dyDescent="0.3">
      <c r="A105" t="s">
        <v>16</v>
      </c>
      <c r="B105" t="s">
        <v>139</v>
      </c>
      <c r="C105" t="s">
        <v>23</v>
      </c>
      <c r="D105" s="2">
        <v>929.46866188888873</v>
      </c>
      <c r="E105" s="2">
        <v>1890.2624918888889</v>
      </c>
      <c r="F105" s="2">
        <v>1.0681051111111111</v>
      </c>
      <c r="G105" s="2">
        <v>270.41205844444437</v>
      </c>
      <c r="H105" s="2">
        <v>9.8445367777777779</v>
      </c>
      <c r="I105" s="2">
        <v>7.3212358888888884</v>
      </c>
      <c r="J105" s="2">
        <v>8.2027718888888881</v>
      </c>
      <c r="K105" s="2">
        <v>668.60776777777789</v>
      </c>
      <c r="L105" s="2">
        <v>80.524254777777799</v>
      </c>
      <c r="M105" s="2">
        <v>1418.8558755555559</v>
      </c>
      <c r="N105" s="2">
        <v>932.34357366666654</v>
      </c>
      <c r="O105" s="3">
        <v>5824.0346137777778</v>
      </c>
      <c r="P105" s="3">
        <v>27412.728515555555</v>
      </c>
      <c r="Q105" s="2">
        <v>0.15715366666666666</v>
      </c>
      <c r="R105" s="4">
        <v>2.8666666666666671E-5</v>
      </c>
    </row>
    <row r="106" spans="1:18" x14ac:dyDescent="0.3">
      <c r="A106" t="s">
        <v>16</v>
      </c>
      <c r="B106" t="s">
        <v>140</v>
      </c>
      <c r="C106" t="s">
        <v>23</v>
      </c>
      <c r="D106" s="2">
        <v>929.60967333333326</v>
      </c>
      <c r="E106" s="2">
        <v>1890.2624918888889</v>
      </c>
      <c r="F106" s="2">
        <v>1.0681051111111111</v>
      </c>
      <c r="G106" s="2">
        <v>270.41205844444437</v>
      </c>
      <c r="H106" s="2">
        <v>9.8450558888888882</v>
      </c>
      <c r="I106" s="2">
        <v>7.3212356666666665</v>
      </c>
      <c r="J106" s="2">
        <v>8.2032027777777774</v>
      </c>
      <c r="K106" s="2">
        <v>668.60974122222228</v>
      </c>
      <c r="L106" s="2">
        <v>80.524228888888899</v>
      </c>
      <c r="M106" s="2">
        <v>1418.8249104444442</v>
      </c>
      <c r="N106" s="2">
        <v>932.51365144444446</v>
      </c>
      <c r="O106" s="3">
        <v>5824.066243555556</v>
      </c>
      <c r="P106" s="3">
        <v>27414.119357777778</v>
      </c>
      <c r="Q106" s="2">
        <v>0.15711488888888883</v>
      </c>
      <c r="R106" s="4">
        <v>2.7666666666666671E-5</v>
      </c>
    </row>
    <row r="107" spans="1:18" x14ac:dyDescent="0.3">
      <c r="A107" t="s">
        <v>16</v>
      </c>
      <c r="B107" t="s">
        <v>141</v>
      </c>
      <c r="C107" t="s">
        <v>23</v>
      </c>
      <c r="D107" s="2">
        <v>930.00079344444441</v>
      </c>
      <c r="E107" s="2">
        <v>1890.2624918888889</v>
      </c>
      <c r="F107" s="2">
        <v>1.1355297777777777</v>
      </c>
      <c r="G107" s="2">
        <v>270.41205844444437</v>
      </c>
      <c r="H107" s="2">
        <v>9.8446185555555559</v>
      </c>
      <c r="I107" s="2">
        <v>7.306026666666666</v>
      </c>
      <c r="J107" s="2">
        <v>8.202840444444444</v>
      </c>
      <c r="K107" s="2">
        <v>667.3960911111111</v>
      </c>
      <c r="L107" s="2">
        <v>80.428346444444458</v>
      </c>
      <c r="M107" s="2">
        <v>1419.9760742222222</v>
      </c>
      <c r="N107" s="2">
        <v>933.11573622222204</v>
      </c>
      <c r="O107" s="6">
        <v>6418.2839627777767</v>
      </c>
      <c r="P107" s="3">
        <v>27412.947482666666</v>
      </c>
      <c r="Q107" s="2">
        <v>0.15756933333333334</v>
      </c>
      <c r="R107" s="4">
        <v>2.7555555555555555E-5</v>
      </c>
    </row>
    <row r="108" spans="1:18" x14ac:dyDescent="0.3">
      <c r="A108" t="s">
        <v>142</v>
      </c>
      <c r="B108" t="s">
        <v>143</v>
      </c>
      <c r="C108" t="s">
        <v>23</v>
      </c>
      <c r="D108" s="2">
        <v>930.00079344444441</v>
      </c>
      <c r="E108" s="2">
        <v>1890.2624918888889</v>
      </c>
      <c r="F108" s="2">
        <v>1.1355297777777777</v>
      </c>
      <c r="G108" s="2">
        <v>270.41205844444437</v>
      </c>
      <c r="H108" s="2">
        <v>9.8446185555555559</v>
      </c>
      <c r="I108" s="2">
        <v>7.306026666666666</v>
      </c>
      <c r="J108" s="2">
        <v>8.202840444444444</v>
      </c>
      <c r="K108" s="2">
        <v>667.3960911111111</v>
      </c>
      <c r="L108" s="2">
        <v>80.428346444444458</v>
      </c>
      <c r="M108" s="2">
        <v>1419.9760742222222</v>
      </c>
      <c r="N108" s="2">
        <v>933.11573622222204</v>
      </c>
      <c r="O108" s="3">
        <v>6418.2839627777767</v>
      </c>
      <c r="P108" s="3">
        <v>27412.947482666666</v>
      </c>
      <c r="Q108" s="2">
        <v>0.15756933333333334</v>
      </c>
      <c r="R108" s="4">
        <v>2.7555555555555555E-5</v>
      </c>
    </row>
    <row r="109" spans="1:18" x14ac:dyDescent="0.3">
      <c r="A109" t="s">
        <v>144</v>
      </c>
      <c r="B109" t="s">
        <v>145</v>
      </c>
      <c r="C109" t="s">
        <v>23</v>
      </c>
      <c r="D109" s="2">
        <v>930.00079344444441</v>
      </c>
      <c r="E109" s="2">
        <v>1890.2624918888889</v>
      </c>
      <c r="F109" s="2">
        <v>1.1355297777777777</v>
      </c>
      <c r="G109" s="2">
        <v>270.41205844444437</v>
      </c>
      <c r="H109" s="2">
        <v>9.8446185555555559</v>
      </c>
      <c r="I109" s="2">
        <v>7.306026666666666</v>
      </c>
      <c r="J109" s="2">
        <v>8.202840444444444</v>
      </c>
      <c r="K109" s="2">
        <v>667.3960911111111</v>
      </c>
      <c r="L109" s="2">
        <v>80.428346444444458</v>
      </c>
      <c r="M109" s="2">
        <v>1419.9760742222222</v>
      </c>
      <c r="N109" s="2">
        <v>933.11573622222204</v>
      </c>
      <c r="O109" s="3">
        <v>6418.2839627777767</v>
      </c>
      <c r="P109" s="3">
        <v>27412.947482666666</v>
      </c>
      <c r="Q109" s="2">
        <v>0.15756933333333334</v>
      </c>
      <c r="R109" s="4">
        <v>2.7555555555555555E-5</v>
      </c>
    </row>
    <row r="110" spans="1:18" x14ac:dyDescent="0.3">
      <c r="A110" t="s">
        <v>146</v>
      </c>
      <c r="B110" t="s">
        <v>147</v>
      </c>
      <c r="C110" t="s">
        <v>23</v>
      </c>
      <c r="D110" s="5">
        <v>936.27124700000002</v>
      </c>
      <c r="E110" s="13">
        <v>1890.2624918888889</v>
      </c>
      <c r="F110" s="13">
        <v>1.1353011111111111</v>
      </c>
      <c r="G110" s="13">
        <v>270.41205844444437</v>
      </c>
      <c r="H110" s="13">
        <v>9.8446185555555559</v>
      </c>
      <c r="I110" s="13">
        <v>7.3262145555555556</v>
      </c>
      <c r="J110" s="13">
        <v>8.202840444444444</v>
      </c>
      <c r="K110" s="13">
        <v>664.88439922222221</v>
      </c>
      <c r="L110" s="13">
        <v>80.365177222222229</v>
      </c>
      <c r="M110" s="13">
        <v>1422.648356222222</v>
      </c>
      <c r="N110" s="5">
        <v>939.30824099999984</v>
      </c>
      <c r="O110" s="14">
        <v>6416.2319064444446</v>
      </c>
      <c r="P110" s="14">
        <v>27412.947482666666</v>
      </c>
      <c r="Q110" s="13">
        <v>0.15708244444444447</v>
      </c>
      <c r="R110" s="15">
        <v>-6.8888888888889176E-6</v>
      </c>
    </row>
    <row r="111" spans="1:18" s="8" customFormat="1" x14ac:dyDescent="0.3">
      <c r="A111" t="s">
        <v>148</v>
      </c>
      <c r="B111" t="s">
        <v>149</v>
      </c>
      <c r="C111" t="s">
        <v>23</v>
      </c>
      <c r="D111" s="13">
        <v>936.4586451111112</v>
      </c>
      <c r="E111" s="13">
        <v>1890.2624918888889</v>
      </c>
      <c r="F111" s="13">
        <v>1.1353011111111111</v>
      </c>
      <c r="G111" s="13">
        <v>270.41205844444437</v>
      </c>
      <c r="H111" s="13">
        <v>9.8446185555555559</v>
      </c>
      <c r="I111" s="13">
        <v>7.3262146666666679</v>
      </c>
      <c r="J111" s="13">
        <v>8.202840444444444</v>
      </c>
      <c r="K111" s="13">
        <v>664.89181855555546</v>
      </c>
      <c r="L111" s="13">
        <v>80.365177222222229</v>
      </c>
      <c r="M111" s="13">
        <v>1422.6016167777777</v>
      </c>
      <c r="N111" s="13">
        <v>939.5350204444444</v>
      </c>
      <c r="O111" s="14">
        <v>6416.2319064444446</v>
      </c>
      <c r="P111" s="14">
        <v>27412.947482666666</v>
      </c>
      <c r="Q111" s="13">
        <v>0.15714333333333327</v>
      </c>
      <c r="R111" s="15">
        <v>4.0333333333333261E-5</v>
      </c>
    </row>
    <row r="112" spans="1:18" x14ac:dyDescent="0.3">
      <c r="A112" t="s">
        <v>148</v>
      </c>
      <c r="B112" t="s">
        <v>150</v>
      </c>
      <c r="C112" t="s">
        <v>23</v>
      </c>
      <c r="D112" s="2">
        <v>934.65285922222233</v>
      </c>
      <c r="E112" s="2">
        <v>1890.2624918888889</v>
      </c>
      <c r="F112" s="2">
        <v>1.0305982222222221</v>
      </c>
      <c r="G112" s="2">
        <v>270.41205844444437</v>
      </c>
      <c r="H112" s="2">
        <v>9.860652222222221</v>
      </c>
      <c r="I112" s="2">
        <v>7.342017444444445</v>
      </c>
      <c r="J112" s="2">
        <v>8.2161996666666663</v>
      </c>
      <c r="K112" s="2">
        <v>664.22806799999989</v>
      </c>
      <c r="L112" s="2">
        <v>80.302231777777777</v>
      </c>
      <c r="M112" s="2">
        <v>1423.3923340000001</v>
      </c>
      <c r="N112" s="2">
        <v>937.57914911111118</v>
      </c>
      <c r="O112" s="6">
        <v>5596.6441785555553</v>
      </c>
      <c r="P112" s="6">
        <v>27457.329643999998</v>
      </c>
      <c r="Q112" s="2">
        <v>0.15730522222222224</v>
      </c>
      <c r="R112" s="4">
        <v>2.9444444444444438E-5</v>
      </c>
    </row>
    <row r="113" spans="1:19" x14ac:dyDescent="0.3">
      <c r="A113" t="s">
        <v>151</v>
      </c>
      <c r="B113" t="s">
        <v>152</v>
      </c>
      <c r="C113" t="s">
        <v>23</v>
      </c>
      <c r="D113" s="2">
        <v>936.2841594444443</v>
      </c>
      <c r="E113" s="2">
        <v>1890.2624918888889</v>
      </c>
      <c r="F113" s="5">
        <v>0.59877088888888885</v>
      </c>
      <c r="G113" s="2">
        <v>270.41205844444437</v>
      </c>
      <c r="H113" s="5">
        <v>0</v>
      </c>
      <c r="I113" s="2">
        <v>7.3199817777777776</v>
      </c>
      <c r="J113" s="5">
        <v>0</v>
      </c>
      <c r="K113" s="2">
        <v>662.87599011111115</v>
      </c>
      <c r="L113" s="2">
        <v>80.365177222222229</v>
      </c>
      <c r="M113" s="2">
        <v>1422.4611409999998</v>
      </c>
      <c r="N113" s="2">
        <v>939.33221444444439</v>
      </c>
      <c r="O113" s="6">
        <v>4565.8835446666662</v>
      </c>
      <c r="P113" s="25">
        <v>1017.8816121111109</v>
      </c>
      <c r="Q113" s="2">
        <v>0.15706044444444447</v>
      </c>
      <c r="R113" s="4">
        <v>4.0444444444444593E-5</v>
      </c>
      <c r="S113" t="s">
        <v>153</v>
      </c>
    </row>
    <row r="114" spans="1:19" s="26" customFormat="1" ht="28.8" x14ac:dyDescent="0.3">
      <c r="A114" s="26" t="s">
        <v>151</v>
      </c>
      <c r="B114" s="27" t="s">
        <v>154</v>
      </c>
      <c r="C114" s="26" t="s">
        <v>23</v>
      </c>
      <c r="D114" s="28">
        <f>AVERAGE(D105:D113)</f>
        <v>932.52751403703689</v>
      </c>
      <c r="E114" s="28">
        <f t="shared" ref="E114:R114" si="3">AVERAGE(E105:E113)</f>
        <v>1890.2624918888889</v>
      </c>
      <c r="F114" s="28">
        <f t="shared" si="3"/>
        <v>1.0491967654320991</v>
      </c>
      <c r="G114" s="28">
        <f t="shared" si="3"/>
        <v>270.41205844444443</v>
      </c>
      <c r="H114" s="28">
        <f t="shared" si="3"/>
        <v>8.7525930740740741</v>
      </c>
      <c r="I114" s="28">
        <f t="shared" si="3"/>
        <v>7.3194422222222233</v>
      </c>
      <c r="J114" s="28">
        <f t="shared" si="3"/>
        <v>7.2929307283950617</v>
      </c>
      <c r="K114" s="28">
        <f t="shared" si="3"/>
        <v>666.25400646913602</v>
      </c>
      <c r="L114" s="28">
        <f t="shared" si="3"/>
        <v>80.414587382716064</v>
      </c>
      <c r="M114" s="28">
        <f t="shared" si="3"/>
        <v>1420.9680507407409</v>
      </c>
      <c r="N114" s="28">
        <f t="shared" si="3"/>
        <v>935.55100653086402</v>
      </c>
      <c r="O114" s="29">
        <f t="shared" si="3"/>
        <v>5988.6604757530858</v>
      </c>
      <c r="P114" s="29">
        <f t="shared" si="3"/>
        <v>24485.1996158642</v>
      </c>
      <c r="Q114" s="28">
        <f t="shared" si="3"/>
        <v>0.15728533333333333</v>
      </c>
      <c r="R114" s="30">
        <f t="shared" si="3"/>
        <v>2.6925925925925932E-5</v>
      </c>
    </row>
    <row r="115" spans="1:19" x14ac:dyDescent="0.3">
      <c r="A115" t="s">
        <v>155</v>
      </c>
      <c r="B115" s="1" t="s">
        <v>156</v>
      </c>
      <c r="C115" t="s">
        <v>23</v>
      </c>
      <c r="D115" s="2">
        <v>936.2754043333332</v>
      </c>
      <c r="E115" s="2">
        <v>1890.2624918888889</v>
      </c>
      <c r="F115" s="2">
        <v>0.59877088888888885</v>
      </c>
      <c r="G115" s="2">
        <v>270.41205844444437</v>
      </c>
      <c r="H115" s="2">
        <v>0</v>
      </c>
      <c r="I115" s="2">
        <v>0.21622155555555556</v>
      </c>
      <c r="J115" s="2">
        <v>0</v>
      </c>
      <c r="K115" s="2">
        <v>662.7248604444444</v>
      </c>
      <c r="L115" s="2">
        <v>80.365177222222229</v>
      </c>
      <c r="M115" s="2">
        <v>1415.5095484444446</v>
      </c>
      <c r="N115" s="2">
        <v>939.32236066666655</v>
      </c>
      <c r="O115" s="14">
        <v>4509.0119630000008</v>
      </c>
      <c r="P115" s="14">
        <v>1017.8816121111109</v>
      </c>
      <c r="Q115" s="2">
        <v>0.15699988888888899</v>
      </c>
      <c r="R115" s="4">
        <v>4.0666666666666716E-5</v>
      </c>
    </row>
    <row r="116" spans="1:19" x14ac:dyDescent="0.3">
      <c r="A116" t="s">
        <v>157</v>
      </c>
      <c r="B116" s="1" t="s">
        <v>158</v>
      </c>
      <c r="C116" t="s">
        <v>23</v>
      </c>
      <c r="D116" s="2">
        <v>936.26689999999996</v>
      </c>
      <c r="E116" s="2">
        <v>1890.2624918888889</v>
      </c>
      <c r="F116" s="2">
        <v>0.59877088888888885</v>
      </c>
      <c r="G116" s="2">
        <v>270.41205844444437</v>
      </c>
      <c r="H116" s="2">
        <v>0</v>
      </c>
      <c r="I116" s="2">
        <v>0.21622155555555556</v>
      </c>
      <c r="J116" s="2">
        <v>8.1971030000000003</v>
      </c>
      <c r="K116" s="2">
        <v>664.36562777777772</v>
      </c>
      <c r="L116" s="2">
        <v>80.365177222222229</v>
      </c>
      <c r="M116" s="2">
        <v>1405.6726752222223</v>
      </c>
      <c r="N116" s="2">
        <v>939.31270344444442</v>
      </c>
      <c r="O116" s="14">
        <v>4509.0119630000008</v>
      </c>
      <c r="P116" s="6">
        <v>27393.764540111111</v>
      </c>
      <c r="Q116" s="2">
        <v>0.15684377777777789</v>
      </c>
      <c r="R116" s="4">
        <v>3.9888888888888786E-5</v>
      </c>
    </row>
    <row r="117" spans="1:19" x14ac:dyDescent="0.3">
      <c r="A117" t="s">
        <v>159</v>
      </c>
      <c r="B117" s="1" t="s">
        <v>160</v>
      </c>
      <c r="C117" t="s">
        <v>23</v>
      </c>
      <c r="D117" s="2">
        <v>934.89003488888898</v>
      </c>
      <c r="E117" s="2">
        <v>1890.2624918888889</v>
      </c>
      <c r="F117" s="2">
        <v>0.59877088888888885</v>
      </c>
      <c r="G117" s="2">
        <v>270.41205844444437</v>
      </c>
      <c r="H117" s="2">
        <v>0</v>
      </c>
      <c r="I117" s="2">
        <v>0.21622155555555556</v>
      </c>
      <c r="J117" s="2">
        <v>8.1971030000000003</v>
      </c>
      <c r="K117" s="2">
        <v>664.36562777777772</v>
      </c>
      <c r="L117" s="2">
        <v>80.365177222222229</v>
      </c>
      <c r="M117" s="2">
        <v>1405.6726752222223</v>
      </c>
      <c r="N117" s="2">
        <v>937.72368688888901</v>
      </c>
      <c r="O117" s="14">
        <v>4509.0119630000008</v>
      </c>
      <c r="P117" s="14">
        <v>27393.764540111111</v>
      </c>
      <c r="Q117" s="2">
        <v>-5.5307777777777206E-2</v>
      </c>
      <c r="R117" s="4">
        <v>-2.4222222222222214E-5</v>
      </c>
    </row>
    <row r="118" spans="1:19" x14ac:dyDescent="0.3">
      <c r="A118" t="s">
        <v>161</v>
      </c>
      <c r="B118" s="1" t="s">
        <v>162</v>
      </c>
      <c r="C118" t="s">
        <v>23</v>
      </c>
      <c r="D118" s="2">
        <v>934.75066466666669</v>
      </c>
      <c r="E118" s="2">
        <v>1890.2624918888889</v>
      </c>
      <c r="F118" s="2">
        <v>0.59877088888888885</v>
      </c>
      <c r="G118" s="2">
        <v>270.41205844444437</v>
      </c>
      <c r="H118" s="2">
        <v>0</v>
      </c>
      <c r="I118" s="2">
        <v>0.21623588888888889</v>
      </c>
      <c r="J118" s="2">
        <v>8.1971030000000003</v>
      </c>
      <c r="K118" s="2">
        <v>664.36423055555542</v>
      </c>
      <c r="L118" s="2">
        <v>80.365177222222229</v>
      </c>
      <c r="M118" s="2">
        <v>1405.6821015555554</v>
      </c>
      <c r="N118" s="2">
        <v>937.57624644444456</v>
      </c>
      <c r="O118" s="14">
        <v>4509.0119630000008</v>
      </c>
      <c r="P118" s="14">
        <v>27393.764540111111</v>
      </c>
      <c r="Q118" s="2">
        <v>-5.5362888888888566E-2</v>
      </c>
      <c r="R118" s="4">
        <v>-2.3000000000000041E-5</v>
      </c>
    </row>
    <row r="119" spans="1:19" x14ac:dyDescent="0.3">
      <c r="A119" t="s">
        <v>163</v>
      </c>
      <c r="B119" s="1" t="s">
        <v>164</v>
      </c>
      <c r="C119" t="s">
        <v>23</v>
      </c>
      <c r="D119" s="2">
        <v>936.57170944444442</v>
      </c>
      <c r="E119" s="2">
        <v>1890.2624918888889</v>
      </c>
      <c r="F119" s="2">
        <v>0.58615577777777772</v>
      </c>
      <c r="G119" s="2">
        <v>270.41205844444437</v>
      </c>
      <c r="H119" s="2">
        <v>0</v>
      </c>
      <c r="I119" s="2">
        <v>0.20794977777777776</v>
      </c>
      <c r="J119" s="2">
        <v>8.1971030000000003</v>
      </c>
      <c r="K119" s="2">
        <v>662.99974244444445</v>
      </c>
      <c r="L119" s="2">
        <v>80.184555777777788</v>
      </c>
      <c r="M119" s="2">
        <v>1407.6443413333334</v>
      </c>
      <c r="N119" s="2">
        <v>938.96002866666663</v>
      </c>
      <c r="O119" s="6">
        <v>3872.6727430000005</v>
      </c>
      <c r="P119" s="3">
        <v>27393.764540111111</v>
      </c>
      <c r="Q119" s="2">
        <v>-5.4594222222222016E-2</v>
      </c>
      <c r="R119" s="4">
        <v>-2.3555555555555631E-5</v>
      </c>
    </row>
    <row r="120" spans="1:19" x14ac:dyDescent="0.3">
      <c r="A120" t="s">
        <v>165</v>
      </c>
      <c r="B120" s="1" t="s">
        <v>164</v>
      </c>
      <c r="C120" t="s">
        <v>23</v>
      </c>
      <c r="D120" s="2">
        <v>937.16306566666651</v>
      </c>
      <c r="E120" s="2">
        <v>1890.2624918888889</v>
      </c>
      <c r="F120" s="2">
        <v>0.59877111111111114</v>
      </c>
      <c r="G120" s="2">
        <v>270.41205844444437</v>
      </c>
      <c r="H120" s="2">
        <v>0</v>
      </c>
      <c r="I120" s="2">
        <v>0.32774833333333331</v>
      </c>
      <c r="J120" s="2">
        <v>8.1971030000000003</v>
      </c>
      <c r="K120" s="2">
        <v>664.68198655555557</v>
      </c>
      <c r="L120" s="2">
        <v>80.258565666666669</v>
      </c>
      <c r="M120" s="2">
        <v>1406.0243868888888</v>
      </c>
      <c r="N120" s="2">
        <v>939.43141688888863</v>
      </c>
      <c r="O120" s="6">
        <v>4507.2032877777783</v>
      </c>
      <c r="P120" s="3">
        <v>27393.764540111111</v>
      </c>
      <c r="Q120" s="5">
        <v>-0.17067655555555517</v>
      </c>
      <c r="R120" s="7">
        <v>-6.2999999999999878E-5</v>
      </c>
    </row>
    <row r="121" spans="1:19" x14ac:dyDescent="0.3">
      <c r="A121" t="s">
        <v>166</v>
      </c>
      <c r="B121" s="1" t="s">
        <v>164</v>
      </c>
      <c r="C121" t="s">
        <v>23</v>
      </c>
      <c r="D121" s="5">
        <v>967.11334899999986</v>
      </c>
      <c r="E121" s="2">
        <v>1890.2624918888889</v>
      </c>
      <c r="F121" s="2">
        <v>0.60024222222222212</v>
      </c>
      <c r="G121" s="2">
        <v>270.41205844444437</v>
      </c>
      <c r="H121" s="2">
        <v>0</v>
      </c>
      <c r="I121" s="2">
        <v>0.3355455555555556</v>
      </c>
      <c r="J121" s="2">
        <v>8.1971030000000003</v>
      </c>
      <c r="K121" s="2">
        <v>663.56383599999992</v>
      </c>
      <c r="L121" s="2">
        <v>80.24788955555556</v>
      </c>
      <c r="M121" s="2">
        <v>1402.5904268888889</v>
      </c>
      <c r="N121" s="2">
        <v>973.94152822222225</v>
      </c>
      <c r="O121" s="6">
        <v>4286.9395074444437</v>
      </c>
      <c r="P121" s="3">
        <v>27393.764540111111</v>
      </c>
      <c r="Q121" s="2">
        <v>-0.18290366666666658</v>
      </c>
      <c r="R121" s="4">
        <v>-1.4922222222222219E-4</v>
      </c>
    </row>
    <row r="122" spans="1:19" x14ac:dyDescent="0.3">
      <c r="A122" t="s">
        <v>167</v>
      </c>
      <c r="B122" s="1" t="s">
        <v>164</v>
      </c>
      <c r="C122" t="s">
        <v>23</v>
      </c>
      <c r="D122" s="2">
        <f>AVERAGE(D113:D121)</f>
        <v>939.09364460905351</v>
      </c>
      <c r="E122" s="2">
        <f t="shared" ref="E122:R122" si="4">AVERAGE(E113:E121)</f>
        <v>1890.2624918888889</v>
      </c>
      <c r="F122" s="2">
        <f t="shared" si="4"/>
        <v>0.64758003566529487</v>
      </c>
      <c r="G122" s="2">
        <f t="shared" si="4"/>
        <v>270.41205844444443</v>
      </c>
      <c r="H122" s="5">
        <f t="shared" si="4"/>
        <v>0.97251034156378602</v>
      </c>
      <c r="I122" s="5">
        <f t="shared" si="4"/>
        <v>1.8195075802469138</v>
      </c>
      <c r="J122" s="5">
        <f t="shared" si="4"/>
        <v>6.2750609698216726</v>
      </c>
      <c r="K122" s="2">
        <f t="shared" si="4"/>
        <v>664.02176757064478</v>
      </c>
      <c r="L122" s="2">
        <f t="shared" si="4"/>
        <v>80.32572049931413</v>
      </c>
      <c r="M122" s="5">
        <f t="shared" si="4"/>
        <v>1410.2472608106993</v>
      </c>
      <c r="N122" s="5">
        <f t="shared" si="4"/>
        <v>942.35013246639232</v>
      </c>
      <c r="O122" s="6">
        <f t="shared" si="4"/>
        <v>4584.1563789602187</v>
      </c>
      <c r="P122" s="25">
        <f t="shared" si="4"/>
        <v>21209.283342305902</v>
      </c>
      <c r="Q122" s="2">
        <f t="shared" si="4"/>
        <v>1.2149370370370585E-2</v>
      </c>
      <c r="R122" s="4">
        <f t="shared" si="4"/>
        <v>-1.5008230452674883E-5</v>
      </c>
    </row>
    <row r="123" spans="1:19" s="8" customFormat="1" x14ac:dyDescent="0.3">
      <c r="A123" t="s">
        <v>169</v>
      </c>
      <c r="B123" s="1" t="s">
        <v>164</v>
      </c>
      <c r="C123" t="s">
        <v>23</v>
      </c>
      <c r="D123" s="5">
        <v>948.81717255555566</v>
      </c>
      <c r="E123" s="13">
        <v>1890.2624918888889</v>
      </c>
      <c r="F123" s="13">
        <v>0.58185044444444445</v>
      </c>
      <c r="G123" s="13">
        <v>270.41205844444437</v>
      </c>
      <c r="H123" s="13">
        <v>0</v>
      </c>
      <c r="I123" s="5">
        <v>0.4085577777777778</v>
      </c>
      <c r="J123" s="13">
        <v>8.1970344444444443</v>
      </c>
      <c r="K123" s="13">
        <v>663.99837922222218</v>
      </c>
      <c r="L123" s="13">
        <v>80.101195444444443</v>
      </c>
      <c r="M123" s="13">
        <v>1409.1117893333333</v>
      </c>
      <c r="N123" s="5">
        <v>951.32908122222216</v>
      </c>
      <c r="O123" s="6">
        <v>4003.1481661111111</v>
      </c>
      <c r="P123" s="14">
        <v>27393.541449666667</v>
      </c>
      <c r="Q123" s="5">
        <v>2.2553481111111111</v>
      </c>
      <c r="R123" s="7">
        <v>6.0733333333333342E-4</v>
      </c>
    </row>
    <row r="124" spans="1:19" s="8" customFormat="1" x14ac:dyDescent="0.3">
      <c r="A124" t="s">
        <v>170</v>
      </c>
      <c r="B124" s="1" t="s">
        <v>164</v>
      </c>
      <c r="C124" t="s">
        <v>23</v>
      </c>
      <c r="D124" s="13">
        <v>948.8487955555554</v>
      </c>
      <c r="E124" s="13">
        <v>1890.2624918888889</v>
      </c>
      <c r="F124" s="13">
        <v>0.58118922222222236</v>
      </c>
      <c r="G124" s="13">
        <v>270.41205844444437</v>
      </c>
      <c r="H124" s="13">
        <v>0</v>
      </c>
      <c r="I124" s="13">
        <v>0.21021766666666669</v>
      </c>
      <c r="J124" s="13">
        <v>8.1970344444444443</v>
      </c>
      <c r="K124" s="13">
        <v>663.99315055555553</v>
      </c>
      <c r="L124" s="13">
        <v>80.101195444444443</v>
      </c>
      <c r="M124" s="13">
        <v>1409.0905896666666</v>
      </c>
      <c r="N124" s="13">
        <v>951.36199944444445</v>
      </c>
      <c r="O124" s="14">
        <v>4003.2288682222224</v>
      </c>
      <c r="P124" s="14">
        <v>27393.541449666667</v>
      </c>
      <c r="Q124" s="5">
        <v>2.4292164444444446</v>
      </c>
      <c r="R124" s="7">
        <v>6.7188888888888897E-4</v>
      </c>
    </row>
    <row r="125" spans="1:19" x14ac:dyDescent="0.3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/>
      <c r="P125" s="3"/>
      <c r="Q125" s="2"/>
      <c r="R125" s="4"/>
    </row>
    <row r="126" spans="1:19" x14ac:dyDescent="0.3">
      <c r="A126" t="s">
        <v>16</v>
      </c>
      <c r="B126" t="s">
        <v>93</v>
      </c>
      <c r="D126" s="2">
        <v>1230.0044677999999</v>
      </c>
      <c r="E126" s="2">
        <v>1848.1456909000001</v>
      </c>
      <c r="F126" s="2">
        <v>1.0573501000000001</v>
      </c>
      <c r="G126" s="2">
        <v>299.4371582</v>
      </c>
      <c r="H126" s="2">
        <v>9.7418259000000003</v>
      </c>
      <c r="I126" s="2">
        <v>5.7446602000000002</v>
      </c>
      <c r="J126" s="2">
        <v>8.1171118999999994</v>
      </c>
      <c r="K126" s="2">
        <v>673.08737180000003</v>
      </c>
      <c r="L126" s="2">
        <v>81.12013859999999</v>
      </c>
      <c r="M126" s="2">
        <v>1432.6230836</v>
      </c>
      <c r="N126" s="2">
        <v>1196.8767700000001</v>
      </c>
      <c r="O126" s="3">
        <v>5429.4087645999998</v>
      </c>
      <c r="P126" s="3">
        <v>27140.258789299998</v>
      </c>
      <c r="Q126" s="2">
        <v>-2.3066774000000003</v>
      </c>
      <c r="R126" s="4">
        <v>-7.1000000000000002E-4</v>
      </c>
      <c r="S126" t="s">
        <v>92</v>
      </c>
    </row>
    <row r="127" spans="1:19" x14ac:dyDescent="0.3">
      <c r="A127" t="s">
        <v>16</v>
      </c>
      <c r="B127" t="s">
        <v>95</v>
      </c>
      <c r="C127" t="s">
        <v>92</v>
      </c>
      <c r="D127" s="2">
        <v>1230.0044677999999</v>
      </c>
      <c r="E127" s="2">
        <v>1848.1456909000001</v>
      </c>
      <c r="F127" s="2">
        <v>1.0573501000000001</v>
      </c>
      <c r="G127" s="2">
        <v>299.4371582</v>
      </c>
      <c r="H127" s="2">
        <v>9.7418259000000003</v>
      </c>
      <c r="I127" s="2">
        <v>5.7446602000000002</v>
      </c>
      <c r="J127" s="2">
        <v>8.1171118999999994</v>
      </c>
      <c r="K127" s="5">
        <v>675.4841553</v>
      </c>
      <c r="L127" s="2">
        <v>81.12013859999999</v>
      </c>
      <c r="M127" s="2">
        <v>1432.6230836</v>
      </c>
      <c r="N127" s="2">
        <v>1196.8767700000001</v>
      </c>
      <c r="O127" s="3">
        <v>5429.4087645999998</v>
      </c>
      <c r="P127" s="3">
        <v>27140.258789299998</v>
      </c>
      <c r="Q127" s="5">
        <v>9.0106100000000008E-2</v>
      </c>
      <c r="R127" s="7">
        <v>3.5000000000000063E-6</v>
      </c>
      <c r="S127" t="s">
        <v>92</v>
      </c>
    </row>
    <row r="128" spans="1:19" x14ac:dyDescent="0.3">
      <c r="C128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10"/>
  <sheetViews>
    <sheetView workbookViewId="0">
      <selection activeCell="A11" sqref="A11:XFD11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x14ac:dyDescent="0.3">
      <c r="A9" t="s">
        <v>16</v>
      </c>
      <c r="B9" t="s">
        <v>168</v>
      </c>
      <c r="C9" t="s">
        <v>70</v>
      </c>
      <c r="D9" s="2">
        <v>723.89317019999976</v>
      </c>
      <c r="E9" s="2">
        <v>1790.8486085</v>
      </c>
      <c r="F9" s="2">
        <v>0.58376779999999995</v>
      </c>
      <c r="G9" s="2">
        <v>270.46964409999998</v>
      </c>
      <c r="H9" s="2">
        <v>0</v>
      </c>
      <c r="I9" s="2">
        <v>0.19088079999999999</v>
      </c>
      <c r="J9" s="2">
        <v>7.8107702000000003</v>
      </c>
      <c r="K9" s="2">
        <v>664.49721670000008</v>
      </c>
      <c r="L9" s="2">
        <v>83.287282900000008</v>
      </c>
      <c r="M9" s="2">
        <v>1237.4776185000001</v>
      </c>
      <c r="N9" s="2">
        <v>794.94929809999974</v>
      </c>
      <c r="O9" s="3">
        <v>4275.7692383000003</v>
      </c>
      <c r="P9" s="3">
        <v>26127.381054699999</v>
      </c>
      <c r="Q9" s="2">
        <v>2.0361154999999997</v>
      </c>
      <c r="R9" s="4">
        <v>4.9630000000000008E-4</v>
      </c>
    </row>
    <row r="10" spans="1:19" s="1" customFormat="1" ht="129.6" x14ac:dyDescent="0.3">
      <c r="C10" s="1" t="s">
        <v>0</v>
      </c>
      <c r="D10" s="1" t="s">
        <v>1</v>
      </c>
      <c r="E10" s="1" t="s">
        <v>2</v>
      </c>
      <c r="F10" s="1" t="s">
        <v>3</v>
      </c>
      <c r="G10" s="1" t="s">
        <v>4</v>
      </c>
      <c r="H10" s="1" t="s">
        <v>5</v>
      </c>
      <c r="I10" s="1" t="s">
        <v>36</v>
      </c>
      <c r="J10" s="1" t="s">
        <v>6</v>
      </c>
      <c r="K10" s="1" t="s">
        <v>7</v>
      </c>
      <c r="L10" s="1" t="s">
        <v>8</v>
      </c>
      <c r="M10" s="1" t="s">
        <v>9</v>
      </c>
      <c r="N10" s="1" t="s">
        <v>10</v>
      </c>
      <c r="O10" s="1" t="s">
        <v>11</v>
      </c>
      <c r="P10" s="1" t="s">
        <v>12</v>
      </c>
      <c r="Q10" s="1" t="s">
        <v>13</v>
      </c>
      <c r="R10" s="1" t="s">
        <v>14</v>
      </c>
      <c r="S10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3320312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3320312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2022-04-22T13:33:48Z</dcterms:modified>
</cp:coreProperties>
</file>