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501D74F5-0089-41D7-BE9E-AF99814957D9}" xr6:coauthVersionLast="45" xr6:coauthVersionMax="45" xr10:uidLastSave="{00000000-0000-0000-0000-000000000000}"/>
  <bookViews>
    <workbookView xWindow="28680" yWindow="-7425" windowWidth="29040" windowHeight="17640" activeTab="1" xr2:uid="{C67948E6-1C73-4AAC-90D2-A2C4D420F2BD}"/>
  </bookViews>
  <sheets>
    <sheet name="Summary" sheetId="1" r:id="rId1"/>
    <sheet name="flow and temp skill statistics" sheetId="4" r:id="rId2"/>
    <sheet name="Seasonal flow" sheetId="5" r:id="rId3"/>
    <sheet name="FLOW_Monthly_McKenzie_flow_skil" sheetId="6" r:id="rId4"/>
    <sheet name="2010-19 stream temperature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G5" i="4" l="1"/>
  <c r="X5" i="4"/>
  <c r="W5" i="4"/>
  <c r="V5" i="4"/>
  <c r="U5" i="4"/>
  <c r="S5" i="4"/>
  <c r="R5" i="4"/>
  <c r="Q5" i="4"/>
  <c r="P5" i="4"/>
  <c r="N5" i="4"/>
  <c r="M5" i="4"/>
  <c r="L5" i="4"/>
  <c r="K5" i="4"/>
  <c r="I5" i="4"/>
  <c r="H5" i="4"/>
  <c r="G5" i="4"/>
  <c r="F5" i="4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110" i="5"/>
  <c r="U109" i="5"/>
  <c r="U108" i="5"/>
  <c r="U107" i="5"/>
  <c r="U106" i="5"/>
  <c r="U105" i="5"/>
  <c r="U104" i="5"/>
  <c r="U103" i="5"/>
  <c r="U102" i="5"/>
  <c r="U101" i="5"/>
  <c r="U100" i="5"/>
  <c r="U99" i="5"/>
  <c r="U98" i="5"/>
  <c r="U97" i="5"/>
  <c r="U96" i="5"/>
  <c r="U95" i="5"/>
  <c r="U94" i="5"/>
  <c r="U93" i="5"/>
  <c r="U92" i="5"/>
  <c r="U91" i="5"/>
  <c r="U90" i="5"/>
  <c r="U89" i="5"/>
  <c r="U88" i="5"/>
  <c r="U87" i="5"/>
  <c r="U86" i="5"/>
  <c r="U85" i="5"/>
  <c r="U84" i="5"/>
  <c r="U83" i="5"/>
  <c r="U82" i="5"/>
  <c r="U81" i="5"/>
  <c r="U80" i="5"/>
  <c r="U79" i="5"/>
  <c r="U78" i="5"/>
  <c r="U77" i="5"/>
  <c r="U76" i="5"/>
  <c r="U75" i="5"/>
  <c r="U74" i="5"/>
  <c r="U73" i="5"/>
  <c r="U72" i="5"/>
  <c r="U71" i="5"/>
  <c r="U70" i="5"/>
  <c r="U69" i="5"/>
  <c r="U68" i="5"/>
  <c r="U67" i="5"/>
  <c r="U66" i="5"/>
  <c r="U65" i="5"/>
  <c r="U64" i="5"/>
  <c r="U63" i="5"/>
  <c r="U62" i="5"/>
  <c r="U61" i="5"/>
  <c r="U60" i="5"/>
  <c r="U59" i="5"/>
  <c r="U58" i="5"/>
  <c r="U57" i="5"/>
  <c r="U56" i="5"/>
  <c r="U55" i="5"/>
  <c r="U54" i="5"/>
  <c r="U53" i="5"/>
  <c r="U52" i="5"/>
  <c r="U51" i="5"/>
  <c r="U50" i="5"/>
  <c r="U49" i="5"/>
  <c r="U48" i="5"/>
  <c r="U47" i="5"/>
  <c r="U46" i="5"/>
  <c r="U45" i="5"/>
  <c r="U44" i="5"/>
  <c r="U43" i="5"/>
  <c r="U42" i="5"/>
  <c r="U41" i="5"/>
  <c r="U40" i="5"/>
  <c r="U39" i="5"/>
  <c r="U38" i="5"/>
  <c r="U37" i="5"/>
  <c r="U36" i="5"/>
  <c r="U35" i="5"/>
  <c r="U34" i="5"/>
  <c r="U33" i="5"/>
  <c r="U32" i="5"/>
  <c r="U31" i="5"/>
  <c r="U30" i="5"/>
  <c r="U29" i="5"/>
  <c r="U28" i="5"/>
  <c r="U27" i="5"/>
  <c r="U26" i="5"/>
  <c r="U25" i="5"/>
  <c r="U24" i="5"/>
  <c r="U23" i="5"/>
  <c r="U22" i="5"/>
  <c r="U21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L27" i="5" s="1"/>
  <c r="M12" i="5" s="1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L19" i="5" s="1"/>
  <c r="M4" i="5" s="1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F9" i="4"/>
  <c r="L7" i="5" l="1"/>
  <c r="L18" i="5"/>
  <c r="M3" i="5" s="1"/>
  <c r="L20" i="5"/>
  <c r="M5" i="5" s="1"/>
  <c r="L24" i="5"/>
  <c r="M9" i="5" s="1"/>
  <c r="L25" i="5"/>
  <c r="M10" i="5" s="1"/>
  <c r="L26" i="5"/>
  <c r="M11" i="5" s="1"/>
  <c r="L28" i="5"/>
  <c r="M13" i="5" s="1"/>
  <c r="N13" i="5" s="1"/>
  <c r="L21" i="5"/>
  <c r="M6" i="5" s="1"/>
  <c r="L29" i="5"/>
  <c r="M14" i="5" s="1"/>
  <c r="L8" i="5"/>
  <c r="L22" i="5"/>
  <c r="M7" i="5" s="1"/>
  <c r="L4" i="5"/>
  <c r="N4" i="5" s="1"/>
  <c r="L12" i="5"/>
  <c r="N12" i="5" s="1"/>
  <c r="L23" i="5"/>
  <c r="M8" i="5" s="1"/>
  <c r="L3" i="5"/>
  <c r="L5" i="5"/>
  <c r="L9" i="5"/>
  <c r="L10" i="5"/>
  <c r="L11" i="5"/>
  <c r="L13" i="5"/>
  <c r="L6" i="5"/>
  <c r="L14" i="5"/>
  <c r="U7" i="4"/>
  <c r="P7" i="4"/>
  <c r="K7" i="4"/>
  <c r="F7" i="4"/>
  <c r="N14" i="5" l="1"/>
  <c r="N7" i="5"/>
  <c r="N6" i="5"/>
  <c r="M15" i="5"/>
  <c r="N3" i="5"/>
  <c r="N8" i="5"/>
  <c r="N11" i="5"/>
  <c r="N10" i="5"/>
  <c r="N9" i="5"/>
  <c r="L15" i="5"/>
  <c r="N5" i="5"/>
  <c r="N15" i="5" l="1"/>
  <c r="BG8" i="4" l="1"/>
  <c r="X8" i="4"/>
  <c r="W8" i="4"/>
  <c r="V8" i="4"/>
  <c r="U8" i="4"/>
  <c r="S8" i="4"/>
  <c r="R8" i="4"/>
  <c r="Q8" i="4"/>
  <c r="P8" i="4"/>
  <c r="N8" i="4"/>
  <c r="M8" i="4"/>
  <c r="L8" i="4"/>
  <c r="K8" i="4"/>
  <c r="I8" i="4"/>
  <c r="H8" i="4"/>
  <c r="G8" i="4"/>
  <c r="F8" i="4"/>
  <c r="U28" i="4" l="1"/>
  <c r="P28" i="4"/>
  <c r="K28" i="4"/>
  <c r="F28" i="4"/>
  <c r="U27" i="4"/>
  <c r="P27" i="4"/>
  <c r="K27" i="4"/>
  <c r="F27" i="4"/>
  <c r="U26" i="4"/>
  <c r="P26" i="4"/>
  <c r="K26" i="4"/>
  <c r="F26" i="4"/>
  <c r="U25" i="4"/>
  <c r="P25" i="4"/>
  <c r="K25" i="4"/>
  <c r="F25" i="4"/>
  <c r="U24" i="4"/>
  <c r="P24" i="4"/>
  <c r="K24" i="4"/>
  <c r="F24" i="4"/>
  <c r="U23" i="4"/>
  <c r="P23" i="4"/>
  <c r="K23" i="4"/>
  <c r="F23" i="4"/>
  <c r="BG19" i="4"/>
  <c r="X19" i="4"/>
  <c r="W19" i="4"/>
  <c r="V19" i="4"/>
  <c r="U19" i="4"/>
  <c r="S19" i="4"/>
  <c r="R19" i="4"/>
  <c r="Q19" i="4"/>
  <c r="P19" i="4"/>
  <c r="N19" i="4"/>
  <c r="M19" i="4"/>
  <c r="L19" i="4"/>
  <c r="K19" i="4"/>
  <c r="I19" i="4"/>
  <c r="H19" i="4"/>
  <c r="G19" i="4"/>
  <c r="F19" i="4"/>
  <c r="BG18" i="4"/>
  <c r="X18" i="4"/>
  <c r="W18" i="4"/>
  <c r="V18" i="4"/>
  <c r="U18" i="4"/>
  <c r="S18" i="4"/>
  <c r="R18" i="4"/>
  <c r="Q18" i="4"/>
  <c r="P18" i="4"/>
  <c r="N18" i="4"/>
  <c r="M18" i="4"/>
  <c r="L18" i="4"/>
  <c r="K18" i="4"/>
  <c r="I18" i="4"/>
  <c r="H18" i="4"/>
  <c r="G18" i="4"/>
  <c r="F18" i="4"/>
  <c r="BG17" i="4"/>
  <c r="X17" i="4"/>
  <c r="W17" i="4"/>
  <c r="V17" i="4"/>
  <c r="U17" i="4"/>
  <c r="S17" i="4"/>
  <c r="R17" i="4"/>
  <c r="Q17" i="4"/>
  <c r="P17" i="4"/>
  <c r="N17" i="4"/>
  <c r="M17" i="4"/>
  <c r="L17" i="4"/>
  <c r="K17" i="4"/>
  <c r="I17" i="4"/>
  <c r="H17" i="4"/>
  <c r="G17" i="4"/>
  <c r="F17" i="4"/>
  <c r="X16" i="4"/>
  <c r="W16" i="4"/>
  <c r="V16" i="4"/>
  <c r="U16" i="4"/>
  <c r="S16" i="4"/>
  <c r="R16" i="4"/>
  <c r="Q16" i="4"/>
  <c r="P16" i="4"/>
  <c r="N16" i="4"/>
  <c r="M16" i="4"/>
  <c r="L16" i="4"/>
  <c r="K16" i="4"/>
  <c r="I16" i="4"/>
  <c r="H16" i="4"/>
  <c r="G16" i="4"/>
  <c r="F16" i="4"/>
  <c r="X15" i="4"/>
  <c r="W15" i="4"/>
  <c r="V15" i="4"/>
  <c r="U15" i="4"/>
  <c r="S15" i="4"/>
  <c r="R15" i="4"/>
  <c r="Q15" i="4"/>
  <c r="P15" i="4"/>
  <c r="N15" i="4"/>
  <c r="M15" i="4"/>
  <c r="L15" i="4"/>
  <c r="K15" i="4"/>
  <c r="I15" i="4"/>
  <c r="H15" i="4"/>
  <c r="G15" i="4"/>
  <c r="F15" i="4"/>
  <c r="BG14" i="4"/>
  <c r="X14" i="4"/>
  <c r="W14" i="4"/>
  <c r="V14" i="4"/>
  <c r="U14" i="4"/>
  <c r="S14" i="4"/>
  <c r="R14" i="4"/>
  <c r="Q14" i="4"/>
  <c r="P14" i="4"/>
  <c r="N14" i="4"/>
  <c r="M14" i="4"/>
  <c r="L14" i="4"/>
  <c r="K14" i="4"/>
  <c r="I14" i="4"/>
  <c r="H14" i="4"/>
  <c r="G14" i="4"/>
  <c r="F14" i="4"/>
  <c r="BG13" i="4"/>
  <c r="X13" i="4"/>
  <c r="W13" i="4"/>
  <c r="V13" i="4"/>
  <c r="U13" i="4"/>
  <c r="S13" i="4"/>
  <c r="R13" i="4"/>
  <c r="Q13" i="4"/>
  <c r="P13" i="4"/>
  <c r="N13" i="4"/>
  <c r="M13" i="4"/>
  <c r="L13" i="4"/>
  <c r="K13" i="4"/>
  <c r="I13" i="4"/>
  <c r="H13" i="4"/>
  <c r="G13" i="4"/>
  <c r="F13" i="4"/>
  <c r="BG12" i="4"/>
  <c r="X12" i="4"/>
  <c r="W12" i="4"/>
  <c r="V12" i="4"/>
  <c r="U12" i="4"/>
  <c r="S12" i="4"/>
  <c r="R12" i="4"/>
  <c r="Q12" i="4"/>
  <c r="P12" i="4"/>
  <c r="N12" i="4"/>
  <c r="M12" i="4"/>
  <c r="L12" i="4"/>
  <c r="K12" i="4"/>
  <c r="I12" i="4"/>
  <c r="H12" i="4"/>
  <c r="G12" i="4"/>
  <c r="F12" i="4"/>
  <c r="BG11" i="4"/>
  <c r="X11" i="4"/>
  <c r="W11" i="4"/>
  <c r="V11" i="4"/>
  <c r="U11" i="4"/>
  <c r="S11" i="4"/>
  <c r="R11" i="4"/>
  <c r="Q11" i="4"/>
  <c r="P11" i="4"/>
  <c r="N11" i="4"/>
  <c r="M11" i="4"/>
  <c r="L11" i="4"/>
  <c r="K11" i="4"/>
  <c r="I11" i="4"/>
  <c r="H11" i="4"/>
  <c r="G11" i="4"/>
  <c r="F11" i="4"/>
  <c r="BG10" i="4"/>
  <c r="X10" i="4"/>
  <c r="W10" i="4"/>
  <c r="V10" i="4"/>
  <c r="U10" i="4"/>
  <c r="S10" i="4"/>
  <c r="R10" i="4"/>
  <c r="Q10" i="4"/>
  <c r="P10" i="4"/>
  <c r="N10" i="4"/>
  <c r="M10" i="4"/>
  <c r="L10" i="4"/>
  <c r="K10" i="4"/>
  <c r="I10" i="4"/>
  <c r="H10" i="4"/>
  <c r="G10" i="4"/>
  <c r="F10" i="4"/>
  <c r="BG9" i="4"/>
  <c r="X9" i="4"/>
  <c r="W9" i="4"/>
  <c r="V9" i="4"/>
  <c r="U9" i="4"/>
  <c r="S9" i="4"/>
  <c r="R9" i="4"/>
  <c r="Q9" i="4"/>
  <c r="P9" i="4"/>
  <c r="N9" i="4"/>
  <c r="M9" i="4"/>
  <c r="L9" i="4"/>
  <c r="K9" i="4"/>
  <c r="I9" i="4"/>
  <c r="H9" i="4"/>
  <c r="G9" i="4"/>
  <c r="BG6" i="4"/>
  <c r="BG3" i="4" s="1"/>
  <c r="X6" i="4"/>
  <c r="W6" i="4"/>
  <c r="V6" i="4"/>
  <c r="U6" i="4"/>
  <c r="S6" i="4"/>
  <c r="R6" i="4"/>
  <c r="Q6" i="4"/>
  <c r="P6" i="4"/>
  <c r="N6" i="4"/>
  <c r="M6" i="4"/>
  <c r="L6" i="4"/>
  <c r="K6" i="4"/>
  <c r="I6" i="4"/>
  <c r="H6" i="4"/>
  <c r="G6" i="4"/>
  <c r="F6" i="4"/>
</calcChain>
</file>

<file path=xl/sharedStrings.xml><?xml version="1.0" encoding="utf-8"?>
<sst xmlns="http://schemas.openxmlformats.org/spreadsheetml/2006/main" count="22527" uniqueCount="137">
  <si>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</si>
  <si>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</si>
  <si>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</si>
  <si>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</si>
  <si>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</si>
  <si>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</si>
  <si>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</si>
  <si>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</si>
  <si>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</si>
  <si>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</si>
  <si>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</si>
  <si>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</si>
  <si>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</si>
  <si>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</si>
  <si>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</si>
  <si>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</si>
  <si>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</si>
  <si>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</si>
  <si>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</si>
  <si>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</si>
  <si>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</si>
  <si>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</si>
  <si>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</si>
  <si>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</si>
  <si>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</si>
  <si>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</si>
  <si>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</si>
  <si>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</si>
  <si>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</si>
  <si>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</si>
  <si>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</si>
  <si>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</si>
  <si>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</si>
  <si>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</si>
  <si>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</si>
  <si>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</si>
  <si>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</si>
  <si>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</si>
  <si>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</si>
  <si>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</si>
  <si>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</si>
  <si>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</si>
  <si>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</si>
  <si>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</si>
  <si>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</si>
  <si>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</si>
  <si>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</si>
  <si>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</si>
  <si>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</si>
  <si>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</si>
  <si>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</si>
  <si>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</si>
  <si>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</si>
  <si>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</si>
  <si>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</si>
  <si>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</si>
  <si>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</si>
  <si>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</si>
  <si>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</si>
  <si>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</si>
  <si>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</si>
  <si>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</si>
  <si>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</si>
  <si>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</si>
  <si>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</si>
  <si>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</si>
  <si>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</si>
  <si>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</si>
  <si>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</si>
  <si>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</si>
  <si>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</si>
  <si>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</si>
  <si>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</si>
  <si>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</si>
  <si>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</si>
  <si>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</si>
  <si>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</si>
  <si>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</si>
  <si>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</si>
  <si>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</si>
  <si>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</si>
  <si>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</si>
  <si>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</si>
  <si>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</si>
  <si>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</si>
  <si>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</si>
  <si>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</si>
  <si>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</si>
  <si>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</si>
  <si>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</si>
  <si>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</si>
  <si>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</si>
  <si>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</si>
  <si>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</si>
  <si>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</si>
  <si>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</si>
  <si>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</si>
  <si>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</si>
  <si>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</si>
  <si>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</si>
  <si>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</si>
  <si>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</si>
  <si>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</si>
  <si>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</si>
  <si>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</si>
  <si>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</si>
  <si>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</si>
  <si>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</si>
  <si>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</si>
  <si>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</si>
  <si>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</si>
  <si>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</si>
  <si>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</si>
  <si>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</si>
  <si>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</si>
  <si>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</si>
  <si>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</si>
  <si>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</si>
  <si>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</si>
  <si>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</si>
  <si>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</si>
  <si>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</si>
  <si>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</si>
  <si>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</si>
  <si>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</si>
  <si>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</si>
  <si>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</si>
  <si>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</si>
  <si>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simulated</t>
  </si>
  <si>
    <t>gage</t>
  </si>
  <si>
    <t>Simulated flow without HC groundwater at  USGS_14158500_flow_MCKENZIE RIVER AT OUTLET OF CLEAR LAKE  OR_23773373</t>
  </si>
  <si>
    <t>diff</t>
  </si>
  <si>
    <t>current</t>
  </si>
  <si>
    <t>with seasonal GW</t>
  </si>
  <si>
    <t>C94+</t>
  </si>
  <si>
    <t>new</t>
  </si>
  <si>
    <t>C95+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</si>
</sst>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2" fontId="0" fillId="3" borderId="0" xfId="0" applyNumberFormat="1" applyFill="1" applyAlignment="1">
      <alignment vertical="top"/>
    </xf>
    <xf numFmtId="165" fontId="0" fillId="4" borderId="0" xfId="1" applyNumberFormat="1" applyFont="1" applyFill="1" applyAlignment="1">
      <alignment vertical="top"/>
    </xf>
    <xf numFmtId="2" fontId="0" fillId="4" borderId="0" xfId="0" applyNumberFormat="1" applyFill="1" applyAlignment="1">
      <alignment vertical="top"/>
    </xf>
    <xf numFmtId="2" fontId="0" fillId="6" borderId="0" xfId="0" applyNumberFormat="1" applyFill="1" applyAlignment="1">
      <alignment vertical="top"/>
    </xf>
    <xf numFmtId="2" fontId="0" fillId="0" borderId="0" xfId="0" applyNumberFormat="1" applyAlignment="1">
      <alignment vertical="top"/>
    </xf>
    <xf numFmtId="166" fontId="0" fillId="7" borderId="0" xfId="0" applyNumberFormat="1" applyFill="1" applyAlignment="1">
      <alignment vertical="top"/>
    </xf>
    <xf numFmtId="166" fontId="0" fillId="5" borderId="0" xfId="0" applyNumberFormat="1" applyFill="1" applyAlignment="1">
      <alignment vertical="top"/>
    </xf>
    <xf numFmtId="166" fontId="0" fillId="9" borderId="0" xfId="0" applyNumberFormat="1" applyFill="1" applyAlignment="1">
      <alignment vertical="top"/>
    </xf>
    <xf numFmtId="166" fontId="0" fillId="0" borderId="0" xfId="0" applyNumberFormat="1" applyAlignment="1">
      <alignment vertical="top"/>
    </xf>
    <xf numFmtId="0" fontId="0" fillId="7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quotePrefix="1" applyAlignment="1">
      <alignment vertical="top"/>
    </xf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" fontId="0" fillId="0" borderId="0" xfId="0" applyNumberFormat="1"/>
    <xf numFmtId="0" fontId="0" fillId="0" borderId="0" xfId="0" applyAlignment="1"/>
    <xf numFmtId="0" fontId="0" fillId="1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flow'!$L$2</c:f>
              <c:strCache>
                <c:ptCount val="1"/>
                <c:pt idx="0">
                  <c:v>simulated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flow'!$L$3:$L$14</c:f>
              <c:numCache>
                <c:formatCode>0</c:formatCode>
                <c:ptCount val="12"/>
                <c:pt idx="0">
                  <c:v>170.80635288888891</c:v>
                </c:pt>
                <c:pt idx="1">
                  <c:v>165.78203244444441</c:v>
                </c:pt>
                <c:pt idx="2">
                  <c:v>250.9877614444444</c:v>
                </c:pt>
                <c:pt idx="3">
                  <c:v>174.31580088888893</c:v>
                </c:pt>
                <c:pt idx="4">
                  <c:v>76.614085222222215</c:v>
                </c:pt>
                <c:pt idx="5">
                  <c:v>51.743192111111107</c:v>
                </c:pt>
                <c:pt idx="6">
                  <c:v>32.411862888888884</c:v>
                </c:pt>
                <c:pt idx="7">
                  <c:v>30.125537000000001</c:v>
                </c:pt>
                <c:pt idx="8">
                  <c:v>29.374658888888892</c:v>
                </c:pt>
                <c:pt idx="9">
                  <c:v>68.743401777777777</c:v>
                </c:pt>
                <c:pt idx="10">
                  <c:v>151.48533833333335</c:v>
                </c:pt>
                <c:pt idx="11">
                  <c:v>181.11996344444444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flow'!$M$2</c:f>
              <c:strCache>
                <c:ptCount val="1"/>
                <c:pt idx="0">
                  <c:v>gage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flow'!$M$3:$M$14</c:f>
              <c:numCache>
                <c:formatCode>0</c:formatCode>
                <c:ptCount val="12"/>
                <c:pt idx="0">
                  <c:v>520.81432433333327</c:v>
                </c:pt>
                <c:pt idx="1">
                  <c:v>566.93237655555561</c:v>
                </c:pt>
                <c:pt idx="2">
                  <c:v>579.49046488888882</c:v>
                </c:pt>
                <c:pt idx="3">
                  <c:v>694.16603266666664</c:v>
                </c:pt>
                <c:pt idx="4">
                  <c:v>640.71844144444447</c:v>
                </c:pt>
                <c:pt idx="5">
                  <c:v>505.99269611111117</c:v>
                </c:pt>
                <c:pt idx="6">
                  <c:v>356.19446988888893</c:v>
                </c:pt>
                <c:pt idx="7">
                  <c:v>276.36424433333332</c:v>
                </c:pt>
                <c:pt idx="8">
                  <c:v>233.44447666666662</c:v>
                </c:pt>
                <c:pt idx="9">
                  <c:v>252.1563601111111</c:v>
                </c:pt>
                <c:pt idx="10">
                  <c:v>365.31071122222221</c:v>
                </c:pt>
                <c:pt idx="11">
                  <c:v>518.40359833333321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flow'!$N$3:$N$14</c:f>
              <c:numCache>
                <c:formatCode>0</c:formatCode>
                <c:ptCount val="12"/>
                <c:pt idx="0">
                  <c:v>350.00797144444437</c:v>
                </c:pt>
                <c:pt idx="1">
                  <c:v>401.15034411111117</c:v>
                </c:pt>
                <c:pt idx="2">
                  <c:v>328.50270344444442</c:v>
                </c:pt>
                <c:pt idx="3">
                  <c:v>519.85023177777771</c:v>
                </c:pt>
                <c:pt idx="4">
                  <c:v>564.10435622222224</c:v>
                </c:pt>
                <c:pt idx="5">
                  <c:v>454.24950400000006</c:v>
                </c:pt>
                <c:pt idx="6">
                  <c:v>323.78260700000004</c:v>
                </c:pt>
                <c:pt idx="7">
                  <c:v>246.23870733333331</c:v>
                </c:pt>
                <c:pt idx="8">
                  <c:v>204.06981777777773</c:v>
                </c:pt>
                <c:pt idx="9">
                  <c:v>183.41295833333334</c:v>
                </c:pt>
                <c:pt idx="10">
                  <c:v>213.82537288888886</c:v>
                </c:pt>
                <c:pt idx="11">
                  <c:v>337.28363488888874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flow'!$N$2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flow'!$N$3:$N$15</c:f>
              <c:numCache>
                <c:formatCode>0</c:formatCode>
                <c:ptCount val="13"/>
                <c:pt idx="0">
                  <c:v>350.00797144444437</c:v>
                </c:pt>
                <c:pt idx="1">
                  <c:v>401.15034411111117</c:v>
                </c:pt>
                <c:pt idx="2">
                  <c:v>328.50270344444442</c:v>
                </c:pt>
                <c:pt idx="3">
                  <c:v>519.85023177777771</c:v>
                </c:pt>
                <c:pt idx="4">
                  <c:v>564.10435622222224</c:v>
                </c:pt>
                <c:pt idx="5">
                  <c:v>454.24950400000006</c:v>
                </c:pt>
                <c:pt idx="6">
                  <c:v>323.78260700000004</c:v>
                </c:pt>
                <c:pt idx="7">
                  <c:v>246.23870733333331</c:v>
                </c:pt>
                <c:pt idx="8">
                  <c:v>204.06981777777773</c:v>
                </c:pt>
                <c:pt idx="9">
                  <c:v>183.41295833333334</c:v>
                </c:pt>
                <c:pt idx="10">
                  <c:v>213.82537288888886</c:v>
                </c:pt>
                <c:pt idx="11">
                  <c:v>337.28363488888874</c:v>
                </c:pt>
                <c:pt idx="12">
                  <c:v>343.87318410185185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X28"/>
  <sheetViews>
    <sheetView tabSelected="1" topLeftCell="B1" workbookViewId="0">
      <pane ySplit="3" topLeftCell="A4" activePane="bottomLeft" state="frozen"/>
      <selection pane="bottomLeft" activeCell="D18" sqref="D18"/>
    </sheetView>
  </sheetViews>
  <sheetFormatPr defaultRowHeight="14.4" x14ac:dyDescent="0.3"/>
  <cols>
    <col min="3" max="3" width="49.5546875" customWidth="1"/>
    <col min="4" max="4" width="11.5546875" customWidth="1"/>
    <col min="5" max="5" width="8.88671875" style="16"/>
    <col min="6" max="6" width="3.5546875" style="16" customWidth="1"/>
    <col min="7" max="7" width="3.44140625" style="16" customWidth="1"/>
    <col min="8" max="9" width="3.5546875" style="16" customWidth="1"/>
    <col min="10" max="10" width="8.88671875" style="19"/>
    <col min="11" max="11" width="3.77734375" style="19" customWidth="1"/>
    <col min="12" max="12" width="3.44140625" style="26" customWidth="1"/>
    <col min="13" max="14" width="3.5546875" style="26" customWidth="1"/>
    <col min="15" max="15" width="8.88671875" style="17"/>
    <col min="16" max="16" width="3.5546875" style="17" customWidth="1"/>
    <col min="17" max="17" width="3.44140625" style="17" customWidth="1"/>
    <col min="18" max="19" width="3.5546875" style="17" customWidth="1"/>
    <col min="20" max="20" width="8.88671875" style="18"/>
    <col min="21" max="21" width="3.33203125" style="18" customWidth="1"/>
    <col min="22" max="22" width="3.44140625" style="18" customWidth="1"/>
    <col min="23" max="24" width="3.5546875" style="18" customWidth="1"/>
    <col min="25" max="25" width="8.88671875" style="24"/>
    <col min="26" max="26" width="8.88671875" style="25"/>
    <col min="27" max="28" width="8.88671875" style="26"/>
    <col min="29" max="29" width="8.88671875" style="17"/>
    <col min="30" max="30" width="8.88671875" style="27"/>
    <col min="31" max="32" width="8.88671875" style="18"/>
    <col min="33" max="33" width="8.88671875" style="16"/>
    <col min="34" max="34" width="8.88671875" style="28"/>
    <col min="35" max="36" width="8.88671875" style="26"/>
    <col min="37" max="38" width="8.88671875" style="29"/>
    <col min="43" max="44" width="8.88671875" style="30"/>
    <col min="45" max="46" width="8.88671875" style="31"/>
    <col min="61" max="62" width="8.88671875" style="30"/>
    <col min="63" max="64" width="8.88671875" style="31"/>
  </cols>
  <sheetData>
    <row r="1" spans="1:76" ht="45.6" x14ac:dyDescent="0.3">
      <c r="A1" t="s">
        <v>61</v>
      </c>
      <c r="G1" s="20" t="s">
        <v>62</v>
      </c>
      <c r="H1" s="20" t="s">
        <v>63</v>
      </c>
      <c r="I1" s="20" t="s">
        <v>64</v>
      </c>
      <c r="L1" s="21" t="s">
        <v>62</v>
      </c>
      <c r="M1" s="21" t="s">
        <v>63</v>
      </c>
      <c r="N1" s="21" t="s">
        <v>64</v>
      </c>
      <c r="Q1" s="22" t="s">
        <v>62</v>
      </c>
      <c r="R1" s="22" t="s">
        <v>63</v>
      </c>
      <c r="S1" s="22" t="s">
        <v>64</v>
      </c>
      <c r="V1" s="23" t="s">
        <v>62</v>
      </c>
      <c r="W1" s="23" t="s">
        <v>63</v>
      </c>
      <c r="X1" s="23" t="s">
        <v>64</v>
      </c>
    </row>
    <row r="3" spans="1:76" x14ac:dyDescent="0.3">
      <c r="A3" t="s">
        <v>54</v>
      </c>
      <c r="E3" s="16" t="s">
        <v>65</v>
      </c>
      <c r="J3" s="19" t="s">
        <v>65</v>
      </c>
      <c r="O3" s="17" t="s">
        <v>65</v>
      </c>
      <c r="T3" s="18" t="s">
        <v>65</v>
      </c>
      <c r="Y3" s="61" t="s">
        <v>66</v>
      </c>
      <c r="Z3" s="61"/>
      <c r="AA3" s="67" t="s">
        <v>67</v>
      </c>
      <c r="AB3" s="67"/>
      <c r="AC3" s="65" t="s">
        <v>50</v>
      </c>
      <c r="AD3" s="65"/>
      <c r="AE3" s="64" t="s">
        <v>68</v>
      </c>
      <c r="AF3" s="64"/>
      <c r="AG3" s="68" t="s">
        <v>48</v>
      </c>
      <c r="AH3" s="68"/>
      <c r="AI3" s="67" t="s">
        <v>67</v>
      </c>
      <c r="AJ3" s="67"/>
      <c r="AK3" s="65" t="s">
        <v>50</v>
      </c>
      <c r="AL3" s="65"/>
      <c r="AM3" s="64" t="s">
        <v>68</v>
      </c>
      <c r="AN3" s="64"/>
      <c r="AP3" s="32" t="s">
        <v>53</v>
      </c>
      <c r="AQ3" s="61" t="s">
        <v>48</v>
      </c>
      <c r="AR3" s="61"/>
      <c r="AS3" s="66" t="s">
        <v>67</v>
      </c>
      <c r="AT3" s="66"/>
      <c r="AU3" s="63" t="s">
        <v>50</v>
      </c>
      <c r="AV3" s="63"/>
      <c r="AW3" s="64" t="s">
        <v>68</v>
      </c>
      <c r="AX3" s="64"/>
      <c r="AY3" s="61" t="s">
        <v>48</v>
      </c>
      <c r="AZ3" s="61"/>
      <c r="BA3" s="62" t="s">
        <v>67</v>
      </c>
      <c r="BB3" s="62"/>
      <c r="BC3" s="63" t="s">
        <v>50</v>
      </c>
      <c r="BD3" s="63"/>
      <c r="BE3" s="64" t="s">
        <v>68</v>
      </c>
      <c r="BF3" s="64"/>
      <c r="BG3">
        <f>MIN(BG6:BG81)</f>
        <v>1</v>
      </c>
      <c r="BH3" t="s">
        <v>52</v>
      </c>
      <c r="BI3" s="33" t="s">
        <v>48</v>
      </c>
      <c r="BJ3" s="33"/>
      <c r="BK3" s="34" t="s">
        <v>67</v>
      </c>
      <c r="BL3" s="34"/>
      <c r="BM3" s="35" t="s">
        <v>50</v>
      </c>
      <c r="BN3" s="35"/>
      <c r="BO3" s="35" t="s">
        <v>68</v>
      </c>
      <c r="BP3" s="35"/>
      <c r="BQ3" t="s">
        <v>48</v>
      </c>
      <c r="BS3" t="s">
        <v>67</v>
      </c>
      <c r="BU3" t="s">
        <v>50</v>
      </c>
      <c r="BW3" t="s">
        <v>68</v>
      </c>
    </row>
    <row r="4" spans="1:76" x14ac:dyDescent="0.3">
      <c r="A4" s="3" t="s">
        <v>16</v>
      </c>
      <c r="B4" s="3" t="s">
        <v>56</v>
      </c>
      <c r="E4" s="16" t="s">
        <v>48</v>
      </c>
      <c r="J4" s="19" t="s">
        <v>49</v>
      </c>
      <c r="O4" s="17" t="s">
        <v>50</v>
      </c>
      <c r="T4" s="18" t="s">
        <v>51</v>
      </c>
      <c r="Y4" s="36" t="s">
        <v>69</v>
      </c>
      <c r="Z4" s="36" t="s">
        <v>70</v>
      </c>
      <c r="AA4" s="37" t="s">
        <v>69</v>
      </c>
      <c r="AB4" s="37" t="s">
        <v>70</v>
      </c>
      <c r="AC4" s="38" t="s">
        <v>69</v>
      </c>
      <c r="AD4" s="38" t="s">
        <v>70</v>
      </c>
      <c r="AE4" s="3" t="s">
        <v>69</v>
      </c>
      <c r="AF4" s="3" t="s">
        <v>70</v>
      </c>
      <c r="AG4" s="39" t="s">
        <v>69</v>
      </c>
      <c r="AH4" s="39" t="s">
        <v>70</v>
      </c>
      <c r="AI4" s="37" t="s">
        <v>69</v>
      </c>
      <c r="AJ4" s="37" t="s">
        <v>70</v>
      </c>
      <c r="AK4" s="38" t="s">
        <v>69</v>
      </c>
      <c r="AL4" s="38" t="s">
        <v>70</v>
      </c>
      <c r="AM4" s="3" t="s">
        <v>69</v>
      </c>
      <c r="AN4" s="3" t="s">
        <v>70</v>
      </c>
      <c r="AQ4" s="36" t="s">
        <v>71</v>
      </c>
      <c r="AR4" s="36" t="s">
        <v>72</v>
      </c>
      <c r="AS4" s="40" t="s">
        <v>71</v>
      </c>
      <c r="AT4" s="40" t="s">
        <v>72</v>
      </c>
      <c r="AU4" s="41" t="s">
        <v>71</v>
      </c>
      <c r="AV4" s="41" t="s">
        <v>72</v>
      </c>
      <c r="AW4" s="3" t="s">
        <v>71</v>
      </c>
      <c r="AX4" s="3" t="s">
        <v>72</v>
      </c>
      <c r="AY4" s="36" t="s">
        <v>71</v>
      </c>
      <c r="AZ4" s="36" t="s">
        <v>72</v>
      </c>
      <c r="BA4" s="40" t="s">
        <v>71</v>
      </c>
      <c r="BB4" s="40" t="s">
        <v>72</v>
      </c>
      <c r="BC4" s="41" t="s">
        <v>71</v>
      </c>
      <c r="BD4" s="41" t="s">
        <v>72</v>
      </c>
      <c r="BE4" s="3" t="s">
        <v>71</v>
      </c>
      <c r="BF4" s="3" t="s">
        <v>72</v>
      </c>
      <c r="BI4" s="35" t="s">
        <v>71</v>
      </c>
      <c r="BJ4" s="35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t="s">
        <v>71</v>
      </c>
      <c r="BR4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</row>
    <row r="5" spans="1:76" x14ac:dyDescent="0.3">
      <c r="A5" s="2">
        <v>14158500</v>
      </c>
      <c r="B5">
        <v>23773373</v>
      </c>
      <c r="C5" t="s">
        <v>133</v>
      </c>
      <c r="D5" t="s">
        <v>134</v>
      </c>
      <c r="E5" s="16">
        <v>0.69299999999999995</v>
      </c>
      <c r="F5" s="16" t="str">
        <f>IF(E5&gt;0.8,"VG",IF(E5&gt;0.7,"G",IF(E5&gt;0.45,"S","NS")))</f>
        <v>S</v>
      </c>
      <c r="G5" s="16" t="str">
        <f>AH5</f>
        <v>NS</v>
      </c>
      <c r="H5" s="16" t="str">
        <f>AZ5</f>
        <v>NS</v>
      </c>
      <c r="I5" s="16" t="str">
        <f>BR5</f>
        <v>NS</v>
      </c>
      <c r="J5" s="19">
        <v>0</v>
      </c>
      <c r="K5" s="26" t="str">
        <f>IF(ABS(J5)&lt;5%,"VG",IF(ABS(J5)&lt;10%,"G",IF(ABS(J5)&lt;15%,"S","NS")))</f>
        <v>VG</v>
      </c>
      <c r="L5" s="26" t="str">
        <f t="shared" ref="L5" si="0">AM5</f>
        <v>NS</v>
      </c>
      <c r="M5" s="26" t="str">
        <f>BB5</f>
        <v>NS</v>
      </c>
      <c r="N5" s="26" t="str">
        <f t="shared" ref="N5" si="1">BW5</f>
        <v>NS</v>
      </c>
      <c r="O5" s="17">
        <v>0.55000000000000004</v>
      </c>
      <c r="P5" s="17" t="str">
        <f>IF(O5&lt;=0.5,"VG",IF(O5&lt;=0.6,"G",IF(O5&lt;=0.7,"S","NS")))</f>
        <v>G</v>
      </c>
      <c r="Q5" s="17" t="str">
        <f>AL5</f>
        <v>NS</v>
      </c>
      <c r="R5" s="17" t="str">
        <f>BD5</f>
        <v>NS</v>
      </c>
      <c r="S5" s="17" t="str">
        <f>BV5</f>
        <v>NS</v>
      </c>
      <c r="T5" s="18">
        <v>0.69399999999999995</v>
      </c>
      <c r="U5" s="18" t="str">
        <f>IF(T5&gt;0.85,"VG",IF(T5&gt;0.75,"G",IF(T5&gt;0.6,"S","NS")))</f>
        <v>S</v>
      </c>
      <c r="V5" s="18" t="str">
        <f>AN5</f>
        <v>NS</v>
      </c>
      <c r="W5" s="18" t="str">
        <f>BF5</f>
        <v>NS</v>
      </c>
      <c r="X5" s="18" t="str">
        <f>BX5</f>
        <v>NS</v>
      </c>
      <c r="Y5" s="33">
        <v>-1.4541049943029001</v>
      </c>
      <c r="Z5" s="33">
        <v>-1.3504457651966399</v>
      </c>
      <c r="AA5" s="42">
        <v>62.899204382333799</v>
      </c>
      <c r="AB5" s="42">
        <v>62.157426473123202</v>
      </c>
      <c r="AC5" s="43">
        <v>1.5665583277691599</v>
      </c>
      <c r="AD5" s="43">
        <v>1.5331163573573401</v>
      </c>
      <c r="AE5" s="35">
        <v>0.50888231720407495</v>
      </c>
      <c r="AF5" s="35">
        <v>0.46514882670209701</v>
      </c>
      <c r="AG5" s="36" t="s">
        <v>73</v>
      </c>
      <c r="AH5" s="36" t="s">
        <v>73</v>
      </c>
      <c r="AI5" s="40" t="s">
        <v>73</v>
      </c>
      <c r="AJ5" s="40" t="s">
        <v>73</v>
      </c>
      <c r="AK5" s="41" t="s">
        <v>73</v>
      </c>
      <c r="AL5" s="41" t="s">
        <v>73</v>
      </c>
      <c r="AM5" s="3" t="s">
        <v>73</v>
      </c>
      <c r="AN5" s="3" t="s">
        <v>73</v>
      </c>
      <c r="AP5" s="44" t="s">
        <v>74</v>
      </c>
      <c r="AQ5" s="33">
        <v>-1.4035295644097801</v>
      </c>
      <c r="AR5" s="33">
        <v>-1.41662761682807</v>
      </c>
      <c r="AS5" s="42">
        <v>62.146960657570503</v>
      </c>
      <c r="AT5" s="42">
        <v>62.151711810774401</v>
      </c>
      <c r="AU5" s="43">
        <v>1.5503320819778501</v>
      </c>
      <c r="AV5" s="43">
        <v>1.5545506157176301</v>
      </c>
      <c r="AW5" s="35">
        <v>0.52114593619514005</v>
      </c>
      <c r="AX5" s="35">
        <v>0.51427154263673303</v>
      </c>
      <c r="AY5" s="36" t="s">
        <v>73</v>
      </c>
      <c r="AZ5" s="36" t="s">
        <v>73</v>
      </c>
      <c r="BA5" s="40" t="s">
        <v>73</v>
      </c>
      <c r="BB5" s="40" t="s">
        <v>73</v>
      </c>
      <c r="BC5" s="41" t="s">
        <v>73</v>
      </c>
      <c r="BD5" s="41" t="s">
        <v>73</v>
      </c>
      <c r="BE5" s="3" t="s">
        <v>73</v>
      </c>
      <c r="BF5" s="3" t="s">
        <v>73</v>
      </c>
      <c r="BG5">
        <f t="shared" ref="BG5" si="2">IF(BH5=AP5,1,0)</f>
        <v>1</v>
      </c>
      <c r="BH5" t="s">
        <v>74</v>
      </c>
      <c r="BI5" s="35">
        <v>-1.4512831889503</v>
      </c>
      <c r="BJ5" s="35">
        <v>-1.4554895635925</v>
      </c>
      <c r="BK5" s="35">
        <v>62.8780054845842</v>
      </c>
      <c r="BL5" s="35">
        <v>62.728644377839302</v>
      </c>
      <c r="BM5" s="35">
        <v>1.5656574302670101</v>
      </c>
      <c r="BN5" s="35">
        <v>1.5670001798316799</v>
      </c>
      <c r="BO5" s="35">
        <v>0.51047864847191304</v>
      </c>
      <c r="BP5" s="35">
        <v>0.50298660633611003</v>
      </c>
      <c r="BQ5" t="s">
        <v>73</v>
      </c>
      <c r="BR5" t="s">
        <v>73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</row>
    <row r="6" spans="1:76" x14ac:dyDescent="0.3">
      <c r="A6" s="2">
        <v>14158500</v>
      </c>
      <c r="B6">
        <v>23773373</v>
      </c>
      <c r="C6" t="s">
        <v>2</v>
      </c>
      <c r="D6" t="s">
        <v>136</v>
      </c>
      <c r="E6" s="16">
        <v>0.378</v>
      </c>
      <c r="F6" s="16" t="str">
        <f>IF(E6&gt;0.8,"VG",IF(E6&gt;0.7,"G",IF(E6&gt;0.45,"S","NS")))</f>
        <v>NS</v>
      </c>
      <c r="G6" s="16" t="str">
        <f>AH6</f>
        <v>NS</v>
      </c>
      <c r="H6" s="16" t="str">
        <f>AZ6</f>
        <v>NS</v>
      </c>
      <c r="I6" s="16" t="str">
        <f>BR6</f>
        <v>NS</v>
      </c>
      <c r="J6" s="19">
        <v>2E-3</v>
      </c>
      <c r="K6" s="26" t="str">
        <f>IF(ABS(J6)&lt;5%,"VG",IF(ABS(J6)&lt;10%,"G",IF(ABS(J6)&lt;15%,"S","NS")))</f>
        <v>VG</v>
      </c>
      <c r="L6" s="26" t="str">
        <f t="shared" ref="L6" si="3">AM6</f>
        <v>NS</v>
      </c>
      <c r="M6" s="26" t="str">
        <f>BB6</f>
        <v>NS</v>
      </c>
      <c r="N6" s="26" t="str">
        <f t="shared" ref="N6" si="4">BW6</f>
        <v>NS</v>
      </c>
      <c r="O6" s="17">
        <v>0.78800000000000003</v>
      </c>
      <c r="P6" s="17" t="str">
        <f>IF(O6&lt;=0.5,"VG",IF(O6&lt;=0.6,"G",IF(O6&lt;=0.7,"S","NS")))</f>
        <v>NS</v>
      </c>
      <c r="Q6" s="17" t="str">
        <f>AL6</f>
        <v>NS</v>
      </c>
      <c r="R6" s="17" t="str">
        <f>BD6</f>
        <v>NS</v>
      </c>
      <c r="S6" s="17" t="str">
        <f>BV6</f>
        <v>NS</v>
      </c>
      <c r="T6" s="18">
        <v>0.39700000000000002</v>
      </c>
      <c r="U6" s="18" t="str">
        <f>IF(T6&gt;0.85,"VG",IF(T6&gt;0.75,"G",IF(T6&gt;0.6,"S","NS")))</f>
        <v>NS</v>
      </c>
      <c r="V6" s="18" t="str">
        <f>AN6</f>
        <v>NS</v>
      </c>
      <c r="W6" s="18" t="str">
        <f>BF6</f>
        <v>NS</v>
      </c>
      <c r="X6" s="18" t="str">
        <f>BX6</f>
        <v>NS</v>
      </c>
      <c r="Y6" s="33">
        <v>-1.4541049943029001</v>
      </c>
      <c r="Z6" s="33">
        <v>-1.3504457651966399</v>
      </c>
      <c r="AA6" s="42">
        <v>62.899204382333799</v>
      </c>
      <c r="AB6" s="42">
        <v>62.157426473123202</v>
      </c>
      <c r="AC6" s="43">
        <v>1.5665583277691599</v>
      </c>
      <c r="AD6" s="43">
        <v>1.5331163573573401</v>
      </c>
      <c r="AE6" s="35">
        <v>0.50888231720407495</v>
      </c>
      <c r="AF6" s="35">
        <v>0.46514882670209701</v>
      </c>
      <c r="AG6" s="36" t="s">
        <v>73</v>
      </c>
      <c r="AH6" s="36" t="s">
        <v>73</v>
      </c>
      <c r="AI6" s="40" t="s">
        <v>73</v>
      </c>
      <c r="AJ6" s="40" t="s">
        <v>73</v>
      </c>
      <c r="AK6" s="41" t="s">
        <v>73</v>
      </c>
      <c r="AL6" s="41" t="s">
        <v>73</v>
      </c>
      <c r="AM6" s="3" t="s">
        <v>73</v>
      </c>
      <c r="AN6" s="3" t="s">
        <v>73</v>
      </c>
      <c r="AP6" s="44" t="s">
        <v>74</v>
      </c>
      <c r="AQ6" s="33">
        <v>-1.4035295644097801</v>
      </c>
      <c r="AR6" s="33">
        <v>-1.41662761682807</v>
      </c>
      <c r="AS6" s="42">
        <v>62.146960657570503</v>
      </c>
      <c r="AT6" s="42">
        <v>62.151711810774401</v>
      </c>
      <c r="AU6" s="43">
        <v>1.5503320819778501</v>
      </c>
      <c r="AV6" s="43">
        <v>1.5545506157176301</v>
      </c>
      <c r="AW6" s="35">
        <v>0.52114593619514005</v>
      </c>
      <c r="AX6" s="35">
        <v>0.51427154263673303</v>
      </c>
      <c r="AY6" s="36" t="s">
        <v>73</v>
      </c>
      <c r="AZ6" s="36" t="s">
        <v>73</v>
      </c>
      <c r="BA6" s="40" t="s">
        <v>73</v>
      </c>
      <c r="BB6" s="40" t="s">
        <v>73</v>
      </c>
      <c r="BC6" s="41" t="s">
        <v>73</v>
      </c>
      <c r="BD6" s="41" t="s">
        <v>73</v>
      </c>
      <c r="BE6" s="3" t="s">
        <v>73</v>
      </c>
      <c r="BF6" s="3" t="s">
        <v>73</v>
      </c>
      <c r="BG6">
        <f t="shared" ref="BG6:BG14" si="5">IF(BH6=AP6,1,0)</f>
        <v>1</v>
      </c>
      <c r="BH6" t="s">
        <v>74</v>
      </c>
      <c r="BI6" s="35">
        <v>-1.4512831889503</v>
      </c>
      <c r="BJ6" s="35">
        <v>-1.4554895635925</v>
      </c>
      <c r="BK6" s="35">
        <v>62.8780054845842</v>
      </c>
      <c r="BL6" s="35">
        <v>62.728644377839302</v>
      </c>
      <c r="BM6" s="35">
        <v>1.5656574302670101</v>
      </c>
      <c r="BN6" s="35">
        <v>1.5670001798316799</v>
      </c>
      <c r="BO6" s="35">
        <v>0.51047864847191304</v>
      </c>
      <c r="BP6" s="35">
        <v>0.50298660633611003</v>
      </c>
      <c r="BQ6" t="s">
        <v>73</v>
      </c>
      <c r="BR6" t="s">
        <v>73</v>
      </c>
      <c r="BS6" t="s">
        <v>73</v>
      </c>
      <c r="BT6" t="s">
        <v>73</v>
      </c>
      <c r="BU6" t="s">
        <v>73</v>
      </c>
      <c r="BV6" t="s">
        <v>73</v>
      </c>
      <c r="BW6" t="s">
        <v>73</v>
      </c>
      <c r="BX6" t="s">
        <v>73</v>
      </c>
    </row>
    <row r="7" spans="1:76" x14ac:dyDescent="0.3">
      <c r="A7" s="2" t="s">
        <v>89</v>
      </c>
      <c r="B7">
        <v>23773363</v>
      </c>
      <c r="C7" t="s">
        <v>90</v>
      </c>
      <c r="D7" t="s">
        <v>92</v>
      </c>
      <c r="E7" s="16">
        <v>-9.5</v>
      </c>
      <c r="F7" s="16" t="str">
        <f>IF(E7&gt;0.8,"VG",IF(E7&gt;0.7,"G",IF(E7&gt;0.45,"S","NS")))</f>
        <v>NS</v>
      </c>
      <c r="J7" s="19">
        <v>-0.58399999999999996</v>
      </c>
      <c r="K7" s="26" t="str">
        <f>IF(ABS(J7)&lt;5%,"VG",IF(ABS(J7)&lt;10%,"G",IF(ABS(J7)&lt;15%,"S","NS")))</f>
        <v>NS</v>
      </c>
      <c r="O7" s="17">
        <v>1.0109999999999999</v>
      </c>
      <c r="P7" s="17" t="str">
        <f>IF(O7&lt;=0.5,"VG",IF(O7&lt;=0.6,"G",IF(O7&lt;=0.7,"S","NS")))</f>
        <v>NS</v>
      </c>
      <c r="T7" s="18">
        <v>0.42399999999999999</v>
      </c>
      <c r="U7" s="18" t="str">
        <f>IF(T7&gt;0.85,"VG",IF(T7&gt;0.75,"G",IF(T7&gt;0.6,"S","NS")))</f>
        <v>NS</v>
      </c>
      <c r="Y7" s="33"/>
      <c r="Z7" s="33"/>
      <c r="AA7" s="42"/>
      <c r="AB7" s="42"/>
      <c r="AC7" s="43"/>
      <c r="AD7" s="43"/>
      <c r="AE7" s="35"/>
      <c r="AF7" s="35"/>
      <c r="AG7" s="36"/>
      <c r="AH7" s="36"/>
      <c r="AI7" s="40"/>
      <c r="AJ7" s="40"/>
      <c r="AK7" s="41"/>
      <c r="AL7" s="41"/>
      <c r="AM7" s="3"/>
      <c r="AN7" s="3"/>
      <c r="AP7" s="44"/>
      <c r="AQ7" s="33"/>
      <c r="AR7" s="33"/>
      <c r="AS7" s="42"/>
      <c r="AT7" s="42"/>
      <c r="AU7" s="43"/>
      <c r="AV7" s="43"/>
      <c r="AW7" s="35"/>
      <c r="AX7" s="35"/>
      <c r="AY7" s="36"/>
      <c r="AZ7" s="36"/>
      <c r="BA7" s="40"/>
      <c r="BB7" s="40"/>
      <c r="BC7" s="41"/>
      <c r="BD7" s="41"/>
      <c r="BE7" s="3"/>
      <c r="BF7" s="3"/>
      <c r="BI7" s="35"/>
      <c r="BJ7" s="35"/>
      <c r="BK7" s="35"/>
      <c r="BL7" s="35"/>
      <c r="BM7" s="35"/>
      <c r="BN7" s="35"/>
      <c r="BO7" s="35"/>
      <c r="BP7" s="35"/>
    </row>
    <row r="8" spans="1:76" s="46" customFormat="1" ht="28.8" x14ac:dyDescent="0.3">
      <c r="A8" s="45">
        <v>14158790</v>
      </c>
      <c r="B8" s="46">
        <v>23773393</v>
      </c>
      <c r="C8" s="15" t="s">
        <v>93</v>
      </c>
      <c r="D8" s="46" t="s">
        <v>92</v>
      </c>
      <c r="E8" s="47">
        <v>0.69399999999999995</v>
      </c>
      <c r="F8" s="47" t="str">
        <f t="shared" ref="F8" si="6">IF(E8&gt;0.8,"VG",IF(E8&gt;0.7,"G",IF(E8&gt;0.45,"S","NS")))</f>
        <v>S</v>
      </c>
      <c r="G8" s="47" t="str">
        <f t="shared" ref="G8" si="7">AH8</f>
        <v>S</v>
      </c>
      <c r="H8" s="47" t="str">
        <f t="shared" ref="H8" si="8">AZ8</f>
        <v>G</v>
      </c>
      <c r="I8" s="47" t="str">
        <f t="shared" ref="I8" si="9">BR8</f>
        <v>G</v>
      </c>
      <c r="J8" s="48">
        <v>4.0000000000000001E-3</v>
      </c>
      <c r="K8" s="49" t="str">
        <f t="shared" ref="K8" si="10">IF(ABS(J8)&lt;5%,"VG",IF(ABS(J8)&lt;10%,"G",IF(ABS(J8)&lt;15%,"S","NS")))</f>
        <v>VG</v>
      </c>
      <c r="L8" s="49" t="str">
        <f>AM8</f>
        <v>G</v>
      </c>
      <c r="M8" s="49" t="str">
        <f>BB8</f>
        <v>G</v>
      </c>
      <c r="N8" s="49" t="str">
        <f>BW8</f>
        <v>G</v>
      </c>
      <c r="O8" s="50">
        <v>0.55200000000000005</v>
      </c>
      <c r="P8" s="50" t="str">
        <f t="shared" ref="P8" si="11">IF(O8&lt;=0.5,"VG",IF(O8&lt;=0.6,"G",IF(O8&lt;=0.7,"S","NS")))</f>
        <v>G</v>
      </c>
      <c r="Q8" s="50" t="str">
        <f t="shared" ref="Q8" si="12">AL8</f>
        <v>G</v>
      </c>
      <c r="R8" s="50" t="str">
        <f t="shared" ref="R8" si="13">BD8</f>
        <v>VG</v>
      </c>
      <c r="S8" s="50" t="str">
        <f t="shared" ref="S8" si="14">BV8</f>
        <v>VG</v>
      </c>
      <c r="T8" s="51">
        <v>0.71799999999999997</v>
      </c>
      <c r="U8" s="51" t="str">
        <f t="shared" ref="U8" si="15">IF(T8&gt;0.85,"VG",IF(T8&gt;0.75,"G",IF(T8&gt;0.6,"S","NS")))</f>
        <v>S</v>
      </c>
      <c r="V8" s="51" t="str">
        <f t="shared" ref="V8" si="16">AN8</f>
        <v>S</v>
      </c>
      <c r="W8" s="51" t="str">
        <f t="shared" ref="W8" si="17">BF8</f>
        <v>G</v>
      </c>
      <c r="X8" s="51" t="str">
        <f t="shared" ref="X8" si="18">BX8</f>
        <v>G</v>
      </c>
      <c r="Y8" s="52">
        <v>0.73826421128751596</v>
      </c>
      <c r="Z8" s="52">
        <v>0.68764690136602502</v>
      </c>
      <c r="AA8" s="53">
        <v>7.6075962877986996</v>
      </c>
      <c r="AB8" s="53">
        <v>3.4185755354494298</v>
      </c>
      <c r="AC8" s="54">
        <v>0.51160120085129301</v>
      </c>
      <c r="AD8" s="54">
        <v>0.55888558635374996</v>
      </c>
      <c r="AE8" s="55">
        <v>0.80425822209953401</v>
      </c>
      <c r="AF8" s="55">
        <v>0.71702551703780304</v>
      </c>
      <c r="AG8" s="56" t="s">
        <v>75</v>
      </c>
      <c r="AH8" s="56" t="s">
        <v>76</v>
      </c>
      <c r="AI8" s="57" t="s">
        <v>75</v>
      </c>
      <c r="AJ8" s="57" t="s">
        <v>77</v>
      </c>
      <c r="AK8" s="58" t="s">
        <v>75</v>
      </c>
      <c r="AL8" s="58" t="s">
        <v>75</v>
      </c>
      <c r="AM8" s="59" t="s">
        <v>75</v>
      </c>
      <c r="AN8" s="59" t="s">
        <v>76</v>
      </c>
      <c r="AP8" s="60" t="s">
        <v>78</v>
      </c>
      <c r="AQ8" s="52">
        <v>0.73520929581453698</v>
      </c>
      <c r="AR8" s="52">
        <v>0.75118898337791196</v>
      </c>
      <c r="AS8" s="53">
        <v>8.0861336842206004</v>
      </c>
      <c r="AT8" s="53">
        <v>7.9465833675547897</v>
      </c>
      <c r="AU8" s="54">
        <v>0.51457818082917495</v>
      </c>
      <c r="AV8" s="54">
        <v>0.49880959956890197</v>
      </c>
      <c r="AW8" s="55">
        <v>0.80222190842627705</v>
      </c>
      <c r="AX8" s="55">
        <v>0.81279403757242896</v>
      </c>
      <c r="AY8" s="56" t="s">
        <v>75</v>
      </c>
      <c r="AZ8" s="56" t="s">
        <v>75</v>
      </c>
      <c r="BA8" s="57" t="s">
        <v>75</v>
      </c>
      <c r="BB8" s="57" t="s">
        <v>75</v>
      </c>
      <c r="BC8" s="58" t="s">
        <v>75</v>
      </c>
      <c r="BD8" s="58" t="s">
        <v>77</v>
      </c>
      <c r="BE8" s="59" t="s">
        <v>75</v>
      </c>
      <c r="BF8" s="59" t="s">
        <v>75</v>
      </c>
      <c r="BG8" s="46">
        <f t="shared" si="5"/>
        <v>1</v>
      </c>
      <c r="BH8" s="46" t="s">
        <v>78</v>
      </c>
      <c r="BI8" s="55">
        <v>0.73593302929872295</v>
      </c>
      <c r="BJ8" s="55">
        <v>0.75000401917089399</v>
      </c>
      <c r="BK8" s="55">
        <v>9.9614971936286505</v>
      </c>
      <c r="BL8" s="55">
        <v>9.4196893225000498</v>
      </c>
      <c r="BM8" s="55">
        <v>0.51387446978934104</v>
      </c>
      <c r="BN8" s="55">
        <v>0.49999598081295199</v>
      </c>
      <c r="BO8" s="55">
        <v>0.80755704914537996</v>
      </c>
      <c r="BP8" s="55">
        <v>0.81135155731168696</v>
      </c>
      <c r="BQ8" s="46" t="s">
        <v>75</v>
      </c>
      <c r="BR8" s="46" t="s">
        <v>75</v>
      </c>
      <c r="BS8" s="46" t="s">
        <v>75</v>
      </c>
      <c r="BT8" s="46" t="s">
        <v>75</v>
      </c>
      <c r="BU8" s="46" t="s">
        <v>75</v>
      </c>
      <c r="BV8" s="46" t="s">
        <v>77</v>
      </c>
      <c r="BW8" s="46" t="s">
        <v>75</v>
      </c>
      <c r="BX8" s="46" t="s">
        <v>75</v>
      </c>
    </row>
    <row r="9" spans="1:76" x14ac:dyDescent="0.3">
      <c r="A9" s="2">
        <v>14158850</v>
      </c>
      <c r="B9" s="71">
        <v>23773359</v>
      </c>
      <c r="C9" s="71" t="s">
        <v>4</v>
      </c>
      <c r="D9" s="71" t="s">
        <v>94</v>
      </c>
      <c r="E9" s="16">
        <v>0.35499999999999998</v>
      </c>
      <c r="F9" s="16" t="str">
        <f t="shared" ref="F9:F19" si="19">IF(E9&gt;0.8,"VG",IF(E9&gt;0.7,"G",IF(E9&gt;0.45,"S","NS")))</f>
        <v>NS</v>
      </c>
      <c r="G9" s="16" t="str">
        <f t="shared" ref="G9:G19" si="20">AH9</f>
        <v>NS</v>
      </c>
      <c r="H9" s="16" t="str">
        <f t="shared" ref="H9:H19" si="21">AZ9</f>
        <v>NS</v>
      </c>
      <c r="I9" s="16" t="str">
        <f t="shared" ref="I9:I19" si="22">BR9</f>
        <v>NS</v>
      </c>
      <c r="J9" s="19">
        <v>1E-3</v>
      </c>
      <c r="K9" s="26" t="str">
        <f t="shared" ref="K9:K19" si="23">IF(ABS(J9)&lt;5%,"VG",IF(ABS(J9)&lt;10%,"G",IF(ABS(J9)&lt;15%,"S","NS")))</f>
        <v>VG</v>
      </c>
      <c r="L9" s="26" t="str">
        <f t="shared" ref="L9:L19" si="24">AM9</f>
        <v>S</v>
      </c>
      <c r="M9" s="26" t="str">
        <f t="shared" ref="M9:M19" si="25">BB9</f>
        <v>NS</v>
      </c>
      <c r="N9" s="26" t="str">
        <f t="shared" ref="N9:N19" si="26">BW9</f>
        <v>S</v>
      </c>
      <c r="O9" s="17">
        <v>0.80200000000000005</v>
      </c>
      <c r="P9" s="17" t="str">
        <f t="shared" ref="P9:P19" si="27">IF(O9&lt;=0.5,"VG",IF(O9&lt;=0.6,"G",IF(O9&lt;=0.7,"S","NS")))</f>
        <v>NS</v>
      </c>
      <c r="Q9" s="17" t="str">
        <f t="shared" ref="Q9:Q19" si="28">AL9</f>
        <v>NS</v>
      </c>
      <c r="R9" s="17" t="str">
        <f t="shared" ref="R9:R19" si="29">BD9</f>
        <v>NS</v>
      </c>
      <c r="S9" s="17" t="str">
        <f t="shared" ref="S9:S19" si="30">BV9</f>
        <v>NS</v>
      </c>
      <c r="T9" s="18">
        <v>0.54100000000000004</v>
      </c>
      <c r="U9" s="18" t="str">
        <f t="shared" ref="U9:U19" si="31">IF(T9&gt;0.85,"VG",IF(T9&gt;0.75,"G",IF(T9&gt;0.6,"S","NS")))</f>
        <v>NS</v>
      </c>
      <c r="V9" s="18" t="str">
        <f t="shared" ref="V9:V19" si="32">AN9</f>
        <v>S</v>
      </c>
      <c r="W9" s="18" t="str">
        <f t="shared" ref="W9:W19" si="33">BF9</f>
        <v>S</v>
      </c>
      <c r="X9" s="18" t="str">
        <f t="shared" ref="X9:X19" si="34">BX9</f>
        <v>S</v>
      </c>
      <c r="Y9" s="33">
        <v>-1.6843588853474301</v>
      </c>
      <c r="Z9" s="33">
        <v>-1.38167388656029</v>
      </c>
      <c r="AA9" s="42">
        <v>47.052543454625599</v>
      </c>
      <c r="AB9" s="42">
        <v>45.075806202645801</v>
      </c>
      <c r="AC9" s="43">
        <v>1.6384013199907499</v>
      </c>
      <c r="AD9" s="43">
        <v>1.54326727644964</v>
      </c>
      <c r="AE9" s="35">
        <v>0.69305225977485296</v>
      </c>
      <c r="AF9" s="35">
        <v>0.64770252991781896</v>
      </c>
      <c r="AG9" s="36" t="s">
        <v>73</v>
      </c>
      <c r="AH9" s="36" t="s">
        <v>73</v>
      </c>
      <c r="AI9" s="40" t="s">
        <v>73</v>
      </c>
      <c r="AJ9" s="40" t="s">
        <v>73</v>
      </c>
      <c r="AK9" s="41" t="s">
        <v>73</v>
      </c>
      <c r="AL9" s="41" t="s">
        <v>73</v>
      </c>
      <c r="AM9" s="3" t="s">
        <v>76</v>
      </c>
      <c r="AN9" s="3" t="s">
        <v>76</v>
      </c>
      <c r="AP9" s="44" t="s">
        <v>79</v>
      </c>
      <c r="AQ9" s="33">
        <v>-1.83479107370433</v>
      </c>
      <c r="AR9" s="33">
        <v>-1.6237819867810701</v>
      </c>
      <c r="AS9" s="42">
        <v>48.467621608912999</v>
      </c>
      <c r="AT9" s="42">
        <v>47.068713217609201</v>
      </c>
      <c r="AU9" s="43">
        <v>1.6836837807926801</v>
      </c>
      <c r="AV9" s="43">
        <v>1.6198092439485201</v>
      </c>
      <c r="AW9" s="35">
        <v>0.68246393329774402</v>
      </c>
      <c r="AX9" s="35">
        <v>0.70648446797057196</v>
      </c>
      <c r="AY9" s="36" t="s">
        <v>73</v>
      </c>
      <c r="AZ9" s="36" t="s">
        <v>73</v>
      </c>
      <c r="BA9" s="40" t="s">
        <v>73</v>
      </c>
      <c r="BB9" s="40" t="s">
        <v>73</v>
      </c>
      <c r="BC9" s="41" t="s">
        <v>73</v>
      </c>
      <c r="BD9" s="41" t="s">
        <v>73</v>
      </c>
      <c r="BE9" s="3" t="s">
        <v>76</v>
      </c>
      <c r="BF9" s="3" t="s">
        <v>76</v>
      </c>
      <c r="BG9">
        <f t="shared" si="5"/>
        <v>1</v>
      </c>
      <c r="BH9" t="s">
        <v>79</v>
      </c>
      <c r="BI9" s="35">
        <v>-1.75261954637585</v>
      </c>
      <c r="BJ9" s="35">
        <v>-1.5537418558679299</v>
      </c>
      <c r="BK9" s="35">
        <v>47.711807796612902</v>
      </c>
      <c r="BL9" s="35">
        <v>46.367428032967098</v>
      </c>
      <c r="BM9" s="35">
        <v>1.6591020301282999</v>
      </c>
      <c r="BN9" s="35">
        <v>1.59804313329395</v>
      </c>
      <c r="BO9" s="35">
        <v>0.691906189651458</v>
      </c>
      <c r="BP9" s="35">
        <v>0.71335534686557001</v>
      </c>
      <c r="BQ9" t="s">
        <v>73</v>
      </c>
      <c r="BR9" t="s">
        <v>73</v>
      </c>
      <c r="BS9" t="s">
        <v>73</v>
      </c>
      <c r="BT9" t="s">
        <v>73</v>
      </c>
      <c r="BU9" t="s">
        <v>73</v>
      </c>
      <c r="BV9" t="s">
        <v>73</v>
      </c>
      <c r="BW9" t="s">
        <v>76</v>
      </c>
      <c r="BX9" t="s">
        <v>76</v>
      </c>
    </row>
    <row r="10" spans="1:76" x14ac:dyDescent="0.3">
      <c r="A10" s="2">
        <v>14159200</v>
      </c>
      <c r="B10">
        <v>23773037</v>
      </c>
      <c r="C10" t="s">
        <v>5</v>
      </c>
      <c r="D10" t="s">
        <v>92</v>
      </c>
      <c r="E10" s="16">
        <v>0.80900000000000005</v>
      </c>
      <c r="F10" s="16" t="str">
        <f t="shared" si="19"/>
        <v>VG</v>
      </c>
      <c r="G10" s="16" t="str">
        <f t="shared" si="20"/>
        <v>G</v>
      </c>
      <c r="H10" s="16" t="str">
        <f t="shared" si="21"/>
        <v>G</v>
      </c>
      <c r="I10" s="16" t="str">
        <f t="shared" si="22"/>
        <v>G</v>
      </c>
      <c r="J10" s="19">
        <v>1E-3</v>
      </c>
      <c r="K10" s="26" t="str">
        <f t="shared" si="23"/>
        <v>VG</v>
      </c>
      <c r="L10" s="26" t="str">
        <f t="shared" si="24"/>
        <v>VG</v>
      </c>
      <c r="M10" s="26" t="str">
        <f t="shared" si="25"/>
        <v>S</v>
      </c>
      <c r="N10" s="26" t="str">
        <f t="shared" si="26"/>
        <v>VG</v>
      </c>
      <c r="O10" s="17">
        <v>0.436</v>
      </c>
      <c r="P10" s="17" t="str">
        <f t="shared" si="27"/>
        <v>VG</v>
      </c>
      <c r="Q10" s="17" t="str">
        <f t="shared" si="28"/>
        <v>VG</v>
      </c>
      <c r="R10" s="17" t="str">
        <f t="shared" si="29"/>
        <v>VG</v>
      </c>
      <c r="S10" s="17" t="str">
        <f t="shared" si="30"/>
        <v>VG</v>
      </c>
      <c r="T10" s="18">
        <v>0.80900000000000005</v>
      </c>
      <c r="U10" s="18" t="str">
        <f t="shared" si="31"/>
        <v>G</v>
      </c>
      <c r="V10" s="18" t="str">
        <f t="shared" si="32"/>
        <v>G</v>
      </c>
      <c r="W10" s="18" t="str">
        <f t="shared" si="33"/>
        <v>G</v>
      </c>
      <c r="X10" s="18" t="str">
        <f t="shared" si="34"/>
        <v>VG</v>
      </c>
      <c r="Y10" s="33">
        <v>0.75970108906368805</v>
      </c>
      <c r="Z10" s="33">
        <v>0.75063879960706603</v>
      </c>
      <c r="AA10" s="42">
        <v>18.415634885623501</v>
      </c>
      <c r="AB10" s="42">
        <v>15.2545356125226</v>
      </c>
      <c r="AC10" s="43">
        <v>0.49020292832286499</v>
      </c>
      <c r="AD10" s="43">
        <v>0.49936079180581799</v>
      </c>
      <c r="AE10" s="35">
        <v>0.86660761316030299</v>
      </c>
      <c r="AF10" s="35">
        <v>0.81789718318883897</v>
      </c>
      <c r="AG10" s="36" t="s">
        <v>75</v>
      </c>
      <c r="AH10" s="36" t="s">
        <v>75</v>
      </c>
      <c r="AI10" s="40" t="s">
        <v>73</v>
      </c>
      <c r="AJ10" s="40" t="s">
        <v>73</v>
      </c>
      <c r="AK10" s="41" t="s">
        <v>77</v>
      </c>
      <c r="AL10" s="41" t="s">
        <v>77</v>
      </c>
      <c r="AM10" s="3" t="s">
        <v>77</v>
      </c>
      <c r="AN10" s="3" t="s">
        <v>75</v>
      </c>
      <c r="AP10" s="44" t="s">
        <v>80</v>
      </c>
      <c r="AQ10" s="33">
        <v>0.764077031229909</v>
      </c>
      <c r="AR10" s="33">
        <v>0.78185212897951994</v>
      </c>
      <c r="AS10" s="42">
        <v>11.7523691987757</v>
      </c>
      <c r="AT10" s="42">
        <v>11.2784086121226</v>
      </c>
      <c r="AU10" s="43">
        <v>0.48571902245031601</v>
      </c>
      <c r="AV10" s="43">
        <v>0.46706302681809397</v>
      </c>
      <c r="AW10" s="35">
        <v>0.80328492295590603</v>
      </c>
      <c r="AX10" s="35">
        <v>0.81869273756447003</v>
      </c>
      <c r="AY10" s="36" t="s">
        <v>75</v>
      </c>
      <c r="AZ10" s="36" t="s">
        <v>75</v>
      </c>
      <c r="BA10" s="40" t="s">
        <v>76</v>
      </c>
      <c r="BB10" s="40" t="s">
        <v>76</v>
      </c>
      <c r="BC10" s="41" t="s">
        <v>77</v>
      </c>
      <c r="BD10" s="41" t="s">
        <v>77</v>
      </c>
      <c r="BE10" s="3" t="s">
        <v>75</v>
      </c>
      <c r="BF10" s="3" t="s">
        <v>75</v>
      </c>
      <c r="BG10">
        <f t="shared" si="5"/>
        <v>1</v>
      </c>
      <c r="BH10" t="s">
        <v>80</v>
      </c>
      <c r="BI10" s="35">
        <v>0.77280838950758401</v>
      </c>
      <c r="BJ10" s="35">
        <v>0.79008821186110201</v>
      </c>
      <c r="BK10" s="35">
        <v>17.311852514792498</v>
      </c>
      <c r="BL10" s="35">
        <v>15.7081291725773</v>
      </c>
      <c r="BM10" s="35">
        <v>0.476646211033316</v>
      </c>
      <c r="BN10" s="35">
        <v>0.45816131235504698</v>
      </c>
      <c r="BO10" s="35">
        <v>0.86857741991317705</v>
      </c>
      <c r="BP10" s="35">
        <v>0.86727983833181699</v>
      </c>
      <c r="BQ10" t="s">
        <v>75</v>
      </c>
      <c r="BR10" t="s">
        <v>75</v>
      </c>
      <c r="BS10" t="s">
        <v>73</v>
      </c>
      <c r="BT10" t="s">
        <v>73</v>
      </c>
      <c r="BU10" t="s">
        <v>77</v>
      </c>
      <c r="BV10" t="s">
        <v>77</v>
      </c>
      <c r="BW10" t="s">
        <v>77</v>
      </c>
      <c r="BX10" t="s">
        <v>77</v>
      </c>
    </row>
    <row r="11" spans="1:76" x14ac:dyDescent="0.3">
      <c r="A11" s="2">
        <v>14159500</v>
      </c>
      <c r="B11" s="71">
        <v>23773009</v>
      </c>
      <c r="C11" s="71" t="s">
        <v>7</v>
      </c>
      <c r="D11" s="71" t="s">
        <v>94</v>
      </c>
      <c r="E11" s="16">
        <v>0.35</v>
      </c>
      <c r="F11" s="16" t="str">
        <f t="shared" si="19"/>
        <v>NS</v>
      </c>
      <c r="G11" s="16" t="str">
        <f t="shared" si="20"/>
        <v>NS</v>
      </c>
      <c r="H11" s="16" t="str">
        <f t="shared" si="21"/>
        <v>NS</v>
      </c>
      <c r="I11" s="16" t="str">
        <f t="shared" si="22"/>
        <v>S</v>
      </c>
      <c r="J11" s="19">
        <v>1E-3</v>
      </c>
      <c r="K11" s="26" t="str">
        <f t="shared" si="23"/>
        <v>VG</v>
      </c>
      <c r="L11" s="26" t="str">
        <f t="shared" si="24"/>
        <v>NS</v>
      </c>
      <c r="M11" s="26" t="str">
        <f t="shared" si="25"/>
        <v>G</v>
      </c>
      <c r="N11" s="26" t="str">
        <f t="shared" si="26"/>
        <v>NS</v>
      </c>
      <c r="O11" s="17">
        <v>0.80500000000000005</v>
      </c>
      <c r="P11" s="17" t="str">
        <f t="shared" si="27"/>
        <v>NS</v>
      </c>
      <c r="Q11" s="17" t="str">
        <f t="shared" si="28"/>
        <v>NS</v>
      </c>
      <c r="R11" s="17" t="str">
        <f t="shared" si="29"/>
        <v>NS</v>
      </c>
      <c r="S11" s="17" t="str">
        <f t="shared" si="30"/>
        <v>NS</v>
      </c>
      <c r="T11" s="18">
        <v>0.42099999999999999</v>
      </c>
      <c r="U11" s="18" t="str">
        <f t="shared" si="31"/>
        <v>NS</v>
      </c>
      <c r="V11" s="18" t="str">
        <f t="shared" si="32"/>
        <v>NS</v>
      </c>
      <c r="W11" s="18" t="str">
        <f t="shared" si="33"/>
        <v>NS</v>
      </c>
      <c r="X11" s="18" t="str">
        <f t="shared" si="34"/>
        <v>NS</v>
      </c>
      <c r="Y11" s="33">
        <v>0.484549486618644</v>
      </c>
      <c r="Z11" s="33">
        <v>0.38027639142194303</v>
      </c>
      <c r="AA11" s="42">
        <v>14.799010010840499</v>
      </c>
      <c r="AB11" s="42">
        <v>11.1423348148207</v>
      </c>
      <c r="AC11" s="43">
        <v>0.71794882365065305</v>
      </c>
      <c r="AD11" s="43">
        <v>0.78722525910825403</v>
      </c>
      <c r="AE11" s="35">
        <v>0.54811663774119601</v>
      </c>
      <c r="AF11" s="35">
        <v>0.44309989892837198</v>
      </c>
      <c r="AG11" s="36" t="s">
        <v>76</v>
      </c>
      <c r="AH11" s="36" t="s">
        <v>73</v>
      </c>
      <c r="AI11" s="40" t="s">
        <v>76</v>
      </c>
      <c r="AJ11" s="40" t="s">
        <v>76</v>
      </c>
      <c r="AK11" s="41" t="s">
        <v>73</v>
      </c>
      <c r="AL11" s="41" t="s">
        <v>73</v>
      </c>
      <c r="AM11" s="3" t="s">
        <v>73</v>
      </c>
      <c r="AN11" s="3" t="s">
        <v>73</v>
      </c>
      <c r="AP11" s="44" t="s">
        <v>81</v>
      </c>
      <c r="AQ11" s="33">
        <v>0.40612566257357802</v>
      </c>
      <c r="AR11" s="33">
        <v>0.40751170973063899</v>
      </c>
      <c r="AS11" s="42">
        <v>5.8691993738379802</v>
      </c>
      <c r="AT11" s="42">
        <v>5.7095765691048497</v>
      </c>
      <c r="AU11" s="43">
        <v>0.77063242692377099</v>
      </c>
      <c r="AV11" s="43">
        <v>0.76973260959203305</v>
      </c>
      <c r="AW11" s="35">
        <v>0.46674426659517299</v>
      </c>
      <c r="AX11" s="35">
        <v>0.46657560903393902</v>
      </c>
      <c r="AY11" s="36" t="s">
        <v>73</v>
      </c>
      <c r="AZ11" s="36" t="s">
        <v>73</v>
      </c>
      <c r="BA11" s="40" t="s">
        <v>75</v>
      </c>
      <c r="BB11" s="40" t="s">
        <v>75</v>
      </c>
      <c r="BC11" s="41" t="s">
        <v>73</v>
      </c>
      <c r="BD11" s="41" t="s">
        <v>73</v>
      </c>
      <c r="BE11" s="3" t="s">
        <v>73</v>
      </c>
      <c r="BF11" s="3" t="s">
        <v>73</v>
      </c>
      <c r="BG11">
        <f t="shared" si="5"/>
        <v>1</v>
      </c>
      <c r="BH11" t="s">
        <v>81</v>
      </c>
      <c r="BI11" s="35">
        <v>0.46674383178235301</v>
      </c>
      <c r="BJ11" s="35">
        <v>0.45150298851383103</v>
      </c>
      <c r="BK11" s="35">
        <v>13.472234338990299</v>
      </c>
      <c r="BL11" s="35">
        <v>11.931418951461501</v>
      </c>
      <c r="BM11" s="35">
        <v>0.730243910085971</v>
      </c>
      <c r="BN11" s="35">
        <v>0.740605840839896</v>
      </c>
      <c r="BO11" s="35">
        <v>0.52759629043160605</v>
      </c>
      <c r="BP11" s="35">
        <v>0.50919525165995205</v>
      </c>
      <c r="BQ11" t="s">
        <v>76</v>
      </c>
      <c r="BR11" t="s">
        <v>76</v>
      </c>
      <c r="BS11" t="s">
        <v>76</v>
      </c>
      <c r="BT11" t="s">
        <v>76</v>
      </c>
      <c r="BU11" t="s">
        <v>73</v>
      </c>
      <c r="BV11" t="s">
        <v>73</v>
      </c>
      <c r="BW11" t="s">
        <v>73</v>
      </c>
      <c r="BX11" t="s">
        <v>73</v>
      </c>
    </row>
    <row r="12" spans="1:76" x14ac:dyDescent="0.3">
      <c r="A12" s="2" t="s">
        <v>82</v>
      </c>
      <c r="B12">
        <v>23773411</v>
      </c>
      <c r="C12" t="s">
        <v>9</v>
      </c>
      <c r="D12" t="s">
        <v>91</v>
      </c>
      <c r="E12" s="16">
        <v>0.84099999999999997</v>
      </c>
      <c r="F12" s="16" t="str">
        <f t="shared" si="19"/>
        <v>VG</v>
      </c>
      <c r="G12" s="16" t="str">
        <f t="shared" si="20"/>
        <v>G</v>
      </c>
      <c r="H12" s="16" t="str">
        <f t="shared" si="21"/>
        <v>G</v>
      </c>
      <c r="I12" s="16" t="str">
        <f t="shared" si="22"/>
        <v>G</v>
      </c>
      <c r="J12" s="19">
        <v>1E-3</v>
      </c>
      <c r="K12" s="26" t="str">
        <f t="shared" si="23"/>
        <v>VG</v>
      </c>
      <c r="L12" s="26" t="str">
        <f t="shared" si="24"/>
        <v>VG</v>
      </c>
      <c r="M12" s="26" t="str">
        <f t="shared" si="25"/>
        <v>NS</v>
      </c>
      <c r="N12" s="26" t="str">
        <f t="shared" si="26"/>
        <v>VG</v>
      </c>
      <c r="O12" s="17">
        <v>0.39800000000000002</v>
      </c>
      <c r="P12" s="17" t="str">
        <f t="shared" si="27"/>
        <v>VG</v>
      </c>
      <c r="Q12" s="17" t="str">
        <f t="shared" si="28"/>
        <v>G</v>
      </c>
      <c r="R12" s="17" t="str">
        <f t="shared" si="29"/>
        <v>G</v>
      </c>
      <c r="S12" s="17" t="str">
        <f t="shared" si="30"/>
        <v>G</v>
      </c>
      <c r="T12" s="18">
        <v>0.84</v>
      </c>
      <c r="U12" s="18" t="str">
        <f t="shared" si="31"/>
        <v>G</v>
      </c>
      <c r="V12" s="18" t="str">
        <f t="shared" si="32"/>
        <v>G</v>
      </c>
      <c r="W12" s="18" t="str">
        <f t="shared" si="33"/>
        <v>VG</v>
      </c>
      <c r="X12" s="18" t="str">
        <f t="shared" si="34"/>
        <v>VG</v>
      </c>
      <c r="Y12" s="33">
        <v>0.73647635295409697</v>
      </c>
      <c r="Z12" s="33">
        <v>0.71217887307743999</v>
      </c>
      <c r="AA12" s="42">
        <v>27.2620221999235</v>
      </c>
      <c r="AB12" s="42">
        <v>24.524223809741301</v>
      </c>
      <c r="AC12" s="43">
        <v>0.51334554351421302</v>
      </c>
      <c r="AD12" s="43">
        <v>0.53648963356486201</v>
      </c>
      <c r="AE12" s="35">
        <v>0.86031266235227699</v>
      </c>
      <c r="AF12" s="35">
        <v>0.80604704905596902</v>
      </c>
      <c r="AG12" s="36" t="s">
        <v>75</v>
      </c>
      <c r="AH12" s="36" t="s">
        <v>75</v>
      </c>
      <c r="AI12" s="40" t="s">
        <v>73</v>
      </c>
      <c r="AJ12" s="40" t="s">
        <v>73</v>
      </c>
      <c r="AK12" s="41" t="s">
        <v>75</v>
      </c>
      <c r="AL12" s="41" t="s">
        <v>75</v>
      </c>
      <c r="AM12" s="3" t="s">
        <v>77</v>
      </c>
      <c r="AN12" s="3" t="s">
        <v>75</v>
      </c>
      <c r="AP12" s="44" t="s">
        <v>83</v>
      </c>
      <c r="AQ12" s="33">
        <v>0.73846200721585697</v>
      </c>
      <c r="AR12" s="33">
        <v>0.73940362028250395</v>
      </c>
      <c r="AS12" s="42">
        <v>26.413443273521001</v>
      </c>
      <c r="AT12" s="42">
        <v>26.218954908900098</v>
      </c>
      <c r="AU12" s="43">
        <v>0.51140785365903696</v>
      </c>
      <c r="AV12" s="43">
        <v>0.510486414821683</v>
      </c>
      <c r="AW12" s="35">
        <v>0.85207820283356694</v>
      </c>
      <c r="AX12" s="35">
        <v>0.85461743340531704</v>
      </c>
      <c r="AY12" s="36" t="s">
        <v>75</v>
      </c>
      <c r="AZ12" s="36" t="s">
        <v>75</v>
      </c>
      <c r="BA12" s="40" t="s">
        <v>73</v>
      </c>
      <c r="BB12" s="40" t="s">
        <v>73</v>
      </c>
      <c r="BC12" s="41" t="s">
        <v>75</v>
      </c>
      <c r="BD12" s="41" t="s">
        <v>75</v>
      </c>
      <c r="BE12" s="3" t="s">
        <v>77</v>
      </c>
      <c r="BF12" s="3" t="s">
        <v>77</v>
      </c>
      <c r="BG12">
        <f t="shared" si="5"/>
        <v>1</v>
      </c>
      <c r="BH12" t="s">
        <v>83</v>
      </c>
      <c r="BI12" s="35">
        <v>0.739728356583635</v>
      </c>
      <c r="BJ12" s="35">
        <v>0.74088756788968202</v>
      </c>
      <c r="BK12" s="35">
        <v>26.943030662540899</v>
      </c>
      <c r="BL12" s="35">
        <v>26.625025595358</v>
      </c>
      <c r="BM12" s="35">
        <v>0.51016825010614397</v>
      </c>
      <c r="BN12" s="35">
        <v>0.50903087539983105</v>
      </c>
      <c r="BO12" s="35">
        <v>0.85983829217951901</v>
      </c>
      <c r="BP12" s="35">
        <v>0.86117403136036696</v>
      </c>
      <c r="BQ12" t="s">
        <v>75</v>
      </c>
      <c r="BR12" t="s">
        <v>75</v>
      </c>
      <c r="BS12" t="s">
        <v>73</v>
      </c>
      <c r="BT12" t="s">
        <v>73</v>
      </c>
      <c r="BU12" t="s">
        <v>75</v>
      </c>
      <c r="BV12" t="s">
        <v>75</v>
      </c>
      <c r="BW12" t="s">
        <v>77</v>
      </c>
      <c r="BX12" t="s">
        <v>77</v>
      </c>
    </row>
    <row r="13" spans="1:76" x14ac:dyDescent="0.3">
      <c r="A13" s="2">
        <v>14162200</v>
      </c>
      <c r="B13">
        <v>23773405</v>
      </c>
      <c r="C13" t="s">
        <v>10</v>
      </c>
      <c r="D13" t="s">
        <v>91</v>
      </c>
      <c r="E13" s="16">
        <v>0.51300000000000001</v>
      </c>
      <c r="F13" s="16" t="str">
        <f t="shared" si="19"/>
        <v>S</v>
      </c>
      <c r="G13" s="16" t="str">
        <f t="shared" si="20"/>
        <v>S</v>
      </c>
      <c r="H13" s="16" t="str">
        <f t="shared" si="21"/>
        <v>S</v>
      </c>
      <c r="I13" s="16" t="str">
        <f t="shared" si="22"/>
        <v>S</v>
      </c>
      <c r="J13" s="19">
        <v>0</v>
      </c>
      <c r="K13" s="26" t="str">
        <f t="shared" si="23"/>
        <v>VG</v>
      </c>
      <c r="L13" s="26" t="str">
        <f t="shared" si="24"/>
        <v>S</v>
      </c>
      <c r="M13" s="26" t="str">
        <f t="shared" si="25"/>
        <v>NS</v>
      </c>
      <c r="N13" s="26" t="str">
        <f t="shared" si="26"/>
        <v>S</v>
      </c>
      <c r="O13" s="17">
        <v>0.69699999999999995</v>
      </c>
      <c r="P13" s="17" t="str">
        <f t="shared" si="27"/>
        <v>S</v>
      </c>
      <c r="Q13" s="17" t="str">
        <f t="shared" si="28"/>
        <v>NS</v>
      </c>
      <c r="R13" s="17" t="str">
        <f t="shared" si="29"/>
        <v>S</v>
      </c>
      <c r="S13" s="17" t="str">
        <f t="shared" si="30"/>
        <v>S</v>
      </c>
      <c r="T13" s="18">
        <v>0.57999999999999996</v>
      </c>
      <c r="U13" s="18" t="str">
        <f t="shared" si="31"/>
        <v>NS</v>
      </c>
      <c r="V13" s="18" t="str">
        <f t="shared" si="32"/>
        <v>NS</v>
      </c>
      <c r="W13" s="18" t="str">
        <f t="shared" si="33"/>
        <v>S</v>
      </c>
      <c r="X13" s="18" t="str">
        <f t="shared" si="34"/>
        <v>S</v>
      </c>
      <c r="Y13" s="33">
        <v>0.61474935919165996</v>
      </c>
      <c r="Z13" s="33">
        <v>0.50541865349041004</v>
      </c>
      <c r="AA13" s="42">
        <v>23.505529061268899</v>
      </c>
      <c r="AB13" s="42">
        <v>20.7573483741354</v>
      </c>
      <c r="AC13" s="43">
        <v>0.62068562155759599</v>
      </c>
      <c r="AD13" s="43">
        <v>0.70326477695786105</v>
      </c>
      <c r="AE13" s="35">
        <v>0.70620903477716401</v>
      </c>
      <c r="AF13" s="35">
        <v>0.59088709824975805</v>
      </c>
      <c r="AG13" s="36" t="s">
        <v>76</v>
      </c>
      <c r="AH13" s="36" t="s">
        <v>76</v>
      </c>
      <c r="AI13" s="40" t="s">
        <v>73</v>
      </c>
      <c r="AJ13" s="40" t="s">
        <v>73</v>
      </c>
      <c r="AK13" s="41" t="s">
        <v>76</v>
      </c>
      <c r="AL13" s="41" t="s">
        <v>73</v>
      </c>
      <c r="AM13" s="3" t="s">
        <v>76</v>
      </c>
      <c r="AN13" s="3" t="s">
        <v>73</v>
      </c>
      <c r="AP13" s="44" t="s">
        <v>84</v>
      </c>
      <c r="AQ13" s="33">
        <v>0.65361168481487997</v>
      </c>
      <c r="AR13" s="33">
        <v>0.62891701080685203</v>
      </c>
      <c r="AS13" s="42">
        <v>19.157711222465299</v>
      </c>
      <c r="AT13" s="42">
        <v>19.6352986175783</v>
      </c>
      <c r="AU13" s="43">
        <v>0.58854763204444205</v>
      </c>
      <c r="AV13" s="43">
        <v>0.60916581420262605</v>
      </c>
      <c r="AW13" s="35">
        <v>0.71557078302967803</v>
      </c>
      <c r="AX13" s="35">
        <v>0.69834539597761702</v>
      </c>
      <c r="AY13" s="36" t="s">
        <v>76</v>
      </c>
      <c r="AZ13" s="36" t="s">
        <v>76</v>
      </c>
      <c r="BA13" s="40" t="s">
        <v>73</v>
      </c>
      <c r="BB13" s="40" t="s">
        <v>73</v>
      </c>
      <c r="BC13" s="41" t="s">
        <v>75</v>
      </c>
      <c r="BD13" s="41" t="s">
        <v>76</v>
      </c>
      <c r="BE13" s="3" t="s">
        <v>76</v>
      </c>
      <c r="BF13" s="3" t="s">
        <v>76</v>
      </c>
      <c r="BG13">
        <f t="shared" si="5"/>
        <v>1</v>
      </c>
      <c r="BH13" t="s">
        <v>84</v>
      </c>
      <c r="BI13" s="35">
        <v>0.61216899059697905</v>
      </c>
      <c r="BJ13" s="35">
        <v>0.58873650283311596</v>
      </c>
      <c r="BK13" s="35">
        <v>23.1104136912037</v>
      </c>
      <c r="BL13" s="35">
        <v>22.9050585976862</v>
      </c>
      <c r="BM13" s="35">
        <v>0.62276079629583403</v>
      </c>
      <c r="BN13" s="35">
        <v>0.64129829031963304</v>
      </c>
      <c r="BO13" s="35">
        <v>0.702161749198008</v>
      </c>
      <c r="BP13" s="35">
        <v>0.683585110815213</v>
      </c>
      <c r="BQ13" t="s">
        <v>76</v>
      </c>
      <c r="BR13" t="s">
        <v>76</v>
      </c>
      <c r="BS13" t="s">
        <v>73</v>
      </c>
      <c r="BT13" t="s">
        <v>73</v>
      </c>
      <c r="BU13" t="s">
        <v>76</v>
      </c>
      <c r="BV13" t="s">
        <v>76</v>
      </c>
      <c r="BW13" t="s">
        <v>76</v>
      </c>
      <c r="BX13" t="s">
        <v>76</v>
      </c>
    </row>
    <row r="14" spans="1:76" x14ac:dyDescent="0.3">
      <c r="A14" s="2">
        <v>14162500</v>
      </c>
      <c r="B14">
        <v>23772909</v>
      </c>
      <c r="C14" t="s">
        <v>11</v>
      </c>
      <c r="D14" t="s">
        <v>94</v>
      </c>
      <c r="E14" s="16">
        <v>0.69299999999999995</v>
      </c>
      <c r="F14" s="16" t="str">
        <f t="shared" si="19"/>
        <v>S</v>
      </c>
      <c r="G14" s="16" t="str">
        <f t="shared" si="20"/>
        <v>S</v>
      </c>
      <c r="H14" s="16" t="str">
        <f t="shared" si="21"/>
        <v>VG</v>
      </c>
      <c r="I14" s="16" t="str">
        <f t="shared" si="22"/>
        <v>G</v>
      </c>
      <c r="J14" s="19">
        <v>3.3000000000000002E-2</v>
      </c>
      <c r="K14" s="19" t="str">
        <f t="shared" si="23"/>
        <v>VG</v>
      </c>
      <c r="L14" s="26" t="str">
        <f t="shared" si="24"/>
        <v>G</v>
      </c>
      <c r="M14" s="26" t="str">
        <f t="shared" si="25"/>
        <v>G</v>
      </c>
      <c r="N14" s="26" t="str">
        <f t="shared" si="26"/>
        <v>G</v>
      </c>
      <c r="O14" s="17">
        <v>0.55000000000000004</v>
      </c>
      <c r="P14" s="17" t="str">
        <f t="shared" si="27"/>
        <v>G</v>
      </c>
      <c r="Q14" s="17" t="str">
        <f t="shared" si="28"/>
        <v>G</v>
      </c>
      <c r="R14" s="17" t="str">
        <f t="shared" si="29"/>
        <v>VG</v>
      </c>
      <c r="S14" s="17" t="str">
        <f t="shared" si="30"/>
        <v>VG</v>
      </c>
      <c r="T14" s="18">
        <v>0.76500000000000001</v>
      </c>
      <c r="U14" s="18" t="str">
        <f t="shared" si="31"/>
        <v>G</v>
      </c>
      <c r="V14" s="18" t="str">
        <f t="shared" si="32"/>
        <v>S</v>
      </c>
      <c r="W14" s="18" t="str">
        <f t="shared" si="33"/>
        <v>G</v>
      </c>
      <c r="X14" s="18" t="str">
        <f t="shared" si="34"/>
        <v>G</v>
      </c>
      <c r="Y14" s="33">
        <v>0.76488069174801598</v>
      </c>
      <c r="Z14" s="33">
        <v>0.68991725054118203</v>
      </c>
      <c r="AA14" s="42">
        <v>10.1443382784535</v>
      </c>
      <c r="AB14" s="42">
        <v>7.1222258413468396</v>
      </c>
      <c r="AC14" s="43">
        <v>0.484891027192693</v>
      </c>
      <c r="AD14" s="43">
        <v>0.55685074253234002</v>
      </c>
      <c r="AE14" s="35">
        <v>0.81843746163333897</v>
      </c>
      <c r="AF14" s="35">
        <v>0.72999307079166997</v>
      </c>
      <c r="AG14" s="36" t="s">
        <v>75</v>
      </c>
      <c r="AH14" s="36" t="s">
        <v>76</v>
      </c>
      <c r="AI14" s="40" t="s">
        <v>76</v>
      </c>
      <c r="AJ14" s="40" t="s">
        <v>75</v>
      </c>
      <c r="AK14" s="41" t="s">
        <v>77</v>
      </c>
      <c r="AL14" s="41" t="s">
        <v>75</v>
      </c>
      <c r="AM14" s="3" t="s">
        <v>75</v>
      </c>
      <c r="AN14" s="3" t="s">
        <v>76</v>
      </c>
      <c r="AP14" s="44" t="s">
        <v>85</v>
      </c>
      <c r="AQ14" s="33">
        <v>0.79347932251418196</v>
      </c>
      <c r="AR14" s="33">
        <v>0.80273521066028797</v>
      </c>
      <c r="AS14" s="42">
        <v>6.4806978964083202</v>
      </c>
      <c r="AT14" s="42">
        <v>5.7980864326347703</v>
      </c>
      <c r="AU14" s="43">
        <v>0.454445461508659</v>
      </c>
      <c r="AV14" s="43">
        <v>0.444145009360357</v>
      </c>
      <c r="AW14" s="35">
        <v>0.82084976638971097</v>
      </c>
      <c r="AX14" s="35">
        <v>0.82746101549721796</v>
      </c>
      <c r="AY14" s="36" t="s">
        <v>75</v>
      </c>
      <c r="AZ14" s="36" t="s">
        <v>77</v>
      </c>
      <c r="BA14" s="40" t="s">
        <v>75</v>
      </c>
      <c r="BB14" s="40" t="s">
        <v>75</v>
      </c>
      <c r="BC14" s="41" t="s">
        <v>77</v>
      </c>
      <c r="BD14" s="41" t="s">
        <v>77</v>
      </c>
      <c r="BE14" s="3" t="s">
        <v>75</v>
      </c>
      <c r="BF14" s="3" t="s">
        <v>75</v>
      </c>
      <c r="BG14">
        <f t="shared" si="5"/>
        <v>1</v>
      </c>
      <c r="BH14" t="s">
        <v>85</v>
      </c>
      <c r="BI14" s="35">
        <v>0.77201057728846201</v>
      </c>
      <c r="BJ14" s="35">
        <v>0.78145064939357001</v>
      </c>
      <c r="BK14" s="35">
        <v>8.3086932198694807</v>
      </c>
      <c r="BL14" s="35">
        <v>6.9422442839524603</v>
      </c>
      <c r="BM14" s="35">
        <v>0.47748237947754502</v>
      </c>
      <c r="BN14" s="35">
        <v>0.46749262091120802</v>
      </c>
      <c r="BO14" s="35">
        <v>0.81530771590621798</v>
      </c>
      <c r="BP14" s="35">
        <v>0.81882056470473397</v>
      </c>
      <c r="BQ14" t="s">
        <v>75</v>
      </c>
      <c r="BR14" t="s">
        <v>75</v>
      </c>
      <c r="BS14" t="s">
        <v>75</v>
      </c>
      <c r="BT14" t="s">
        <v>75</v>
      </c>
      <c r="BU14" t="s">
        <v>77</v>
      </c>
      <c r="BV14" t="s">
        <v>77</v>
      </c>
      <c r="BW14" t="s">
        <v>75</v>
      </c>
      <c r="BX14" t="s">
        <v>75</v>
      </c>
    </row>
    <row r="15" spans="1:76" x14ac:dyDescent="0.3">
      <c r="A15" s="2">
        <v>14163150</v>
      </c>
      <c r="B15" s="71">
        <v>23772857</v>
      </c>
      <c r="C15" s="71" t="s">
        <v>25</v>
      </c>
      <c r="D15" t="s">
        <v>55</v>
      </c>
      <c r="E15" s="16">
        <v>0.40500000000000003</v>
      </c>
      <c r="F15" s="16" t="str">
        <f t="shared" si="19"/>
        <v>NS</v>
      </c>
      <c r="G15" s="16">
        <f t="shared" si="20"/>
        <v>0</v>
      </c>
      <c r="H15" s="16">
        <f t="shared" si="21"/>
        <v>0</v>
      </c>
      <c r="I15" s="16">
        <f t="shared" si="22"/>
        <v>0</v>
      </c>
      <c r="J15" s="19">
        <v>-0.30399999999999999</v>
      </c>
      <c r="K15" s="19" t="str">
        <f t="shared" si="23"/>
        <v>NS</v>
      </c>
      <c r="L15" s="26">
        <f t="shared" si="24"/>
        <v>0</v>
      </c>
      <c r="M15" s="26">
        <f t="shared" si="25"/>
        <v>0</v>
      </c>
      <c r="N15" s="26">
        <f t="shared" si="26"/>
        <v>0</v>
      </c>
      <c r="O15" s="17">
        <v>0.65500000000000003</v>
      </c>
      <c r="P15" s="17" t="str">
        <f t="shared" si="27"/>
        <v>S</v>
      </c>
      <c r="Q15" s="17">
        <f t="shared" si="28"/>
        <v>0</v>
      </c>
      <c r="R15" s="17">
        <f t="shared" si="29"/>
        <v>0</v>
      </c>
      <c r="S15" s="17">
        <f t="shared" si="30"/>
        <v>0</v>
      </c>
      <c r="T15" s="18">
        <v>0.83699999999999997</v>
      </c>
      <c r="U15" s="18" t="str">
        <f t="shared" si="31"/>
        <v>G</v>
      </c>
      <c r="V15" s="18">
        <f t="shared" si="32"/>
        <v>0</v>
      </c>
      <c r="W15" s="18">
        <f t="shared" si="33"/>
        <v>0</v>
      </c>
      <c r="X15" s="18">
        <f t="shared" si="34"/>
        <v>0</v>
      </c>
    </row>
    <row r="16" spans="1:76" x14ac:dyDescent="0.3">
      <c r="A16" s="2">
        <v>14163900</v>
      </c>
      <c r="B16" s="71">
        <v>23772801</v>
      </c>
      <c r="C16" s="71" t="s">
        <v>26</v>
      </c>
      <c r="D16" t="s">
        <v>55</v>
      </c>
      <c r="E16" s="16">
        <v>0.40799999999999997</v>
      </c>
      <c r="F16" s="16" t="str">
        <f t="shared" si="19"/>
        <v>NS</v>
      </c>
      <c r="G16" s="16">
        <f t="shared" si="20"/>
        <v>0</v>
      </c>
      <c r="H16" s="16">
        <f t="shared" si="21"/>
        <v>0</v>
      </c>
      <c r="I16" s="16">
        <f t="shared" si="22"/>
        <v>0</v>
      </c>
      <c r="J16" s="19">
        <v>-0.29899999999999999</v>
      </c>
      <c r="K16" s="19" t="str">
        <f t="shared" si="23"/>
        <v>NS</v>
      </c>
      <c r="L16" s="26">
        <f t="shared" si="24"/>
        <v>0</v>
      </c>
      <c r="M16" s="26">
        <f t="shared" si="25"/>
        <v>0</v>
      </c>
      <c r="N16" s="26">
        <f t="shared" si="26"/>
        <v>0</v>
      </c>
      <c r="O16" s="17">
        <v>0.66400000000000003</v>
      </c>
      <c r="P16" s="17" t="str">
        <f t="shared" si="27"/>
        <v>S</v>
      </c>
      <c r="Q16" s="17">
        <f t="shared" si="28"/>
        <v>0</v>
      </c>
      <c r="R16" s="17">
        <f t="shared" si="29"/>
        <v>0</v>
      </c>
      <c r="S16" s="17">
        <f t="shared" si="30"/>
        <v>0</v>
      </c>
      <c r="T16" s="18">
        <v>0.78200000000000003</v>
      </c>
      <c r="U16" s="18" t="str">
        <f t="shared" si="31"/>
        <v>G</v>
      </c>
      <c r="V16" s="18">
        <f t="shared" si="32"/>
        <v>0</v>
      </c>
      <c r="W16" s="18">
        <f t="shared" si="33"/>
        <v>0</v>
      </c>
      <c r="X16" s="18">
        <f t="shared" si="34"/>
        <v>0</v>
      </c>
    </row>
    <row r="17" spans="1:76" x14ac:dyDescent="0.3">
      <c r="A17" s="2">
        <v>14164700</v>
      </c>
      <c r="B17" s="71">
        <v>23774369</v>
      </c>
      <c r="C17" s="71" t="s">
        <v>12</v>
      </c>
      <c r="D17" t="s">
        <v>55</v>
      </c>
      <c r="E17" s="16">
        <v>0.39700000000000002</v>
      </c>
      <c r="F17" s="16" t="str">
        <f t="shared" si="19"/>
        <v>NS</v>
      </c>
      <c r="G17" s="16" t="str">
        <f t="shared" si="20"/>
        <v>NS</v>
      </c>
      <c r="H17" s="16" t="str">
        <f t="shared" si="21"/>
        <v>NS</v>
      </c>
      <c r="I17" s="16" t="str">
        <f t="shared" si="22"/>
        <v>NS</v>
      </c>
      <c r="J17" s="19">
        <v>0.39700000000000002</v>
      </c>
      <c r="K17" s="19" t="str">
        <f t="shared" si="23"/>
        <v>NS</v>
      </c>
      <c r="L17" s="26" t="str">
        <f t="shared" si="24"/>
        <v>S</v>
      </c>
      <c r="M17" s="26" t="str">
        <f t="shared" si="25"/>
        <v>NS</v>
      </c>
      <c r="N17" s="26" t="str">
        <f t="shared" si="26"/>
        <v>NS</v>
      </c>
      <c r="O17" s="17">
        <v>0.745</v>
      </c>
      <c r="P17" s="17" t="str">
        <f t="shared" si="27"/>
        <v>NS</v>
      </c>
      <c r="Q17" s="17" t="str">
        <f t="shared" si="28"/>
        <v>NS</v>
      </c>
      <c r="R17" s="17" t="str">
        <f t="shared" si="29"/>
        <v>NS</v>
      </c>
      <c r="S17" s="17" t="str">
        <f t="shared" si="30"/>
        <v>NS</v>
      </c>
      <c r="T17" s="18">
        <v>0.70099999999999996</v>
      </c>
      <c r="U17" s="18" t="str">
        <f t="shared" si="31"/>
        <v>S</v>
      </c>
      <c r="V17" s="18" t="str">
        <f t="shared" si="32"/>
        <v>S</v>
      </c>
      <c r="W17" s="18" t="str">
        <f t="shared" si="33"/>
        <v>S</v>
      </c>
      <c r="X17" s="18" t="str">
        <f t="shared" si="34"/>
        <v>S</v>
      </c>
      <c r="Y17" s="33">
        <v>3.0704881282754101E-2</v>
      </c>
      <c r="Z17" s="33">
        <v>8.4524781993650294E-2</v>
      </c>
      <c r="AA17" s="42">
        <v>57.725781118164299</v>
      </c>
      <c r="AB17" s="42">
        <v>55.898433080474298</v>
      </c>
      <c r="AC17" s="43">
        <v>0.98452786589168995</v>
      </c>
      <c r="AD17" s="43">
        <v>0.956804691672417</v>
      </c>
      <c r="AE17" s="35">
        <v>0.60214454482463797</v>
      </c>
      <c r="AF17" s="35">
        <v>0.63132009052717497</v>
      </c>
      <c r="AG17" s="36" t="s">
        <v>73</v>
      </c>
      <c r="AH17" s="36" t="s">
        <v>73</v>
      </c>
      <c r="AI17" s="40" t="s">
        <v>73</v>
      </c>
      <c r="AJ17" s="40" t="s">
        <v>73</v>
      </c>
      <c r="AK17" s="41" t="s">
        <v>73</v>
      </c>
      <c r="AL17" s="41" t="s">
        <v>73</v>
      </c>
      <c r="AM17" s="3" t="s">
        <v>76</v>
      </c>
      <c r="AN17" s="3" t="s">
        <v>76</v>
      </c>
      <c r="AP17" s="44" t="s">
        <v>86</v>
      </c>
      <c r="AQ17" s="33">
        <v>-0.140948274247363</v>
      </c>
      <c r="AR17" s="33">
        <v>-0.122937769553058</v>
      </c>
      <c r="AS17" s="42">
        <v>66.867307385937096</v>
      </c>
      <c r="AT17" s="42">
        <v>66.057230496528703</v>
      </c>
      <c r="AU17" s="43">
        <v>1.0681518029977599</v>
      </c>
      <c r="AV17" s="43">
        <v>1.0596875811073101</v>
      </c>
      <c r="AW17" s="35">
        <v>0.57818284597209202</v>
      </c>
      <c r="AX17" s="35">
        <v>0.60062178678829903</v>
      </c>
      <c r="AY17" s="36" t="s">
        <v>73</v>
      </c>
      <c r="AZ17" s="36" t="s">
        <v>73</v>
      </c>
      <c r="BA17" s="40" t="s">
        <v>73</v>
      </c>
      <c r="BB17" s="40" t="s">
        <v>73</v>
      </c>
      <c r="BC17" s="41" t="s">
        <v>73</v>
      </c>
      <c r="BD17" s="41" t="s">
        <v>73</v>
      </c>
      <c r="BE17" s="3" t="s">
        <v>73</v>
      </c>
      <c r="BF17" s="3" t="s">
        <v>76</v>
      </c>
      <c r="BG17">
        <f t="shared" ref="BG17:BG19" si="35">IF(BH17=AP17,1,0)</f>
        <v>1</v>
      </c>
      <c r="BH17" t="s">
        <v>86</v>
      </c>
      <c r="BI17" s="35">
        <v>-5.9165543784451997E-2</v>
      </c>
      <c r="BJ17" s="35">
        <v>-4.1886943092680901E-2</v>
      </c>
      <c r="BK17" s="35">
        <v>61.764911696754098</v>
      </c>
      <c r="BL17" s="35">
        <v>61.151691742809497</v>
      </c>
      <c r="BM17" s="35">
        <v>1.02915768654976</v>
      </c>
      <c r="BN17" s="35">
        <v>1.02072863342452</v>
      </c>
      <c r="BO17" s="35">
        <v>0.58744030239503198</v>
      </c>
      <c r="BP17" s="35">
        <v>0.61195296299156199</v>
      </c>
      <c r="BQ17" t="s">
        <v>73</v>
      </c>
      <c r="BR17" t="s">
        <v>73</v>
      </c>
      <c r="BS17" t="s">
        <v>73</v>
      </c>
      <c r="BT17" t="s">
        <v>73</v>
      </c>
      <c r="BU17" t="s">
        <v>73</v>
      </c>
      <c r="BV17" t="s">
        <v>73</v>
      </c>
      <c r="BW17" t="s">
        <v>73</v>
      </c>
      <c r="BX17" t="s">
        <v>76</v>
      </c>
    </row>
    <row r="18" spans="1:76" x14ac:dyDescent="0.3">
      <c r="A18" s="2">
        <v>14164900</v>
      </c>
      <c r="B18">
        <v>23772751</v>
      </c>
      <c r="C18" t="s">
        <v>13</v>
      </c>
      <c r="D18" t="s">
        <v>136</v>
      </c>
      <c r="E18" s="16">
        <v>0.77200000000000002</v>
      </c>
      <c r="F18" s="16" t="str">
        <f t="shared" si="19"/>
        <v>G</v>
      </c>
      <c r="G18" s="16" t="str">
        <f t="shared" si="20"/>
        <v>G</v>
      </c>
      <c r="H18" s="16" t="str">
        <f t="shared" si="21"/>
        <v>VG</v>
      </c>
      <c r="I18" s="16" t="str">
        <f t="shared" si="22"/>
        <v>VG</v>
      </c>
      <c r="J18" s="19">
        <v>4.0000000000000001E-3</v>
      </c>
      <c r="K18" s="19" t="str">
        <f t="shared" si="23"/>
        <v>VG</v>
      </c>
      <c r="L18" s="26" t="str">
        <f t="shared" si="24"/>
        <v>G</v>
      </c>
      <c r="M18" s="26" t="str">
        <f t="shared" si="25"/>
        <v>VG</v>
      </c>
      <c r="N18" s="26" t="str">
        <f t="shared" si="26"/>
        <v>G</v>
      </c>
      <c r="O18" s="17">
        <v>0.47699999999999998</v>
      </c>
      <c r="P18" s="17" t="str">
        <f t="shared" si="27"/>
        <v>VG</v>
      </c>
      <c r="Q18" s="17" t="str">
        <f t="shared" si="28"/>
        <v>VG</v>
      </c>
      <c r="R18" s="17" t="str">
        <f t="shared" si="29"/>
        <v>VG</v>
      </c>
      <c r="S18" s="17" t="str">
        <f t="shared" si="30"/>
        <v>VG</v>
      </c>
      <c r="T18" s="18">
        <v>0.78300000000000003</v>
      </c>
      <c r="U18" s="18" t="str">
        <f t="shared" si="31"/>
        <v>G</v>
      </c>
      <c r="V18" s="18" t="str">
        <f t="shared" si="32"/>
        <v>G</v>
      </c>
      <c r="W18" s="18" t="str">
        <f t="shared" si="33"/>
        <v>VG</v>
      </c>
      <c r="X18" s="18" t="str">
        <f t="shared" si="34"/>
        <v>G</v>
      </c>
      <c r="Y18" s="33">
        <v>0.82957537734731002</v>
      </c>
      <c r="Z18" s="33">
        <v>0.770017181523593</v>
      </c>
      <c r="AA18" s="42">
        <v>4.1945904485044201</v>
      </c>
      <c r="AB18" s="42">
        <v>1.60133556975805</v>
      </c>
      <c r="AC18" s="43">
        <v>0.41282517201920899</v>
      </c>
      <c r="AD18" s="43">
        <v>0.47956523902010201</v>
      </c>
      <c r="AE18" s="35">
        <v>0.83981224617125405</v>
      </c>
      <c r="AF18" s="35">
        <v>0.77168278397218004</v>
      </c>
      <c r="AG18" s="36" t="s">
        <v>77</v>
      </c>
      <c r="AH18" s="36" t="s">
        <v>75</v>
      </c>
      <c r="AI18" s="40" t="s">
        <v>77</v>
      </c>
      <c r="AJ18" s="40" t="s">
        <v>77</v>
      </c>
      <c r="AK18" s="41" t="s">
        <v>77</v>
      </c>
      <c r="AL18" s="41" t="s">
        <v>77</v>
      </c>
      <c r="AM18" s="3" t="s">
        <v>75</v>
      </c>
      <c r="AN18" s="3" t="s">
        <v>75</v>
      </c>
      <c r="AP18" s="44" t="s">
        <v>87</v>
      </c>
      <c r="AQ18" s="33">
        <v>0.84535320975234196</v>
      </c>
      <c r="AR18" s="33">
        <v>0.852362033202411</v>
      </c>
      <c r="AS18" s="42">
        <v>0.65503642042571297</v>
      </c>
      <c r="AT18" s="42">
        <v>0.70929549035220396</v>
      </c>
      <c r="AU18" s="43">
        <v>0.39325156102380399</v>
      </c>
      <c r="AV18" s="43">
        <v>0.38423686288224501</v>
      </c>
      <c r="AW18" s="35">
        <v>0.84908178687649805</v>
      </c>
      <c r="AX18" s="35">
        <v>0.85623492331974904</v>
      </c>
      <c r="AY18" s="36" t="s">
        <v>77</v>
      </c>
      <c r="AZ18" s="36" t="s">
        <v>77</v>
      </c>
      <c r="BA18" s="40" t="s">
        <v>77</v>
      </c>
      <c r="BB18" s="40" t="s">
        <v>77</v>
      </c>
      <c r="BC18" s="41" t="s">
        <v>77</v>
      </c>
      <c r="BD18" s="41" t="s">
        <v>77</v>
      </c>
      <c r="BE18" s="3" t="s">
        <v>75</v>
      </c>
      <c r="BF18" s="3" t="s">
        <v>77</v>
      </c>
      <c r="BG18">
        <f t="shared" si="35"/>
        <v>1</v>
      </c>
      <c r="BH18" t="s">
        <v>87</v>
      </c>
      <c r="BI18" s="35">
        <v>0.83149852870428698</v>
      </c>
      <c r="BJ18" s="35">
        <v>0.840051780765255</v>
      </c>
      <c r="BK18" s="35">
        <v>2.4536945846266698</v>
      </c>
      <c r="BL18" s="35">
        <v>1.8573873082821999</v>
      </c>
      <c r="BM18" s="35">
        <v>0.41048930716367399</v>
      </c>
      <c r="BN18" s="35">
        <v>0.39993526880577102</v>
      </c>
      <c r="BO18" s="35">
        <v>0.83515826593662201</v>
      </c>
      <c r="BP18" s="35">
        <v>0.84255161739777595</v>
      </c>
      <c r="BQ18" t="s">
        <v>77</v>
      </c>
      <c r="BR18" t="s">
        <v>77</v>
      </c>
      <c r="BS18" t="s">
        <v>77</v>
      </c>
      <c r="BT18" t="s">
        <v>77</v>
      </c>
      <c r="BU18" t="s">
        <v>77</v>
      </c>
      <c r="BV18" t="s">
        <v>77</v>
      </c>
      <c r="BW18" t="s">
        <v>75</v>
      </c>
      <c r="BX18" t="s">
        <v>75</v>
      </c>
    </row>
    <row r="19" spans="1:76" x14ac:dyDescent="0.3">
      <c r="A19" s="2">
        <v>14165000</v>
      </c>
      <c r="B19">
        <v>23773513</v>
      </c>
      <c r="C19" t="s">
        <v>14</v>
      </c>
      <c r="D19" t="s">
        <v>94</v>
      </c>
      <c r="E19" s="16">
        <v>0.72699999999999998</v>
      </c>
      <c r="F19" s="16" t="str">
        <f t="shared" si="19"/>
        <v>G</v>
      </c>
      <c r="G19" s="16" t="str">
        <f t="shared" si="20"/>
        <v>S</v>
      </c>
      <c r="H19" s="16" t="str">
        <f t="shared" si="21"/>
        <v>S</v>
      </c>
      <c r="I19" s="16" t="str">
        <f t="shared" si="22"/>
        <v>S</v>
      </c>
      <c r="J19" s="19">
        <v>2E-3</v>
      </c>
      <c r="K19" s="19" t="str">
        <f t="shared" si="23"/>
        <v>VG</v>
      </c>
      <c r="L19" s="26" t="str">
        <f t="shared" si="24"/>
        <v>VG</v>
      </c>
      <c r="M19" s="26" t="str">
        <f t="shared" si="25"/>
        <v>NS</v>
      </c>
      <c r="N19" s="26" t="str">
        <f t="shared" si="26"/>
        <v>VG</v>
      </c>
      <c r="O19" s="17">
        <v>0.52100000000000002</v>
      </c>
      <c r="P19" s="17" t="str">
        <f t="shared" si="27"/>
        <v>G</v>
      </c>
      <c r="Q19" s="17" t="str">
        <f t="shared" si="28"/>
        <v>NS</v>
      </c>
      <c r="R19" s="17" t="str">
        <f t="shared" si="29"/>
        <v>NS</v>
      </c>
      <c r="S19" s="17" t="str">
        <f t="shared" si="30"/>
        <v>NS</v>
      </c>
      <c r="T19" s="18">
        <v>0.81399999999999995</v>
      </c>
      <c r="U19" s="18" t="str">
        <f t="shared" si="31"/>
        <v>G</v>
      </c>
      <c r="V19" s="18" t="str">
        <f t="shared" si="32"/>
        <v>VG</v>
      </c>
      <c r="W19" s="18" t="str">
        <f t="shared" si="33"/>
        <v>VG</v>
      </c>
      <c r="X19" s="18" t="str">
        <f t="shared" si="34"/>
        <v>VG</v>
      </c>
      <c r="Y19" s="33">
        <v>0.46449135700952998</v>
      </c>
      <c r="Z19" s="33">
        <v>0.48582826247624</v>
      </c>
      <c r="AA19" s="42">
        <v>36.925476905016303</v>
      </c>
      <c r="AB19" s="42">
        <v>35.422135499048998</v>
      </c>
      <c r="AC19" s="43">
        <v>0.73178456050293195</v>
      </c>
      <c r="AD19" s="43">
        <v>0.71705769469670899</v>
      </c>
      <c r="AE19" s="35">
        <v>0.86373220117502103</v>
      </c>
      <c r="AF19" s="35">
        <v>0.86641318681162205</v>
      </c>
      <c r="AG19" s="36" t="s">
        <v>76</v>
      </c>
      <c r="AH19" s="36" t="s">
        <v>76</v>
      </c>
      <c r="AI19" s="40" t="s">
        <v>73</v>
      </c>
      <c r="AJ19" s="40" t="s">
        <v>73</v>
      </c>
      <c r="AK19" s="41" t="s">
        <v>73</v>
      </c>
      <c r="AL19" s="41" t="s">
        <v>73</v>
      </c>
      <c r="AM19" s="3" t="s">
        <v>77</v>
      </c>
      <c r="AN19" s="3" t="s">
        <v>77</v>
      </c>
      <c r="AP19" s="44" t="s">
        <v>88</v>
      </c>
      <c r="AQ19" s="33">
        <v>0.43843094218020001</v>
      </c>
      <c r="AR19" s="33">
        <v>0.45450937038529099</v>
      </c>
      <c r="AS19" s="42">
        <v>40.067811319636199</v>
      </c>
      <c r="AT19" s="42">
        <v>39.605988650487703</v>
      </c>
      <c r="AU19" s="43">
        <v>0.74937911488097997</v>
      </c>
      <c r="AV19" s="43">
        <v>0.73857337456390104</v>
      </c>
      <c r="AW19" s="35">
        <v>0.87051913419226601</v>
      </c>
      <c r="AX19" s="35">
        <v>0.88200065354242896</v>
      </c>
      <c r="AY19" s="36" t="s">
        <v>73</v>
      </c>
      <c r="AZ19" s="36" t="s">
        <v>76</v>
      </c>
      <c r="BA19" s="40" t="s">
        <v>73</v>
      </c>
      <c r="BB19" s="40" t="s">
        <v>73</v>
      </c>
      <c r="BC19" s="41" t="s">
        <v>73</v>
      </c>
      <c r="BD19" s="41" t="s">
        <v>73</v>
      </c>
      <c r="BE19" s="3" t="s">
        <v>77</v>
      </c>
      <c r="BF19" s="3" t="s">
        <v>77</v>
      </c>
      <c r="BG19">
        <f t="shared" si="35"/>
        <v>1</v>
      </c>
      <c r="BH19" t="s">
        <v>88</v>
      </c>
      <c r="BI19" s="35">
        <v>0.48875926577338902</v>
      </c>
      <c r="BJ19" s="35">
        <v>0.49850744282400899</v>
      </c>
      <c r="BK19" s="35">
        <v>34.750583660210602</v>
      </c>
      <c r="BL19" s="35">
        <v>34.841960954976599</v>
      </c>
      <c r="BM19" s="35">
        <v>0.71501100287101205</v>
      </c>
      <c r="BN19" s="35">
        <v>0.70816139203997197</v>
      </c>
      <c r="BO19" s="35">
        <v>0.86944312864988105</v>
      </c>
      <c r="BP19" s="35">
        <v>0.88290786392832199</v>
      </c>
      <c r="BQ19" t="s">
        <v>76</v>
      </c>
      <c r="BR19" t="s">
        <v>76</v>
      </c>
      <c r="BS19" t="s">
        <v>73</v>
      </c>
      <c r="BT19" t="s">
        <v>73</v>
      </c>
      <c r="BU19" t="s">
        <v>73</v>
      </c>
      <c r="BV19" t="s">
        <v>73</v>
      </c>
      <c r="BW19" t="s">
        <v>77</v>
      </c>
      <c r="BX19" t="s">
        <v>77</v>
      </c>
    </row>
    <row r="21" spans="1:76" x14ac:dyDescent="0.3">
      <c r="A21" t="s">
        <v>57</v>
      </c>
    </row>
    <row r="22" spans="1:76" x14ac:dyDescent="0.3">
      <c r="A22" s="3" t="s">
        <v>16</v>
      </c>
      <c r="B22" s="3" t="s">
        <v>56</v>
      </c>
      <c r="E22" s="16" t="s">
        <v>48</v>
      </c>
      <c r="J22" s="19" t="s">
        <v>49</v>
      </c>
      <c r="O22" s="17" t="s">
        <v>50</v>
      </c>
      <c r="T22" s="18" t="s">
        <v>51</v>
      </c>
      <c r="Y22" s="36" t="s">
        <v>69</v>
      </c>
      <c r="Z22" s="36" t="s">
        <v>70</v>
      </c>
      <c r="AA22" s="37" t="s">
        <v>69</v>
      </c>
      <c r="AB22" s="37" t="s">
        <v>70</v>
      </c>
      <c r="AC22" s="38" t="s">
        <v>69</v>
      </c>
      <c r="AD22" s="38" t="s">
        <v>70</v>
      </c>
      <c r="AE22" s="3" t="s">
        <v>69</v>
      </c>
      <c r="AF22" s="3" t="s">
        <v>70</v>
      </c>
      <c r="AG22" s="39" t="s">
        <v>69</v>
      </c>
      <c r="AH22" s="39" t="s">
        <v>70</v>
      </c>
      <c r="AI22" s="37" t="s">
        <v>69</v>
      </c>
      <c r="AJ22" s="37" t="s">
        <v>70</v>
      </c>
      <c r="AK22" s="38" t="s">
        <v>69</v>
      </c>
      <c r="AL22" s="38" t="s">
        <v>70</v>
      </c>
      <c r="AM22" s="3" t="s">
        <v>69</v>
      </c>
      <c r="AN22" s="3" t="s">
        <v>70</v>
      </c>
      <c r="AQ22" s="36" t="s">
        <v>71</v>
      </c>
      <c r="AR22" s="36" t="s">
        <v>72</v>
      </c>
      <c r="AS22" s="40" t="s">
        <v>71</v>
      </c>
      <c r="AT22" s="40" t="s">
        <v>72</v>
      </c>
      <c r="AU22" s="41" t="s">
        <v>71</v>
      </c>
      <c r="AV22" s="41" t="s">
        <v>72</v>
      </c>
      <c r="AW22" s="3" t="s">
        <v>71</v>
      </c>
      <c r="AX22" s="3" t="s">
        <v>72</v>
      </c>
      <c r="AY22" s="36" t="s">
        <v>71</v>
      </c>
      <c r="AZ22" s="36" t="s">
        <v>72</v>
      </c>
      <c r="BA22" s="40" t="s">
        <v>71</v>
      </c>
      <c r="BB22" s="40" t="s">
        <v>72</v>
      </c>
      <c r="BC22" s="41" t="s">
        <v>71</v>
      </c>
      <c r="BD22" s="41" t="s">
        <v>72</v>
      </c>
      <c r="BE22" s="3" t="s">
        <v>71</v>
      </c>
      <c r="BF22" s="3" t="s">
        <v>72</v>
      </c>
      <c r="BI22" s="35" t="s">
        <v>71</v>
      </c>
      <c r="BJ22" s="35" t="s">
        <v>72</v>
      </c>
      <c r="BK22" s="35" t="s">
        <v>71</v>
      </c>
      <c r="BL22" s="35" t="s">
        <v>72</v>
      </c>
      <c r="BM22" s="35" t="s">
        <v>71</v>
      </c>
      <c r="BN22" s="35" t="s">
        <v>72</v>
      </c>
      <c r="BO22" s="35" t="s">
        <v>71</v>
      </c>
      <c r="BP22" s="35" t="s">
        <v>72</v>
      </c>
      <c r="BQ22" t="s">
        <v>71</v>
      </c>
      <c r="BR22" t="s">
        <v>72</v>
      </c>
      <c r="BS22" t="s">
        <v>71</v>
      </c>
      <c r="BT22" t="s">
        <v>72</v>
      </c>
      <c r="BU22" t="s">
        <v>71</v>
      </c>
      <c r="BV22" t="s">
        <v>72</v>
      </c>
      <c r="BW22" t="s">
        <v>71</v>
      </c>
      <c r="BX22" t="s">
        <v>72</v>
      </c>
    </row>
    <row r="23" spans="1:76" x14ac:dyDescent="0.3">
      <c r="A23">
        <v>14159200</v>
      </c>
      <c r="B23">
        <v>23773037</v>
      </c>
      <c r="C23" t="s">
        <v>58</v>
      </c>
      <c r="D23" t="s">
        <v>55</v>
      </c>
      <c r="E23" s="16">
        <v>0.85199999999999998</v>
      </c>
      <c r="F23" s="16" t="str">
        <f>IF(E23&gt;0.8,"VG",IF(E23&gt;0.7,"G",IF(E23&gt;0.45,"S","NS")))</f>
        <v>VG</v>
      </c>
      <c r="J23" s="19">
        <v>-2.9000000000000001E-2</v>
      </c>
      <c r="K23" s="26" t="str">
        <f>IF(ABS(J23)&lt;5%,"VG",IF(ABS(J23)&lt;10%,"G",IF(ABS(J23)&lt;15%,"S","NS")))</f>
        <v>VG</v>
      </c>
      <c r="O23" s="17">
        <v>0.38200000000000001</v>
      </c>
      <c r="P23" s="17" t="str">
        <f>IF(O23&lt;=0.5,"VG",IF(O23&lt;=0.6,"G",IF(O23&lt;=0.7,"S","NS")))</f>
        <v>VG</v>
      </c>
      <c r="T23" s="18">
        <v>0.88</v>
      </c>
      <c r="U23" s="18" t="str">
        <f>IF(T23&gt;0.85,"VG",IF(T23&gt;0.75,"G",IF(T23&gt;0.6,"S","NS")))</f>
        <v>VG</v>
      </c>
    </row>
    <row r="24" spans="1:76" x14ac:dyDescent="0.3">
      <c r="A24">
        <v>14159500</v>
      </c>
      <c r="B24">
        <v>23773009</v>
      </c>
      <c r="C24" t="s">
        <v>7</v>
      </c>
      <c r="D24" t="s">
        <v>55</v>
      </c>
      <c r="E24" s="16">
        <v>-6.9000000000000006E-2</v>
      </c>
      <c r="F24" s="16" t="str">
        <f>IF(E24&gt;0.8,"VG",IF(E24&gt;0.7,"G",IF(E24&gt;0.45,"S","NS")))</f>
        <v>NS</v>
      </c>
      <c r="J24" s="19">
        <v>-0.11600000000000001</v>
      </c>
      <c r="K24" s="26" t="str">
        <f>IF(ABS(J24)&lt;5%,"VG",IF(ABS(J24)&lt;10%,"G",IF(ABS(J24)&lt;15%,"S","NS")))</f>
        <v>S</v>
      </c>
      <c r="O24" s="17">
        <v>0.98</v>
      </c>
      <c r="P24" s="17" t="str">
        <f>IF(O24&lt;=0.5,"VG",IF(O24&lt;=0.6,"G",IF(O24&lt;=0.7,"S","NS")))</f>
        <v>NS</v>
      </c>
      <c r="T24" s="18">
        <v>0.77900000000000003</v>
      </c>
      <c r="U24" s="18" t="str">
        <f>IF(T24&gt;0.85,"VG",IF(T24&gt;0.75,"G",IF(T24&gt;0.6,"S","NS")))</f>
        <v>G</v>
      </c>
    </row>
    <row r="25" spans="1:76" x14ac:dyDescent="0.3">
      <c r="A25">
        <v>14161100</v>
      </c>
      <c r="B25">
        <v>23773429</v>
      </c>
      <c r="C25" t="s">
        <v>59</v>
      </c>
      <c r="D25" t="s">
        <v>55</v>
      </c>
      <c r="E25" s="16">
        <v>0.90400000000000003</v>
      </c>
      <c r="F25" s="16" t="str">
        <f t="shared" ref="F25:F28" si="36">IF(E25&gt;0.8,"VG",IF(E25&gt;0.7,"G",IF(E25&gt;0.45,"S","NS")))</f>
        <v>VG</v>
      </c>
      <c r="J25" s="19">
        <v>5.8000000000000003E-2</v>
      </c>
      <c r="K25" s="26" t="str">
        <f t="shared" ref="K25:K28" si="37">IF(ABS(J25)&lt;5%,"VG",IF(ABS(J25)&lt;10%,"G",IF(ABS(J25)&lt;15%,"S","NS")))</f>
        <v>G</v>
      </c>
      <c r="O25" s="17">
        <v>0.307</v>
      </c>
      <c r="P25" s="17" t="str">
        <f t="shared" ref="P25:P28" si="38">IF(O25&lt;=0.5,"VG",IF(O25&lt;=0.6,"G",IF(O25&lt;=0.7,"S","NS")))</f>
        <v>VG</v>
      </c>
      <c r="T25" s="18">
        <v>0.91900000000000004</v>
      </c>
      <c r="U25" s="18" t="str">
        <f t="shared" ref="U25:U28" si="39">IF(T25&gt;0.85,"VG",IF(T25&gt;0.75,"G",IF(T25&gt;0.6,"S","NS")))</f>
        <v>VG</v>
      </c>
    </row>
    <row r="26" spans="1:76" x14ac:dyDescent="0.3">
      <c r="A26">
        <v>14162200</v>
      </c>
      <c r="B26">
        <v>23773405</v>
      </c>
      <c r="C26" t="s">
        <v>10</v>
      </c>
      <c r="D26" t="s">
        <v>55</v>
      </c>
      <c r="E26" s="16">
        <v>-0.27</v>
      </c>
      <c r="F26" s="16" t="str">
        <f t="shared" si="36"/>
        <v>NS</v>
      </c>
      <c r="J26" s="19">
        <v>-0.19900000000000001</v>
      </c>
      <c r="K26" s="26" t="str">
        <f t="shared" si="37"/>
        <v>NS</v>
      </c>
      <c r="O26" s="17">
        <v>0.97399999999999998</v>
      </c>
      <c r="P26" s="17" t="str">
        <f t="shared" si="38"/>
        <v>NS</v>
      </c>
      <c r="T26" s="18">
        <v>7.1999999999999995E-2</v>
      </c>
      <c r="U26" s="18" t="str">
        <f t="shared" si="39"/>
        <v>NS</v>
      </c>
    </row>
    <row r="27" spans="1:76" x14ac:dyDescent="0.3">
      <c r="A27">
        <v>14162500</v>
      </c>
      <c r="B27">
        <v>23772909</v>
      </c>
      <c r="C27" t="s">
        <v>11</v>
      </c>
      <c r="D27" t="s">
        <v>55</v>
      </c>
      <c r="E27" s="16">
        <v>0.88500000000000001</v>
      </c>
      <c r="F27" s="16" t="str">
        <f t="shared" si="36"/>
        <v>VG</v>
      </c>
      <c r="J27" s="19">
        <v>-1.6E-2</v>
      </c>
      <c r="K27" s="19" t="str">
        <f t="shared" si="37"/>
        <v>VG</v>
      </c>
      <c r="O27" s="17">
        <v>0.33700000000000002</v>
      </c>
      <c r="P27" s="17" t="str">
        <f t="shared" si="38"/>
        <v>VG</v>
      </c>
      <c r="T27" s="18">
        <v>0.92100000000000004</v>
      </c>
      <c r="U27" s="18" t="str">
        <f t="shared" si="39"/>
        <v>VG</v>
      </c>
    </row>
    <row r="28" spans="1:76" x14ac:dyDescent="0.3">
      <c r="A28">
        <v>14164900</v>
      </c>
      <c r="B28">
        <v>23772751</v>
      </c>
      <c r="C28" t="s">
        <v>60</v>
      </c>
      <c r="D28" t="s">
        <v>55</v>
      </c>
      <c r="E28" s="16">
        <v>0.88600000000000001</v>
      </c>
      <c r="F28" s="16" t="str">
        <f t="shared" si="36"/>
        <v>VG</v>
      </c>
      <c r="J28" s="19">
        <v>5.7000000000000002E-2</v>
      </c>
      <c r="K28" s="19" t="str">
        <f t="shared" si="37"/>
        <v>G</v>
      </c>
      <c r="O28" s="17">
        <v>0.33300000000000002</v>
      </c>
      <c r="P28" s="17" t="str">
        <f t="shared" si="38"/>
        <v>VG</v>
      </c>
      <c r="T28" s="18">
        <v>0.93</v>
      </c>
      <c r="U28" s="18" t="str">
        <f t="shared" si="39"/>
        <v>VG</v>
      </c>
    </row>
  </sheetData>
  <mergeCells count="16">
    <mergeCell ref="AI3:AJ3"/>
    <mergeCell ref="Y3:Z3"/>
    <mergeCell ref="AA3:AB3"/>
    <mergeCell ref="AC3:AD3"/>
    <mergeCell ref="AE3:AF3"/>
    <mergeCell ref="AG3:AH3"/>
    <mergeCell ref="AY3:AZ3"/>
    <mergeCell ref="BA3:BB3"/>
    <mergeCell ref="BC3:BD3"/>
    <mergeCell ref="BE3:BF3"/>
    <mergeCell ref="AK3:AL3"/>
    <mergeCell ref="AM3:AN3"/>
    <mergeCell ref="AQ3:AR3"/>
    <mergeCell ref="AS3:AT3"/>
    <mergeCell ref="AU3:AV3"/>
    <mergeCell ref="AW3:AX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Y110"/>
  <sheetViews>
    <sheetView workbookViewId="0">
      <selection activeCell="W2" sqref="W2"/>
    </sheetView>
  </sheetViews>
  <sheetFormatPr defaultRowHeight="14.4" x14ac:dyDescent="0.3"/>
  <cols>
    <col min="3" max="11" width="8.88671875" style="69"/>
    <col min="15" max="15" width="8.88671875" style="69"/>
  </cols>
  <sheetData>
    <row r="1" spans="1:25" x14ac:dyDescent="0.3">
      <c r="A1" t="s">
        <v>130</v>
      </c>
    </row>
    <row r="2" spans="1:25" ht="28.8" x14ac:dyDescent="0.3">
      <c r="A2" s="14" t="s">
        <v>95</v>
      </c>
      <c r="B2" s="14" t="s">
        <v>96</v>
      </c>
      <c r="C2" s="69">
        <v>2010</v>
      </c>
      <c r="D2" s="69">
        <f>C2+1</f>
        <v>2011</v>
      </c>
      <c r="E2" s="69">
        <f t="shared" ref="E2:K2" si="0">D2+1</f>
        <v>2012</v>
      </c>
      <c r="F2" s="69">
        <f t="shared" si="0"/>
        <v>2013</v>
      </c>
      <c r="G2" s="69">
        <f t="shared" si="0"/>
        <v>2014</v>
      </c>
      <c r="H2" s="69">
        <f t="shared" si="0"/>
        <v>2015</v>
      </c>
      <c r="I2" s="69">
        <f t="shared" si="0"/>
        <v>2016</v>
      </c>
      <c r="J2" s="69">
        <f t="shared" si="0"/>
        <v>2017</v>
      </c>
      <c r="K2" s="69">
        <f t="shared" si="0"/>
        <v>2018</v>
      </c>
      <c r="L2" t="s">
        <v>128</v>
      </c>
      <c r="M2" t="s">
        <v>129</v>
      </c>
      <c r="N2" t="s">
        <v>131</v>
      </c>
      <c r="O2" s="69" t="s">
        <v>132</v>
      </c>
      <c r="Q2" s="14" t="s">
        <v>99</v>
      </c>
      <c r="R2" s="14" t="s">
        <v>95</v>
      </c>
      <c r="S2" s="14" t="s">
        <v>96</v>
      </c>
      <c r="T2" s="70" t="s">
        <v>100</v>
      </c>
      <c r="W2" s="3" t="s">
        <v>94</v>
      </c>
      <c r="X2" t="s">
        <v>135</v>
      </c>
      <c r="Y2" t="s">
        <v>129</v>
      </c>
    </row>
    <row r="3" spans="1:25" x14ac:dyDescent="0.3">
      <c r="A3">
        <v>1</v>
      </c>
      <c r="B3">
        <v>31</v>
      </c>
      <c r="C3" s="69">
        <f>FLOW_Monthly_McKenzie_flow_skil!E2</f>
        <v>205.56332399999999</v>
      </c>
      <c r="D3" s="69">
        <f>FLOW_Monthly_McKenzie_flow_skil!E14</f>
        <v>284.089203</v>
      </c>
      <c r="E3" s="69">
        <f>FLOW_Monthly_McKenzie_flow_skil!E26</f>
        <v>197.74939000000001</v>
      </c>
      <c r="F3" s="69">
        <f>FLOW_Monthly_McKenzie_flow_skil!E38</f>
        <v>72.054169000000002</v>
      </c>
      <c r="G3" s="69">
        <f>FLOW_Monthly_McKenzie_flow_skil!E50</f>
        <v>89.721221999999997</v>
      </c>
      <c r="H3" s="69">
        <f>FLOW_Monthly_McKenzie_flow_skil!E62</f>
        <v>134.08363299999999</v>
      </c>
      <c r="I3" s="69">
        <f>FLOW_Monthly_McKenzie_flow_skil!E74</f>
        <v>294.63757299999997</v>
      </c>
      <c r="J3" s="69">
        <f>FLOW_Monthly_McKenzie_flow_skil!E86</f>
        <v>34.086734999999997</v>
      </c>
      <c r="K3" s="69">
        <f>FLOW_Monthly_McKenzie_flow_skil!E98</f>
        <v>225.27192700000001</v>
      </c>
      <c r="L3" s="69">
        <f>AVERAGE(C3:K3)</f>
        <v>170.80635288888891</v>
      </c>
      <c r="M3" s="69">
        <f>L18</f>
        <v>520.81432433333327</v>
      </c>
      <c r="N3" s="69">
        <f>M3-L3</f>
        <v>350.00797144444437</v>
      </c>
      <c r="O3" s="69">
        <f>838793/86400*35.315</f>
        <v>342.84693049768515</v>
      </c>
      <c r="Q3">
        <v>2010</v>
      </c>
      <c r="R3">
        <v>1</v>
      </c>
      <c r="S3">
        <v>31</v>
      </c>
      <c r="T3">
        <v>205.56332399999999</v>
      </c>
      <c r="U3" s="69">
        <f>N$3</f>
        <v>350.00797144444437</v>
      </c>
      <c r="V3" s="69">
        <f>T3+U3</f>
        <v>555.57129544444433</v>
      </c>
      <c r="W3" s="69">
        <v>547.22454800000003</v>
      </c>
      <c r="X3" s="69">
        <v>547.28594999999996</v>
      </c>
      <c r="Y3" s="69">
        <v>520.81432433333327</v>
      </c>
    </row>
    <row r="4" spans="1:25" x14ac:dyDescent="0.3">
      <c r="A4">
        <v>2</v>
      </c>
      <c r="B4">
        <v>28</v>
      </c>
      <c r="C4" s="69">
        <f>FLOW_Monthly_McKenzie_flow_skil!E3</f>
        <v>91.545387000000005</v>
      </c>
      <c r="D4" s="69">
        <f>FLOW_Monthly_McKenzie_flow_skil!E15</f>
        <v>91.963341</v>
      </c>
      <c r="E4" s="69">
        <f>FLOW_Monthly_McKenzie_flow_skil!E27</f>
        <v>223.54759200000001</v>
      </c>
      <c r="F4" s="69">
        <f>FLOW_Monthly_McKenzie_flow_skil!E39</f>
        <v>107.202988</v>
      </c>
      <c r="G4" s="69">
        <f>FLOW_Monthly_McKenzie_flow_skil!E51</f>
        <v>303.45873999999998</v>
      </c>
      <c r="H4" s="69">
        <f>FLOW_Monthly_McKenzie_flow_skil!E63</f>
        <v>133.047394</v>
      </c>
      <c r="I4" s="69">
        <f>FLOW_Monthly_McKenzie_flow_skil!E75</f>
        <v>219.03497300000001</v>
      </c>
      <c r="J4" s="69">
        <f>FLOW_Monthly_McKenzie_flow_skil!E87</f>
        <v>231.878693</v>
      </c>
      <c r="K4" s="69">
        <f>FLOW_Monthly_McKenzie_flow_skil!E99</f>
        <v>90.359183999999999</v>
      </c>
      <c r="L4" s="69">
        <f t="shared" ref="L4:L14" si="1">AVERAGE(C4:K4)</f>
        <v>165.78203244444441</v>
      </c>
      <c r="M4" s="69">
        <f t="shared" ref="M4:M14" si="2">L19</f>
        <v>566.93237655555561</v>
      </c>
      <c r="N4" s="69">
        <f t="shared" ref="N4:N14" si="3">M4-L4</f>
        <v>401.15034411111117</v>
      </c>
      <c r="O4" s="69">
        <f t="shared" ref="O4:O14" si="4">838793/86400*35.315</f>
        <v>342.84693049768515</v>
      </c>
      <c r="Q4">
        <v>2010</v>
      </c>
      <c r="R4">
        <v>2</v>
      </c>
      <c r="S4">
        <v>28</v>
      </c>
      <c r="T4">
        <v>91.545387000000005</v>
      </c>
      <c r="U4" s="69">
        <f>N$4</f>
        <v>401.15034411111117</v>
      </c>
      <c r="V4" s="69">
        <f t="shared" ref="V4:V67" si="5">T4+U4</f>
        <v>492.69573111111117</v>
      </c>
      <c r="W4" s="69">
        <v>434.62335200000001</v>
      </c>
      <c r="X4" s="69">
        <v>434.68505900000002</v>
      </c>
      <c r="Y4" s="69">
        <v>566.93237655555561</v>
      </c>
    </row>
    <row r="5" spans="1:25" x14ac:dyDescent="0.3">
      <c r="A5">
        <v>3</v>
      </c>
      <c r="B5">
        <v>31</v>
      </c>
      <c r="C5" s="69">
        <f>FLOW_Monthly_McKenzie_flow_skil!E4</f>
        <v>73.210541000000006</v>
      </c>
      <c r="D5" s="69">
        <f>FLOW_Monthly_McKenzie_flow_skil!E16</f>
        <v>222.306793</v>
      </c>
      <c r="E5" s="69">
        <f>FLOW_Monthly_McKenzie_flow_skil!E28</f>
        <v>255.911911</v>
      </c>
      <c r="F5" s="69">
        <f>FLOW_Monthly_McKenzie_flow_skil!E40</f>
        <v>231.68215900000001</v>
      </c>
      <c r="G5" s="69">
        <f>FLOW_Monthly_McKenzie_flow_skil!E52</f>
        <v>404.49731400000002</v>
      </c>
      <c r="H5" s="69">
        <f>FLOW_Monthly_McKenzie_flow_skil!E64</f>
        <v>49.835242999999998</v>
      </c>
      <c r="I5" s="69">
        <f>FLOW_Monthly_McKenzie_flow_skil!E76</f>
        <v>234.448105</v>
      </c>
      <c r="J5" s="69">
        <f>FLOW_Monthly_McKenzie_flow_skil!E88</f>
        <v>588.27319299999999</v>
      </c>
      <c r="K5" s="69">
        <f>FLOW_Monthly_McKenzie_flow_skil!E100</f>
        <v>198.724594</v>
      </c>
      <c r="L5" s="69">
        <f t="shared" si="1"/>
        <v>250.9877614444444</v>
      </c>
      <c r="M5" s="69">
        <f t="shared" si="2"/>
        <v>579.49046488888882</v>
      </c>
      <c r="N5" s="69">
        <f t="shared" si="3"/>
        <v>328.50270344444442</v>
      </c>
      <c r="O5" s="69">
        <f t="shared" si="4"/>
        <v>342.84693049768515</v>
      </c>
      <c r="Q5">
        <v>2010</v>
      </c>
      <c r="R5">
        <v>3</v>
      </c>
      <c r="S5">
        <v>31</v>
      </c>
      <c r="T5">
        <v>73.210541000000006</v>
      </c>
      <c r="U5" s="69">
        <f>N$5</f>
        <v>328.50270344444442</v>
      </c>
      <c r="V5" s="69">
        <f t="shared" si="5"/>
        <v>401.7132444444444</v>
      </c>
      <c r="W5" s="69">
        <v>416.05456500000003</v>
      </c>
      <c r="X5" s="69">
        <v>416.11630200000002</v>
      </c>
      <c r="Y5" s="69">
        <v>579.49046488888882</v>
      </c>
    </row>
    <row r="6" spans="1:25" x14ac:dyDescent="0.3">
      <c r="A6">
        <v>4</v>
      </c>
      <c r="B6">
        <v>30</v>
      </c>
      <c r="C6" s="69">
        <f>FLOW_Monthly_McKenzie_flow_skil!E5</f>
        <v>140.150543</v>
      </c>
      <c r="D6" s="69">
        <f>FLOW_Monthly_McKenzie_flow_skil!E17</f>
        <v>236.935135</v>
      </c>
      <c r="E6" s="69">
        <f>FLOW_Monthly_McKenzie_flow_skil!E29</f>
        <v>337.70010400000001</v>
      </c>
      <c r="F6" s="69">
        <f>FLOW_Monthly_McKenzie_flow_skil!E41</f>
        <v>172.96818500000001</v>
      </c>
      <c r="G6" s="69">
        <f>FLOW_Monthly_McKenzie_flow_skil!E53</f>
        <v>137.60226399999999</v>
      </c>
      <c r="H6" s="69">
        <f>FLOW_Monthly_McKenzie_flow_skil!E65</f>
        <v>62.561458999999999</v>
      </c>
      <c r="I6" s="69">
        <f>FLOW_Monthly_McKenzie_flow_skil!E77</f>
        <v>58.933674000000003</v>
      </c>
      <c r="J6" s="69">
        <f>FLOW_Monthly_McKenzie_flow_skil!E89</f>
        <v>251.96170000000001</v>
      </c>
      <c r="K6" s="69">
        <f>FLOW_Monthly_McKenzie_flow_skil!E101</f>
        <v>170.029144</v>
      </c>
      <c r="L6" s="69">
        <f t="shared" si="1"/>
        <v>174.31580088888893</v>
      </c>
      <c r="M6" s="69">
        <f t="shared" si="2"/>
        <v>694.16603266666664</v>
      </c>
      <c r="N6" s="69">
        <f t="shared" si="3"/>
        <v>519.85023177777771</v>
      </c>
      <c r="O6" s="69">
        <f t="shared" si="4"/>
        <v>342.84693049768515</v>
      </c>
      <c r="Q6">
        <v>2010</v>
      </c>
      <c r="R6">
        <v>4</v>
      </c>
      <c r="S6">
        <v>30</v>
      </c>
      <c r="T6">
        <v>140.150543</v>
      </c>
      <c r="U6" s="69">
        <f>N$6</f>
        <v>519.85023177777771</v>
      </c>
      <c r="V6" s="69">
        <f t="shared" si="5"/>
        <v>660.00077477777768</v>
      </c>
      <c r="W6" s="69">
        <v>483.06072999999998</v>
      </c>
      <c r="X6" s="69">
        <v>483.12240600000001</v>
      </c>
      <c r="Y6" s="69">
        <v>694.16603266666664</v>
      </c>
    </row>
    <row r="7" spans="1:25" x14ac:dyDescent="0.3">
      <c r="A7">
        <v>5</v>
      </c>
      <c r="B7">
        <v>31</v>
      </c>
      <c r="C7" s="69">
        <f>FLOW_Monthly_McKenzie_flow_skil!E6</f>
        <v>94.454864999999998</v>
      </c>
      <c r="D7" s="69">
        <f>FLOW_Monthly_McKenzie_flow_skil!E18</f>
        <v>165.17572000000001</v>
      </c>
      <c r="E7" s="69">
        <f>FLOW_Monthly_McKenzie_flow_skil!E30</f>
        <v>86.037612999999993</v>
      </c>
      <c r="F7" s="69">
        <f>FLOW_Monthly_McKenzie_flow_skil!E42</f>
        <v>50.226139000000003</v>
      </c>
      <c r="G7" s="69">
        <f>FLOW_Monthly_McKenzie_flow_skil!E54</f>
        <v>106.33178700000001</v>
      </c>
      <c r="H7" s="69">
        <f>FLOW_Monthly_McKenzie_flow_skil!E66</f>
        <v>36.277042000000002</v>
      </c>
      <c r="I7" s="69">
        <f>FLOW_Monthly_McKenzie_flow_skil!E78</f>
        <v>40.284187000000003</v>
      </c>
      <c r="J7" s="69">
        <f>FLOW_Monthly_McKenzie_flow_skil!E90</f>
        <v>68.594429000000005</v>
      </c>
      <c r="K7" s="69">
        <f>FLOW_Monthly_McKenzie_flow_skil!E102</f>
        <v>42.144984999999998</v>
      </c>
      <c r="L7" s="69">
        <f t="shared" si="1"/>
        <v>76.614085222222215</v>
      </c>
      <c r="M7" s="69">
        <f t="shared" si="2"/>
        <v>640.71844144444447</v>
      </c>
      <c r="N7" s="69">
        <f t="shared" si="3"/>
        <v>564.10435622222224</v>
      </c>
      <c r="O7" s="69">
        <f t="shared" si="4"/>
        <v>342.84693049768515</v>
      </c>
      <c r="Q7">
        <v>2010</v>
      </c>
      <c r="R7">
        <v>5</v>
      </c>
      <c r="S7">
        <v>31</v>
      </c>
      <c r="T7">
        <v>94.454864999999998</v>
      </c>
      <c r="U7" s="69">
        <f>N$7</f>
        <v>564.10435622222224</v>
      </c>
      <c r="V7" s="69">
        <f t="shared" si="5"/>
        <v>658.55922122222228</v>
      </c>
      <c r="W7" s="69">
        <v>437.352844</v>
      </c>
      <c r="X7" s="69">
        <v>437.41451999999998</v>
      </c>
      <c r="Y7" s="69">
        <v>640.71844144444447</v>
      </c>
    </row>
    <row r="8" spans="1:25" x14ac:dyDescent="0.3">
      <c r="A8">
        <v>6</v>
      </c>
      <c r="B8">
        <v>30</v>
      </c>
      <c r="C8" s="69">
        <f>FLOW_Monthly_McKenzie_flow_skil!E7</f>
        <v>129.81098900000001</v>
      </c>
      <c r="D8" s="69">
        <f>FLOW_Monthly_McKenzie_flow_skil!E19</f>
        <v>61.410271000000002</v>
      </c>
      <c r="E8" s="69">
        <f>FLOW_Monthly_McKenzie_flow_skil!E31</f>
        <v>60.505980999999998</v>
      </c>
      <c r="F8" s="69">
        <f>FLOW_Monthly_McKenzie_flow_skil!E43</f>
        <v>40.710448999999997</v>
      </c>
      <c r="G8" s="69">
        <f>FLOW_Monthly_McKenzie_flow_skil!E55</f>
        <v>37.937454000000002</v>
      </c>
      <c r="H8" s="69">
        <f>FLOW_Monthly_McKenzie_flow_skil!E67</f>
        <v>31.031365999999998</v>
      </c>
      <c r="I8" s="69">
        <f>FLOW_Monthly_McKenzie_flow_skil!E79</f>
        <v>33.185409999999997</v>
      </c>
      <c r="J8" s="69">
        <f>FLOW_Monthly_McKenzie_flow_skil!E91</f>
        <v>37.779654999999998</v>
      </c>
      <c r="K8" s="69">
        <f>FLOW_Monthly_McKenzie_flow_skil!E103</f>
        <v>33.317154000000002</v>
      </c>
      <c r="L8" s="69">
        <f t="shared" si="1"/>
        <v>51.743192111111107</v>
      </c>
      <c r="M8" s="69">
        <f t="shared" si="2"/>
        <v>505.99269611111117</v>
      </c>
      <c r="N8" s="69">
        <f t="shared" si="3"/>
        <v>454.24950400000006</v>
      </c>
      <c r="O8" s="69">
        <f t="shared" si="4"/>
        <v>342.84693049768515</v>
      </c>
      <c r="Q8">
        <v>2010</v>
      </c>
      <c r="R8">
        <v>6</v>
      </c>
      <c r="S8">
        <v>30</v>
      </c>
      <c r="T8">
        <v>129.81098900000001</v>
      </c>
      <c r="U8" s="69">
        <f>N$8</f>
        <v>454.24950400000006</v>
      </c>
      <c r="V8" s="69">
        <f t="shared" si="5"/>
        <v>584.06049300000006</v>
      </c>
      <c r="W8" s="69">
        <v>472.92962599999998</v>
      </c>
      <c r="X8" s="69">
        <v>472.99154700000003</v>
      </c>
      <c r="Y8" s="69">
        <v>505.99269611111117</v>
      </c>
    </row>
    <row r="9" spans="1:25" x14ac:dyDescent="0.3">
      <c r="A9">
        <v>7</v>
      </c>
      <c r="B9">
        <v>31</v>
      </c>
      <c r="C9" s="69">
        <f>FLOW_Monthly_McKenzie_flow_skil!E8</f>
        <v>31.507383000000001</v>
      </c>
      <c r="D9" s="69">
        <f>FLOW_Monthly_McKenzie_flow_skil!E20</f>
        <v>33.644157</v>
      </c>
      <c r="E9" s="69">
        <f>FLOW_Monthly_McKenzie_flow_skil!E32</f>
        <v>36.528542000000002</v>
      </c>
      <c r="F9" s="69">
        <f>FLOW_Monthly_McKenzie_flow_skil!E44</f>
        <v>32.964142000000002</v>
      </c>
      <c r="G9" s="69">
        <f>FLOW_Monthly_McKenzie_flow_skil!E56</f>
        <v>32.678294999999999</v>
      </c>
      <c r="H9" s="69">
        <f>FLOW_Monthly_McKenzie_flow_skil!E68</f>
        <v>28.731977000000001</v>
      </c>
      <c r="I9" s="69">
        <f>FLOW_Monthly_McKenzie_flow_skil!E80</f>
        <v>30.531115</v>
      </c>
      <c r="J9" s="69">
        <f>FLOW_Monthly_McKenzie_flow_skil!E92</f>
        <v>33.801285</v>
      </c>
      <c r="K9" s="69">
        <f>FLOW_Monthly_McKenzie_flow_skil!E104</f>
        <v>31.319870000000002</v>
      </c>
      <c r="L9" s="69">
        <f t="shared" si="1"/>
        <v>32.411862888888884</v>
      </c>
      <c r="M9" s="69">
        <f t="shared" si="2"/>
        <v>356.19446988888893</v>
      </c>
      <c r="N9" s="69">
        <f t="shared" si="3"/>
        <v>323.78260700000004</v>
      </c>
      <c r="O9" s="69">
        <f t="shared" si="4"/>
        <v>342.84693049768515</v>
      </c>
      <c r="Q9">
        <v>2010</v>
      </c>
      <c r="R9">
        <v>7</v>
      </c>
      <c r="S9">
        <v>31</v>
      </c>
      <c r="T9">
        <v>31.507383000000001</v>
      </c>
      <c r="U9" s="69">
        <f>N$9</f>
        <v>323.78260700000004</v>
      </c>
      <c r="V9" s="69">
        <f t="shared" si="5"/>
        <v>355.28999000000005</v>
      </c>
      <c r="W9" s="69">
        <v>374.37524400000001</v>
      </c>
      <c r="X9" s="69">
        <v>374.437073</v>
      </c>
      <c r="Y9" s="69">
        <v>356.19446988888893</v>
      </c>
    </row>
    <row r="10" spans="1:25" x14ac:dyDescent="0.3">
      <c r="A10">
        <v>8</v>
      </c>
      <c r="B10">
        <v>31</v>
      </c>
      <c r="C10" s="69">
        <f>FLOW_Monthly_McKenzie_flow_skil!E9</f>
        <v>28.270423999999998</v>
      </c>
      <c r="D10" s="69">
        <f>FLOW_Monthly_McKenzie_flow_skil!E21</f>
        <v>30.913209999999999</v>
      </c>
      <c r="E10" s="69">
        <f>FLOW_Monthly_McKenzie_flow_skil!E33</f>
        <v>31.674761</v>
      </c>
      <c r="F10" s="69">
        <f>FLOW_Monthly_McKenzie_flow_skil!E45</f>
        <v>30.385000000000002</v>
      </c>
      <c r="G10" s="69">
        <f>FLOW_Monthly_McKenzie_flow_skil!E57</f>
        <v>30.396180999999999</v>
      </c>
      <c r="H10" s="69">
        <f>FLOW_Monthly_McKenzie_flow_skil!E69</f>
        <v>27.755656999999999</v>
      </c>
      <c r="I10" s="69">
        <f>FLOW_Monthly_McKenzie_flow_skil!E81</f>
        <v>29.103165000000001</v>
      </c>
      <c r="J10" s="69">
        <f>FLOW_Monthly_McKenzie_flow_skil!E93</f>
        <v>32.402996000000002</v>
      </c>
      <c r="K10" s="69">
        <f>FLOW_Monthly_McKenzie_flow_skil!E105</f>
        <v>30.228439000000002</v>
      </c>
      <c r="L10" s="69">
        <f t="shared" si="1"/>
        <v>30.125537000000001</v>
      </c>
      <c r="M10" s="69">
        <f t="shared" si="2"/>
        <v>276.36424433333332</v>
      </c>
      <c r="N10" s="69">
        <f t="shared" si="3"/>
        <v>246.23870733333331</v>
      </c>
      <c r="O10" s="69">
        <f t="shared" si="4"/>
        <v>342.84693049768515</v>
      </c>
      <c r="Q10">
        <v>2010</v>
      </c>
      <c r="R10">
        <v>8</v>
      </c>
      <c r="S10">
        <v>31</v>
      </c>
      <c r="T10">
        <v>28.270423999999998</v>
      </c>
      <c r="U10" s="69">
        <f>N$10</f>
        <v>246.23870733333331</v>
      </c>
      <c r="V10" s="69">
        <f t="shared" si="5"/>
        <v>274.5091313333333</v>
      </c>
      <c r="W10" s="69">
        <v>371.11901899999998</v>
      </c>
      <c r="X10" s="69">
        <v>371.18069500000001</v>
      </c>
      <c r="Y10" s="69">
        <v>276.36424433333332</v>
      </c>
    </row>
    <row r="11" spans="1:25" x14ac:dyDescent="0.3">
      <c r="A11">
        <v>9</v>
      </c>
      <c r="B11">
        <v>30</v>
      </c>
      <c r="C11" s="69">
        <f>FLOW_Monthly_McKenzie_flow_skil!E10</f>
        <v>27.542338999999998</v>
      </c>
      <c r="D11" s="69">
        <f>FLOW_Monthly_McKenzie_flow_skil!E22</f>
        <v>29.861951999999999</v>
      </c>
      <c r="E11" s="69">
        <f>FLOW_Monthly_McKenzie_flow_skil!E34</f>
        <v>30.460588000000001</v>
      </c>
      <c r="F11" s="69">
        <f>FLOW_Monthly_McKenzie_flow_skil!E46</f>
        <v>30.149028999999999</v>
      </c>
      <c r="G11" s="69">
        <f>FLOW_Monthly_McKenzie_flow_skil!E58</f>
        <v>29.405419999999999</v>
      </c>
      <c r="H11" s="69">
        <f>FLOW_Monthly_McKenzie_flow_skil!E70</f>
        <v>26.938835000000001</v>
      </c>
      <c r="I11" s="69">
        <f>FLOW_Monthly_McKenzie_flow_skil!E82</f>
        <v>28.212934000000001</v>
      </c>
      <c r="J11" s="69">
        <f>FLOW_Monthly_McKenzie_flow_skil!E94</f>
        <v>32.479045999999997</v>
      </c>
      <c r="K11" s="69">
        <f>FLOW_Monthly_McKenzie_flow_skil!E106</f>
        <v>29.321787</v>
      </c>
      <c r="L11" s="69">
        <f t="shared" si="1"/>
        <v>29.374658888888892</v>
      </c>
      <c r="M11" s="69">
        <f t="shared" si="2"/>
        <v>233.44447666666662</v>
      </c>
      <c r="N11" s="69">
        <f t="shared" si="3"/>
        <v>204.06981777777773</v>
      </c>
      <c r="O11" s="69">
        <f t="shared" si="4"/>
        <v>342.84693049768515</v>
      </c>
      <c r="Q11">
        <v>2010</v>
      </c>
      <c r="R11">
        <v>9</v>
      </c>
      <c r="S11">
        <v>30</v>
      </c>
      <c r="T11">
        <v>27.542338999999998</v>
      </c>
      <c r="U11" s="69">
        <f>N$11</f>
        <v>204.06981777777773</v>
      </c>
      <c r="V11" s="69">
        <f t="shared" si="5"/>
        <v>231.61215677777773</v>
      </c>
      <c r="W11" s="69">
        <v>370.38867199999999</v>
      </c>
      <c r="X11" s="69">
        <v>370.45031699999998</v>
      </c>
      <c r="Y11" s="69">
        <v>233.44447666666662</v>
      </c>
    </row>
    <row r="12" spans="1:25" x14ac:dyDescent="0.3">
      <c r="A12">
        <v>10</v>
      </c>
      <c r="B12">
        <v>31</v>
      </c>
      <c r="C12" s="69">
        <f>FLOW_Monthly_McKenzie_flow_skil!E11</f>
        <v>33.845168999999999</v>
      </c>
      <c r="D12" s="69">
        <f>FLOW_Monthly_McKenzie_flow_skil!E23</f>
        <v>29.616537000000001</v>
      </c>
      <c r="E12" s="69">
        <f>FLOW_Monthly_McKenzie_flow_skil!E35</f>
        <v>66.008521999999999</v>
      </c>
      <c r="F12" s="69">
        <f>FLOW_Monthly_McKenzie_flow_skil!E47</f>
        <v>58.774563000000001</v>
      </c>
      <c r="G12" s="69">
        <f>FLOW_Monthly_McKenzie_flow_skil!E59</f>
        <v>46.403069000000002</v>
      </c>
      <c r="H12" s="69">
        <f>FLOW_Monthly_McKenzie_flow_skil!E71</f>
        <v>26.148806</v>
      </c>
      <c r="I12" s="69">
        <f>FLOW_Monthly_McKenzie_flow_skil!E83</f>
        <v>237.45115699999999</v>
      </c>
      <c r="J12" s="69">
        <f>FLOW_Monthly_McKenzie_flow_skil!E95</f>
        <v>91.917664000000002</v>
      </c>
      <c r="K12" s="69">
        <f>FLOW_Monthly_McKenzie_flow_skil!E107</f>
        <v>28.525129</v>
      </c>
      <c r="L12" s="69">
        <f t="shared" si="1"/>
        <v>68.743401777777777</v>
      </c>
      <c r="M12" s="69">
        <f t="shared" si="2"/>
        <v>252.1563601111111</v>
      </c>
      <c r="N12" s="69">
        <f t="shared" si="3"/>
        <v>183.41295833333334</v>
      </c>
      <c r="O12" s="69">
        <f t="shared" si="4"/>
        <v>342.84693049768515</v>
      </c>
      <c r="Q12">
        <v>2010</v>
      </c>
      <c r="R12">
        <v>10</v>
      </c>
      <c r="S12">
        <v>31</v>
      </c>
      <c r="T12">
        <v>33.845168999999999</v>
      </c>
      <c r="U12" s="69">
        <f>N$12</f>
        <v>183.41295833333334</v>
      </c>
      <c r="V12" s="69">
        <f t="shared" si="5"/>
        <v>217.25812733333333</v>
      </c>
      <c r="W12" s="69">
        <v>376.86795000000001</v>
      </c>
      <c r="X12" s="69">
        <v>376.92962599999998</v>
      </c>
      <c r="Y12" s="69">
        <v>252.1563601111111</v>
      </c>
    </row>
    <row r="13" spans="1:25" x14ac:dyDescent="0.3">
      <c r="A13">
        <v>11</v>
      </c>
      <c r="B13">
        <v>30</v>
      </c>
      <c r="C13" s="69">
        <f>FLOW_Monthly_McKenzie_flow_skil!E12</f>
        <v>113.999878</v>
      </c>
      <c r="D13" s="69">
        <f>FLOW_Monthly_McKenzie_flow_skil!E24</f>
        <v>47.791477</v>
      </c>
      <c r="E13" s="69">
        <f>FLOW_Monthly_McKenzie_flow_skil!E36</f>
        <v>267.58880599999998</v>
      </c>
      <c r="F13" s="69">
        <f>FLOW_Monthly_McKenzie_flow_skil!E48</f>
        <v>74.857367999999994</v>
      </c>
      <c r="G13" s="69">
        <f>FLOW_Monthly_McKenzie_flow_skil!E60</f>
        <v>261.17477400000001</v>
      </c>
      <c r="H13" s="69">
        <f>FLOW_Monthly_McKenzie_flow_skil!E72</f>
        <v>130.80735799999999</v>
      </c>
      <c r="I13" s="69">
        <f>FLOW_Monthly_McKenzie_flow_skil!E84</f>
        <v>165.94845599999999</v>
      </c>
      <c r="J13" s="69">
        <f>FLOW_Monthly_McKenzie_flow_skil!E96</f>
        <v>257.30654900000002</v>
      </c>
      <c r="K13" s="69">
        <f>FLOW_Monthly_McKenzie_flow_skil!E108</f>
        <v>43.893379000000003</v>
      </c>
      <c r="L13" s="69">
        <f t="shared" si="1"/>
        <v>151.48533833333335</v>
      </c>
      <c r="M13" s="69">
        <f t="shared" si="2"/>
        <v>365.31071122222221</v>
      </c>
      <c r="N13" s="69">
        <f t="shared" si="3"/>
        <v>213.82537288888886</v>
      </c>
      <c r="O13" s="69">
        <f t="shared" si="4"/>
        <v>342.84693049768515</v>
      </c>
      <c r="Q13">
        <v>2010</v>
      </c>
      <c r="R13">
        <v>11</v>
      </c>
      <c r="S13">
        <v>30</v>
      </c>
      <c r="T13">
        <v>113.999878</v>
      </c>
      <c r="U13" s="69">
        <f>N$13</f>
        <v>213.82537288888886</v>
      </c>
      <c r="V13" s="69">
        <f t="shared" si="5"/>
        <v>327.82525088888883</v>
      </c>
      <c r="W13" s="69">
        <v>456.67068499999999</v>
      </c>
      <c r="X13" s="69">
        <v>456.73236100000003</v>
      </c>
      <c r="Y13" s="69">
        <v>365.31071122222221</v>
      </c>
    </row>
    <row r="14" spans="1:25" x14ac:dyDescent="0.3">
      <c r="A14">
        <v>12</v>
      </c>
      <c r="B14">
        <v>31</v>
      </c>
      <c r="C14" s="69">
        <f>FLOW_Monthly_McKenzie_flow_skil!E13</f>
        <v>265.870453</v>
      </c>
      <c r="D14" s="69">
        <f>FLOW_Monthly_McKenzie_flow_skil!E25</f>
        <v>114.627045</v>
      </c>
      <c r="E14" s="69">
        <f>FLOW_Monthly_McKenzie_flow_skil!E37</f>
        <v>217.084351</v>
      </c>
      <c r="F14" s="69">
        <f>FLOW_Monthly_McKenzie_flow_skil!E49</f>
        <v>74.144553999999999</v>
      </c>
      <c r="G14" s="69">
        <f>FLOW_Monthly_McKenzie_flow_skil!E61</f>
        <v>294.51177999999999</v>
      </c>
      <c r="H14" s="69">
        <f>FLOW_Monthly_McKenzie_flow_skil!E73</f>
        <v>325.49874899999998</v>
      </c>
      <c r="I14" s="69">
        <f>FLOW_Monthly_McKenzie_flow_skil!E85</f>
        <v>75.289664999999999</v>
      </c>
      <c r="J14" s="69">
        <f>FLOW_Monthly_McKenzie_flow_skil!E97</f>
        <v>55.536746999999998</v>
      </c>
      <c r="K14" s="69">
        <f>FLOW_Monthly_McKenzie_flow_skil!E109</f>
        <v>207.51632699999999</v>
      </c>
      <c r="L14" s="69">
        <f t="shared" si="1"/>
        <v>181.11996344444444</v>
      </c>
      <c r="M14" s="69">
        <f t="shared" si="2"/>
        <v>518.40359833333321</v>
      </c>
      <c r="N14" s="69">
        <f t="shared" si="3"/>
        <v>337.28363488888874</v>
      </c>
      <c r="O14" s="69">
        <f t="shared" si="4"/>
        <v>342.84693049768515</v>
      </c>
      <c r="Q14">
        <v>2010</v>
      </c>
      <c r="R14">
        <v>12</v>
      </c>
      <c r="S14">
        <v>31</v>
      </c>
      <c r="T14">
        <v>265.870453</v>
      </c>
      <c r="U14" s="69">
        <f>N$14</f>
        <v>337.28363488888874</v>
      </c>
      <c r="V14" s="69">
        <f t="shared" si="5"/>
        <v>603.15408788888874</v>
      </c>
      <c r="W14" s="69">
        <v>608.86352499999998</v>
      </c>
      <c r="X14" s="69">
        <v>608.92523200000005</v>
      </c>
      <c r="Y14" s="69">
        <v>518.40359833333321</v>
      </c>
    </row>
    <row r="15" spans="1:25" x14ac:dyDescent="0.3">
      <c r="L15" s="69">
        <f>AVERAGE(L3:L14)</f>
        <v>115.29249894444445</v>
      </c>
      <c r="M15" s="69">
        <f>AVERAGE(M3:M14)</f>
        <v>459.16568304629624</v>
      </c>
      <c r="N15" s="69">
        <f>AVERAGE(N3:N14)</f>
        <v>343.87318410185185</v>
      </c>
      <c r="O15" s="69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69">
        <f>N$3</f>
        <v>350.00797144444437</v>
      </c>
      <c r="V15" s="69">
        <f t="shared" si="5"/>
        <v>634.09717444444436</v>
      </c>
      <c r="Y15" s="69"/>
    </row>
    <row r="16" spans="1:25" x14ac:dyDescent="0.3">
      <c r="A16" t="s">
        <v>97</v>
      </c>
      <c r="Q16">
        <v>2011</v>
      </c>
      <c r="R16">
        <v>2</v>
      </c>
      <c r="S16">
        <v>28</v>
      </c>
      <c r="T16">
        <v>91.963341</v>
      </c>
      <c r="U16" s="69">
        <f>N$4</f>
        <v>401.15034411111117</v>
      </c>
      <c r="V16" s="69">
        <f t="shared" si="5"/>
        <v>493.11368511111118</v>
      </c>
    </row>
    <row r="17" spans="1:22" ht="28.8" x14ac:dyDescent="0.3">
      <c r="A17" s="14" t="s">
        <v>95</v>
      </c>
      <c r="B17" s="14" t="s">
        <v>96</v>
      </c>
      <c r="C17" s="69">
        <v>2010</v>
      </c>
      <c r="D17" s="69">
        <f>C17+1</f>
        <v>2011</v>
      </c>
      <c r="E17" s="69">
        <f t="shared" ref="E17:K17" si="6">D17+1</f>
        <v>2012</v>
      </c>
      <c r="F17" s="69">
        <f t="shared" si="6"/>
        <v>2013</v>
      </c>
      <c r="G17" s="69">
        <f t="shared" si="6"/>
        <v>2014</v>
      </c>
      <c r="H17" s="69">
        <f t="shared" si="6"/>
        <v>2015</v>
      </c>
      <c r="I17" s="69">
        <f t="shared" si="6"/>
        <v>2016</v>
      </c>
      <c r="J17" s="69">
        <f t="shared" si="6"/>
        <v>2017</v>
      </c>
      <c r="K17" s="69">
        <f t="shared" si="6"/>
        <v>2018</v>
      </c>
      <c r="Q17">
        <v>2011</v>
      </c>
      <c r="R17">
        <v>3</v>
      </c>
      <c r="S17">
        <v>31</v>
      </c>
      <c r="T17">
        <v>222.306793</v>
      </c>
      <c r="U17" s="69">
        <f>N$5</f>
        <v>328.50270344444442</v>
      </c>
      <c r="V17" s="69">
        <f t="shared" si="5"/>
        <v>550.80949644444445</v>
      </c>
    </row>
    <row r="18" spans="1:22" x14ac:dyDescent="0.3">
      <c r="A18">
        <v>1</v>
      </c>
      <c r="B18">
        <v>31</v>
      </c>
      <c r="C18" s="69">
        <f>FLOW_Monthly_McKenzie_flow_skil!F2</f>
        <v>633.59283400000004</v>
      </c>
      <c r="D18" s="69">
        <f>FLOW_Monthly_McKenzie_flow_skil!F14</f>
        <v>758.90728799999999</v>
      </c>
      <c r="E18" s="69">
        <f>FLOW_Monthly_McKenzie_flow_skil!F26</f>
        <v>747.57867399999998</v>
      </c>
      <c r="F18" s="69">
        <f>FLOW_Monthly_McKenzie_flow_skil!F38</f>
        <v>412.20935100000003</v>
      </c>
      <c r="G18" s="69">
        <f>FLOW_Monthly_McKenzie_flow_skil!F50</f>
        <v>335.19628899999998</v>
      </c>
      <c r="H18" s="69">
        <f>FLOW_Monthly_McKenzie_flow_skil!F62</f>
        <v>514.29370100000006</v>
      </c>
      <c r="I18" s="69">
        <f>FLOW_Monthly_McKenzie_flow_skil!F74</f>
        <v>434.39514200000002</v>
      </c>
      <c r="J18" s="69">
        <f>FLOW_Monthly_McKenzie_flow_skil!F86</f>
        <v>335.74652099999997</v>
      </c>
      <c r="K18" s="69">
        <f>FLOW_Monthly_McKenzie_flow_skil!F98</f>
        <v>515.40911900000003</v>
      </c>
      <c r="L18" s="69">
        <f>AVERAGE(C18:K18)</f>
        <v>520.81432433333327</v>
      </c>
      <c r="Q18">
        <v>2011</v>
      </c>
      <c r="R18">
        <v>4</v>
      </c>
      <c r="S18">
        <v>30</v>
      </c>
      <c r="T18">
        <v>236.935135</v>
      </c>
      <c r="U18" s="69">
        <f>N$6</f>
        <v>519.85023177777771</v>
      </c>
      <c r="V18" s="69">
        <f t="shared" si="5"/>
        <v>756.78536677777765</v>
      </c>
    </row>
    <row r="19" spans="1:22" x14ac:dyDescent="0.3">
      <c r="A19">
        <v>2</v>
      </c>
      <c r="B19">
        <v>28</v>
      </c>
      <c r="C19" s="69">
        <f>FLOW_Monthly_McKenzie_flow_skil!F3</f>
        <v>425.65698200000003</v>
      </c>
      <c r="D19" s="69">
        <f>FLOW_Monthly_McKenzie_flow_skil!F15</f>
        <v>523.816101</v>
      </c>
      <c r="E19" s="69">
        <f>FLOW_Monthly_McKenzie_flow_skil!F27</f>
        <v>626.625</v>
      </c>
      <c r="F19" s="69">
        <f>FLOW_Monthly_McKenzie_flow_skil!F39</f>
        <v>382.81478900000002</v>
      </c>
      <c r="G19" s="69">
        <f>FLOW_Monthly_McKenzie_flow_skil!F51</f>
        <v>805.42468299999996</v>
      </c>
      <c r="H19" s="69">
        <f>FLOW_Monthly_McKenzie_flow_skil!F63</f>
        <v>565.96466099999998</v>
      </c>
      <c r="I19" s="69">
        <f>FLOW_Monthly_McKenzie_flow_skil!F75</f>
        <v>641.31897000000004</v>
      </c>
      <c r="J19" s="69">
        <f>FLOW_Monthly_McKenzie_flow_skil!F87</f>
        <v>599.73553500000003</v>
      </c>
      <c r="K19" s="69">
        <f>FLOW_Monthly_McKenzie_flow_skil!F99</f>
        <v>531.03466800000001</v>
      </c>
      <c r="L19" s="69">
        <f t="shared" ref="L19:L29" si="7">AVERAGE(C19:K19)</f>
        <v>566.93237655555561</v>
      </c>
      <c r="Q19">
        <v>2011</v>
      </c>
      <c r="R19">
        <v>5</v>
      </c>
      <c r="S19">
        <v>31</v>
      </c>
      <c r="T19">
        <v>165.17572000000001</v>
      </c>
      <c r="U19" s="69">
        <f>N$7</f>
        <v>564.10435622222224</v>
      </c>
      <c r="V19" s="69">
        <f t="shared" si="5"/>
        <v>729.28007622222231</v>
      </c>
    </row>
    <row r="20" spans="1:22" x14ac:dyDescent="0.3">
      <c r="A20">
        <v>3</v>
      </c>
      <c r="B20">
        <v>31</v>
      </c>
      <c r="C20" s="69">
        <f>FLOW_Monthly_McKenzie_flow_skil!F4</f>
        <v>373.90524299999998</v>
      </c>
      <c r="D20" s="69">
        <f>FLOW_Monthly_McKenzie_flow_skil!F16</f>
        <v>472.20327800000001</v>
      </c>
      <c r="E20" s="69">
        <f>FLOW_Monthly_McKenzie_flow_skil!F28</f>
        <v>563.50689699999998</v>
      </c>
      <c r="F20" s="69">
        <f>FLOW_Monthly_McKenzie_flow_skil!F40</f>
        <v>437.68179300000003</v>
      </c>
      <c r="G20" s="69">
        <f>FLOW_Monthly_McKenzie_flow_skil!F52</f>
        <v>1049.1136469999999</v>
      </c>
      <c r="H20" s="69">
        <f>FLOW_Monthly_McKenzie_flow_skil!F64</f>
        <v>385.28106700000001</v>
      </c>
      <c r="I20" s="69">
        <f>FLOW_Monthly_McKenzie_flow_skil!F76</f>
        <v>707.70825200000002</v>
      </c>
      <c r="J20" s="69">
        <f>FLOW_Monthly_McKenzie_flow_skil!F88</f>
        <v>821.78002900000001</v>
      </c>
      <c r="K20" s="69">
        <f>FLOW_Monthly_McKenzie_flow_skil!F100</f>
        <v>404.23397799999998</v>
      </c>
      <c r="L20" s="69">
        <f t="shared" si="7"/>
        <v>579.49046488888882</v>
      </c>
      <c r="Q20">
        <v>2011</v>
      </c>
      <c r="R20">
        <v>6</v>
      </c>
      <c r="S20">
        <v>30</v>
      </c>
      <c r="T20">
        <v>61.410271000000002</v>
      </c>
      <c r="U20" s="69">
        <f>N$8</f>
        <v>454.24950400000006</v>
      </c>
      <c r="V20" s="69">
        <f t="shared" si="5"/>
        <v>515.65977500000008</v>
      </c>
    </row>
    <row r="21" spans="1:22" x14ac:dyDescent="0.3">
      <c r="A21">
        <v>4</v>
      </c>
      <c r="B21">
        <v>30</v>
      </c>
      <c r="C21" s="69">
        <f>FLOW_Monthly_McKenzie_flow_skil!F5</f>
        <v>516.30627400000003</v>
      </c>
      <c r="D21" s="69">
        <f>FLOW_Monthly_McKenzie_flow_skil!F17</f>
        <v>686.89923099999999</v>
      </c>
      <c r="E21" s="69">
        <f>FLOW_Monthly_McKenzie_flow_skil!F29</f>
        <v>898.37103300000001</v>
      </c>
      <c r="F21" s="69">
        <f>FLOW_Monthly_McKenzie_flow_skil!F41</f>
        <v>782.16125499999998</v>
      </c>
      <c r="G21" s="69">
        <f>FLOW_Monthly_McKenzie_flow_skil!F53</f>
        <v>720.01660200000003</v>
      </c>
      <c r="H21" s="69">
        <f>FLOW_Monthly_McKenzie_flow_skil!F65</f>
        <v>396.03781099999998</v>
      </c>
      <c r="I21" s="69">
        <f>FLOW_Monthly_McKenzie_flow_skil!F77</f>
        <v>676.07458499999996</v>
      </c>
      <c r="J21" s="69">
        <f>FLOW_Monthly_McKenzie_flow_skil!F89</f>
        <v>915.23547399999995</v>
      </c>
      <c r="K21" s="69">
        <f>FLOW_Monthly_McKenzie_flow_skil!F101</f>
        <v>656.39202899999998</v>
      </c>
      <c r="L21" s="69">
        <f t="shared" si="7"/>
        <v>694.16603266666664</v>
      </c>
      <c r="Q21">
        <v>2011</v>
      </c>
      <c r="R21">
        <v>7</v>
      </c>
      <c r="S21">
        <v>31</v>
      </c>
      <c r="T21">
        <v>33.644157</v>
      </c>
      <c r="U21" s="69">
        <f>N$9</f>
        <v>323.78260700000004</v>
      </c>
      <c r="V21" s="69">
        <f t="shared" si="5"/>
        <v>357.42676400000005</v>
      </c>
    </row>
    <row r="22" spans="1:22" x14ac:dyDescent="0.3">
      <c r="A22">
        <v>5</v>
      </c>
      <c r="B22">
        <v>31</v>
      </c>
      <c r="C22" s="69">
        <f>FLOW_Monthly_McKenzie_flow_skil!F6</f>
        <v>510.29437300000001</v>
      </c>
      <c r="D22" s="69">
        <f>FLOW_Monthly_McKenzie_flow_skil!F18</f>
        <v>778.66332999999997</v>
      </c>
      <c r="E22" s="69">
        <f>FLOW_Monthly_McKenzie_flow_skil!F30</f>
        <v>996.23992899999996</v>
      </c>
      <c r="F22" s="69">
        <f>FLOW_Monthly_McKenzie_flow_skil!F42</f>
        <v>584.118652</v>
      </c>
      <c r="G22" s="69">
        <f>FLOW_Monthly_McKenzie_flow_skil!F54</f>
        <v>658.71105999999997</v>
      </c>
      <c r="H22" s="69">
        <f>FLOW_Monthly_McKenzie_flow_skil!F66</f>
        <v>293.912689</v>
      </c>
      <c r="I22" s="69">
        <f>FLOW_Monthly_McKenzie_flow_skil!F78</f>
        <v>452.76947000000001</v>
      </c>
      <c r="J22" s="69">
        <f>FLOW_Monthly_McKenzie_flow_skil!F90</f>
        <v>970.514771</v>
      </c>
      <c r="K22" s="69">
        <f>FLOW_Monthly_McKenzie_flow_skil!F102</f>
        <v>521.24169900000004</v>
      </c>
      <c r="L22" s="69">
        <f t="shared" si="7"/>
        <v>640.71844144444447</v>
      </c>
      <c r="Q22">
        <v>2011</v>
      </c>
      <c r="R22">
        <v>8</v>
      </c>
      <c r="S22">
        <v>31</v>
      </c>
      <c r="T22">
        <v>30.913209999999999</v>
      </c>
      <c r="U22" s="69">
        <f>N$10</f>
        <v>246.23870733333331</v>
      </c>
      <c r="V22" s="69">
        <f t="shared" si="5"/>
        <v>277.1519173333333</v>
      </c>
    </row>
    <row r="23" spans="1:22" x14ac:dyDescent="0.3">
      <c r="A23">
        <v>6</v>
      </c>
      <c r="B23">
        <v>30</v>
      </c>
      <c r="C23" s="69">
        <f>FLOW_Monthly_McKenzie_flow_skil!F7</f>
        <v>628.17913799999997</v>
      </c>
      <c r="D23" s="69">
        <f>FLOW_Monthly_McKenzie_flow_skil!F19</f>
        <v>826.61328100000003</v>
      </c>
      <c r="E23" s="69">
        <f>FLOW_Monthly_McKenzie_flow_skil!F31</f>
        <v>681.18328899999995</v>
      </c>
      <c r="F23" s="69">
        <f>FLOW_Monthly_McKenzie_flow_skil!F43</f>
        <v>451.94134500000001</v>
      </c>
      <c r="G23" s="69">
        <f>FLOW_Monthly_McKenzie_flow_skil!F55</f>
        <v>441.70452899999998</v>
      </c>
      <c r="H23" s="69">
        <f>FLOW_Monthly_McKenzie_flow_skil!F67</f>
        <v>220.25415000000001</v>
      </c>
      <c r="I23" s="69">
        <f>FLOW_Monthly_McKenzie_flow_skil!F79</f>
        <v>336.61318999999997</v>
      </c>
      <c r="J23" s="69">
        <f>FLOW_Monthly_McKenzie_flow_skil!F91</f>
        <v>608.74694799999997</v>
      </c>
      <c r="K23" s="69">
        <f>FLOW_Monthly_McKenzie_flow_skil!F103</f>
        <v>358.698395</v>
      </c>
      <c r="L23" s="69">
        <f t="shared" si="7"/>
        <v>505.99269611111117</v>
      </c>
      <c r="Q23">
        <v>2011</v>
      </c>
      <c r="R23">
        <v>9</v>
      </c>
      <c r="S23">
        <v>30</v>
      </c>
      <c r="T23">
        <v>29.861951999999999</v>
      </c>
      <c r="U23" s="69">
        <f>N$11</f>
        <v>204.06981777777773</v>
      </c>
      <c r="V23" s="69">
        <f t="shared" si="5"/>
        <v>233.93176977777773</v>
      </c>
    </row>
    <row r="24" spans="1:22" x14ac:dyDescent="0.3">
      <c r="A24">
        <v>7</v>
      </c>
      <c r="B24">
        <v>31</v>
      </c>
      <c r="C24" s="69">
        <f>FLOW_Monthly_McKenzie_flow_skil!F8</f>
        <v>374.57525600000002</v>
      </c>
      <c r="D24" s="69">
        <f>FLOW_Monthly_McKenzie_flow_skil!F20</f>
        <v>513.37567100000001</v>
      </c>
      <c r="E24" s="69">
        <f>FLOW_Monthly_McKenzie_flow_skil!F32</f>
        <v>481.72918700000002</v>
      </c>
      <c r="F24" s="69">
        <f>FLOW_Monthly_McKenzie_flow_skil!F44</f>
        <v>334.18719499999997</v>
      </c>
      <c r="G24" s="69">
        <f>FLOW_Monthly_McKenzie_flow_skil!F56</f>
        <v>362.28997800000002</v>
      </c>
      <c r="H24" s="69">
        <f>FLOW_Monthly_McKenzie_flow_skil!F68</f>
        <v>173.981537</v>
      </c>
      <c r="I24" s="69">
        <f>FLOW_Monthly_McKenzie_flow_skil!F80</f>
        <v>252.70665</v>
      </c>
      <c r="J24" s="69">
        <f>FLOW_Monthly_McKenzie_flow_skil!F92</f>
        <v>433.807343</v>
      </c>
      <c r="K24" s="69">
        <f>FLOW_Monthly_McKenzie_flow_skil!F104</f>
        <v>279.09741200000002</v>
      </c>
      <c r="L24" s="69">
        <f t="shared" si="7"/>
        <v>356.19446988888893</v>
      </c>
      <c r="Q24">
        <v>2011</v>
      </c>
      <c r="R24">
        <v>10</v>
      </c>
      <c r="S24">
        <v>31</v>
      </c>
      <c r="T24">
        <v>29.616537000000001</v>
      </c>
      <c r="U24" s="69">
        <f>N$12</f>
        <v>183.41295833333334</v>
      </c>
      <c r="V24" s="69">
        <f t="shared" si="5"/>
        <v>213.02949533333333</v>
      </c>
    </row>
    <row r="25" spans="1:22" x14ac:dyDescent="0.3">
      <c r="A25">
        <v>8</v>
      </c>
      <c r="B25">
        <v>31</v>
      </c>
      <c r="C25" s="69">
        <f>FLOW_Monthly_McKenzie_flow_skil!F9</f>
        <v>275.82794200000001</v>
      </c>
      <c r="D25" s="69">
        <f>FLOW_Monthly_McKenzie_flow_skil!F21</f>
        <v>398.268799</v>
      </c>
      <c r="E25" s="69">
        <f>FLOW_Monthly_McKenzie_flow_skil!F33</f>
        <v>366.778595</v>
      </c>
      <c r="F25" s="69">
        <f>FLOW_Monthly_McKenzie_flow_skil!F45</f>
        <v>244.20327800000001</v>
      </c>
      <c r="G25" s="69">
        <f>FLOW_Monthly_McKenzie_flow_skil!F57</f>
        <v>278.85382099999998</v>
      </c>
      <c r="H25" s="69">
        <f>FLOW_Monthly_McKenzie_flow_skil!F69</f>
        <v>152.941193</v>
      </c>
      <c r="I25" s="69">
        <f>FLOW_Monthly_McKenzie_flow_skil!F81</f>
        <v>204.46639999999999</v>
      </c>
      <c r="J25" s="69">
        <f>FLOW_Monthly_McKenzie_flow_skil!F93</f>
        <v>333.24765000000002</v>
      </c>
      <c r="K25" s="69">
        <f>FLOW_Monthly_McKenzie_flow_skil!F105</f>
        <v>232.69052099999999</v>
      </c>
      <c r="L25" s="69">
        <f t="shared" si="7"/>
        <v>276.36424433333332</v>
      </c>
      <c r="Q25">
        <v>2011</v>
      </c>
      <c r="R25">
        <v>11</v>
      </c>
      <c r="S25">
        <v>30</v>
      </c>
      <c r="T25">
        <v>47.791477</v>
      </c>
      <c r="U25" s="69">
        <f>N$13</f>
        <v>213.82537288888886</v>
      </c>
      <c r="V25" s="69">
        <f t="shared" si="5"/>
        <v>261.61684988888885</v>
      </c>
    </row>
    <row r="26" spans="1:22" x14ac:dyDescent="0.3">
      <c r="A26">
        <v>9</v>
      </c>
      <c r="B26">
        <v>30</v>
      </c>
      <c r="C26" s="69">
        <f>FLOW_Monthly_McKenzie_flow_skil!F10</f>
        <v>241.34721400000001</v>
      </c>
      <c r="D26" s="69">
        <f>FLOW_Monthly_McKenzie_flow_skil!F22</f>
        <v>310.50412</v>
      </c>
      <c r="E26" s="69">
        <f>FLOW_Monthly_McKenzie_flow_skil!F34</f>
        <v>294.694458</v>
      </c>
      <c r="F26" s="69">
        <f>FLOW_Monthly_McKenzie_flow_skil!F46</f>
        <v>220.821213</v>
      </c>
      <c r="G26" s="69">
        <f>FLOW_Monthly_McKenzie_flow_skil!F58</f>
        <v>235.81594799999999</v>
      </c>
      <c r="H26" s="69">
        <f>FLOW_Monthly_McKenzie_flow_skil!F70</f>
        <v>139.972916</v>
      </c>
      <c r="I26" s="69">
        <f>FLOW_Monthly_McKenzie_flow_skil!F82</f>
        <v>178.68644699999999</v>
      </c>
      <c r="J26" s="69">
        <f>FLOW_Monthly_McKenzie_flow_skil!F94</f>
        <v>279.36144999999999</v>
      </c>
      <c r="K26" s="69">
        <f>FLOW_Monthly_McKenzie_flow_skil!F106</f>
        <v>199.79652400000001</v>
      </c>
      <c r="L26" s="69">
        <f t="shared" si="7"/>
        <v>233.44447666666662</v>
      </c>
      <c r="Q26">
        <v>2011</v>
      </c>
      <c r="R26">
        <v>12</v>
      </c>
      <c r="S26">
        <v>31</v>
      </c>
      <c r="T26">
        <v>114.627045</v>
      </c>
      <c r="U26" s="69">
        <f>N$14</f>
        <v>337.28363488888874</v>
      </c>
      <c r="V26" s="69">
        <f t="shared" si="5"/>
        <v>451.91067988888875</v>
      </c>
    </row>
    <row r="27" spans="1:22" x14ac:dyDescent="0.3">
      <c r="A27">
        <v>10</v>
      </c>
      <c r="B27">
        <v>31</v>
      </c>
      <c r="C27" s="69">
        <f>FLOW_Monthly_McKenzie_flow_skil!F11</f>
        <v>229.03131099999999</v>
      </c>
      <c r="D27" s="69">
        <f>FLOW_Monthly_McKenzie_flow_skil!F23</f>
        <v>267.33938599999999</v>
      </c>
      <c r="E27" s="69">
        <f>FLOW_Monthly_McKenzie_flow_skil!F35</f>
        <v>274.35879499999999</v>
      </c>
      <c r="F27" s="69">
        <f>FLOW_Monthly_McKenzie_flow_skil!F47</f>
        <v>315.99529999999999</v>
      </c>
      <c r="G27" s="69">
        <f>FLOW_Monthly_McKenzie_flow_skil!F59</f>
        <v>223.83869899999999</v>
      </c>
      <c r="H27" s="69">
        <f>FLOW_Monthly_McKenzie_flow_skil!F71</f>
        <v>126.537308</v>
      </c>
      <c r="I27" s="69">
        <f>FLOW_Monthly_McKenzie_flow_skil!F83</f>
        <v>331.07891799999999</v>
      </c>
      <c r="J27" s="69">
        <f>FLOW_Monthly_McKenzie_flow_skil!F95</f>
        <v>325.57327299999997</v>
      </c>
      <c r="K27" s="69">
        <f>FLOW_Monthly_McKenzie_flow_skil!F107</f>
        <v>175.65425099999999</v>
      </c>
      <c r="L27" s="69">
        <f t="shared" si="7"/>
        <v>252.1563601111111</v>
      </c>
      <c r="Q27">
        <v>2012</v>
      </c>
      <c r="R27">
        <v>1</v>
      </c>
      <c r="S27">
        <v>31</v>
      </c>
      <c r="T27">
        <v>197.74939000000001</v>
      </c>
      <c r="U27" s="69">
        <f>N$3</f>
        <v>350.00797144444437</v>
      </c>
      <c r="V27" s="69">
        <f t="shared" si="5"/>
        <v>547.75736144444431</v>
      </c>
    </row>
    <row r="28" spans="1:22" x14ac:dyDescent="0.3">
      <c r="A28">
        <v>11</v>
      </c>
      <c r="B28">
        <v>30</v>
      </c>
      <c r="C28" s="69">
        <f>FLOW_Monthly_McKenzie_flow_skil!F12</f>
        <v>366.80126999999999</v>
      </c>
      <c r="D28" s="69">
        <f>FLOW_Monthly_McKenzie_flow_skil!F24</f>
        <v>271.36877399999997</v>
      </c>
      <c r="E28" s="69">
        <f>FLOW_Monthly_McKenzie_flow_skil!F36</f>
        <v>514.78887899999995</v>
      </c>
      <c r="F28" s="69">
        <f>FLOW_Monthly_McKenzie_flow_skil!F48</f>
        <v>307.77313199999998</v>
      </c>
      <c r="G28" s="69">
        <f>FLOW_Monthly_McKenzie_flow_skil!F60</f>
        <v>411.79901100000001</v>
      </c>
      <c r="H28" s="69">
        <f>FLOW_Monthly_McKenzie_flow_skil!F72</f>
        <v>221.43119799999999</v>
      </c>
      <c r="I28" s="69">
        <f>FLOW_Monthly_McKenzie_flow_skil!F84</f>
        <v>404.97912600000001</v>
      </c>
      <c r="J28" s="69">
        <f>FLOW_Monthly_McKenzie_flow_skil!F96</f>
        <v>611.67675799999995</v>
      </c>
      <c r="K28" s="69">
        <f>FLOW_Monthly_McKenzie_flow_skil!F108</f>
        <v>177.17825300000001</v>
      </c>
      <c r="L28" s="69">
        <f t="shared" si="7"/>
        <v>365.31071122222221</v>
      </c>
      <c r="Q28">
        <v>2012</v>
      </c>
      <c r="R28">
        <v>2</v>
      </c>
      <c r="S28">
        <v>29</v>
      </c>
      <c r="T28">
        <v>223.54759200000001</v>
      </c>
      <c r="U28" s="69">
        <f>N$4</f>
        <v>401.15034411111117</v>
      </c>
      <c r="V28" s="69">
        <f t="shared" si="5"/>
        <v>624.69793611111118</v>
      </c>
    </row>
    <row r="29" spans="1:22" x14ac:dyDescent="0.3">
      <c r="A29">
        <v>12</v>
      </c>
      <c r="B29">
        <v>31</v>
      </c>
      <c r="C29" s="69">
        <f>FLOW_Monthly_McKenzie_flow_skil!F13</f>
        <v>656.46301300000005</v>
      </c>
      <c r="D29" s="69">
        <f>FLOW_Monthly_McKenzie_flow_skil!F25</f>
        <v>332.02279700000003</v>
      </c>
      <c r="E29" s="69">
        <f>FLOW_Monthly_McKenzie_flow_skil!F37</f>
        <v>824.81103499999995</v>
      </c>
      <c r="F29" s="69">
        <f>FLOW_Monthly_McKenzie_flow_skil!F49</f>
        <v>356.69754</v>
      </c>
      <c r="G29" s="69">
        <f>FLOW_Monthly_McKenzie_flow_skil!F61</f>
        <v>656.54193099999998</v>
      </c>
      <c r="H29" s="69">
        <f>FLOW_Monthly_McKenzie_flow_skil!F73</f>
        <v>607.42169200000001</v>
      </c>
      <c r="I29" s="69">
        <f>FLOW_Monthly_McKenzie_flow_skil!F85</f>
        <v>411.908569</v>
      </c>
      <c r="J29" s="69">
        <f>FLOW_Monthly_McKenzie_flow_skil!F97</f>
        <v>490.97482300000001</v>
      </c>
      <c r="K29" s="69">
        <f>FLOW_Monthly_McKenzie_flow_skil!F109</f>
        <v>328.79098499999998</v>
      </c>
      <c r="L29" s="69">
        <f t="shared" si="7"/>
        <v>518.40359833333321</v>
      </c>
      <c r="Q29">
        <v>2012</v>
      </c>
      <c r="R29">
        <v>3</v>
      </c>
      <c r="S29">
        <v>31</v>
      </c>
      <c r="T29">
        <v>255.911911</v>
      </c>
      <c r="U29" s="69">
        <f>N$5</f>
        <v>328.50270344444442</v>
      </c>
      <c r="V29" s="69">
        <f t="shared" si="5"/>
        <v>584.4146144444444</v>
      </c>
    </row>
    <row r="30" spans="1:22" x14ac:dyDescent="0.3">
      <c r="Q30">
        <v>2012</v>
      </c>
      <c r="R30">
        <v>4</v>
      </c>
      <c r="S30">
        <v>30</v>
      </c>
      <c r="T30">
        <v>337.70010400000001</v>
      </c>
      <c r="U30" s="69">
        <f>N$6</f>
        <v>519.85023177777771</v>
      </c>
      <c r="V30" s="69">
        <f t="shared" si="5"/>
        <v>857.55033577777772</v>
      </c>
    </row>
    <row r="31" spans="1:22" x14ac:dyDescent="0.3">
      <c r="Q31">
        <v>2012</v>
      </c>
      <c r="R31">
        <v>5</v>
      </c>
      <c r="S31">
        <v>31</v>
      </c>
      <c r="T31">
        <v>86.037612999999993</v>
      </c>
      <c r="U31" s="69">
        <f>N$7</f>
        <v>564.10435622222224</v>
      </c>
      <c r="V31" s="69">
        <f t="shared" si="5"/>
        <v>650.1419692222222</v>
      </c>
    </row>
    <row r="32" spans="1:22" x14ac:dyDescent="0.3">
      <c r="Q32">
        <v>2012</v>
      </c>
      <c r="R32">
        <v>6</v>
      </c>
      <c r="S32">
        <v>30</v>
      </c>
      <c r="T32">
        <v>60.505980999999998</v>
      </c>
      <c r="U32" s="69">
        <f>N$8</f>
        <v>454.24950400000006</v>
      </c>
      <c r="V32" s="69">
        <f t="shared" si="5"/>
        <v>514.75548500000002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69">
        <f>N$9</f>
        <v>323.78260700000004</v>
      </c>
      <c r="V33" s="69">
        <f t="shared" si="5"/>
        <v>360.31114900000006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69">
        <f>N$10</f>
        <v>246.23870733333331</v>
      </c>
      <c r="V34" s="69">
        <f t="shared" si="5"/>
        <v>277.9134683333333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69">
        <f>N$11</f>
        <v>204.06981777777773</v>
      </c>
      <c r="V35" s="69">
        <f t="shared" si="5"/>
        <v>234.53040577777773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69">
        <f>N$12</f>
        <v>183.41295833333334</v>
      </c>
      <c r="V36" s="69">
        <f t="shared" si="5"/>
        <v>249.42148033333334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69">
        <f>N$13</f>
        <v>213.82537288888886</v>
      </c>
      <c r="V37" s="69">
        <f t="shared" si="5"/>
        <v>481.41417888888884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69">
        <f>N$14</f>
        <v>337.28363488888874</v>
      </c>
      <c r="V38" s="69">
        <f t="shared" si="5"/>
        <v>554.36798588888871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69">
        <f>N$3</f>
        <v>350.00797144444437</v>
      </c>
      <c r="V39" s="69">
        <f t="shared" si="5"/>
        <v>422.06214044444437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69">
        <f>N$4</f>
        <v>401.15034411111117</v>
      </c>
      <c r="V40" s="69">
        <f t="shared" si="5"/>
        <v>508.35333211111117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69">
        <f>N$5</f>
        <v>328.50270344444442</v>
      </c>
      <c r="V41" s="69">
        <f t="shared" si="5"/>
        <v>560.18486244444443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69">
        <f>N$6</f>
        <v>519.85023177777771</v>
      </c>
      <c r="V42" s="69">
        <f t="shared" si="5"/>
        <v>692.81841677777766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69">
        <f>N$7</f>
        <v>564.10435622222224</v>
      </c>
      <c r="V43" s="69">
        <f t="shared" si="5"/>
        <v>614.33049522222223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69">
        <f>N$8</f>
        <v>454.24950400000006</v>
      </c>
      <c r="V44" s="69">
        <f t="shared" si="5"/>
        <v>494.95995300000004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69">
        <f>N$9</f>
        <v>323.78260700000004</v>
      </c>
      <c r="V45" s="69">
        <f t="shared" si="5"/>
        <v>356.74674900000002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69">
        <f>N$10</f>
        <v>246.23870733333331</v>
      </c>
      <c r="V46" s="69">
        <f t="shared" si="5"/>
        <v>276.6237073333333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69">
        <f>N$11</f>
        <v>204.06981777777773</v>
      </c>
      <c r="V47" s="69">
        <f t="shared" si="5"/>
        <v>234.21884677777774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69">
        <f>N$12</f>
        <v>183.41295833333334</v>
      </c>
      <c r="V48" s="69">
        <f t="shared" si="5"/>
        <v>242.18752133333334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69">
        <f>N$13</f>
        <v>213.82537288888886</v>
      </c>
      <c r="V49" s="69">
        <f t="shared" si="5"/>
        <v>288.68274088888887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69">
        <f>N$14</f>
        <v>337.28363488888874</v>
      </c>
      <c r="V50" s="69">
        <f t="shared" si="5"/>
        <v>411.42818888888871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69">
        <f>N$3</f>
        <v>350.00797144444437</v>
      </c>
      <c r="V51" s="69">
        <f t="shared" si="5"/>
        <v>439.72919344444438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69">
        <f>N$4</f>
        <v>401.15034411111117</v>
      </c>
      <c r="V52" s="69">
        <f t="shared" si="5"/>
        <v>704.60908411111109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69">
        <f>N$5</f>
        <v>328.50270344444442</v>
      </c>
      <c r="V53" s="69">
        <f t="shared" si="5"/>
        <v>733.00001744444444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69">
        <f>N$6</f>
        <v>519.85023177777771</v>
      </c>
      <c r="V54" s="69">
        <f t="shared" si="5"/>
        <v>657.4524957777777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69">
        <f>N$7</f>
        <v>564.10435622222224</v>
      </c>
      <c r="V55" s="69">
        <f t="shared" si="5"/>
        <v>670.4361432222222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69">
        <f>N$8</f>
        <v>454.24950400000006</v>
      </c>
      <c r="V56" s="69">
        <f t="shared" si="5"/>
        <v>492.18695800000006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69">
        <f>N$9</f>
        <v>323.78260700000004</v>
      </c>
      <c r="V57" s="69">
        <f t="shared" si="5"/>
        <v>356.46090200000003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69">
        <f>N$10</f>
        <v>246.23870733333331</v>
      </c>
      <c r="V58" s="69">
        <f t="shared" si="5"/>
        <v>276.63488833333332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69">
        <f>N$11</f>
        <v>204.06981777777773</v>
      </c>
      <c r="V59" s="69">
        <f t="shared" si="5"/>
        <v>233.47523777777772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69">
        <f>N$12</f>
        <v>183.41295833333334</v>
      </c>
      <c r="V60" s="69">
        <f t="shared" si="5"/>
        <v>229.81602733333335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69">
        <f>N$13</f>
        <v>213.82537288888886</v>
      </c>
      <c r="V61" s="69">
        <f t="shared" si="5"/>
        <v>475.00014688888888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69">
        <f>N$14</f>
        <v>337.28363488888874</v>
      </c>
      <c r="V62" s="69">
        <f t="shared" si="5"/>
        <v>631.79541488888867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69">
        <f>N$3</f>
        <v>350.00797144444437</v>
      </c>
      <c r="V63" s="69">
        <f t="shared" si="5"/>
        <v>484.09160444444433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69">
        <f>N$4</f>
        <v>401.15034411111117</v>
      </c>
      <c r="V64" s="69">
        <f t="shared" si="5"/>
        <v>534.19773811111122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69">
        <f>N$5</f>
        <v>328.50270344444442</v>
      </c>
      <c r="V65" s="69">
        <f t="shared" si="5"/>
        <v>378.33794644444441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69">
        <f>N$6</f>
        <v>519.85023177777771</v>
      </c>
      <c r="V66" s="69">
        <f t="shared" si="5"/>
        <v>582.41169077777772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69">
        <f>N$7</f>
        <v>564.10435622222224</v>
      </c>
      <c r="V67" s="69">
        <f t="shared" si="5"/>
        <v>600.38139822222229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69">
        <f>N$8</f>
        <v>454.24950400000006</v>
      </c>
      <c r="V68" s="69">
        <f t="shared" ref="V68:V110" si="8">T68+U68</f>
        <v>485.28087000000005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69">
        <f>N$9</f>
        <v>323.78260700000004</v>
      </c>
      <c r="V69" s="69">
        <f t="shared" si="8"/>
        <v>352.51458400000001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69">
        <f>N$10</f>
        <v>246.23870733333331</v>
      </c>
      <c r="V70" s="69">
        <f t="shared" si="8"/>
        <v>273.99436433333329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69">
        <f>N$11</f>
        <v>204.06981777777773</v>
      </c>
      <c r="V71" s="69">
        <f t="shared" si="8"/>
        <v>231.00865277777774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69">
        <f>N$12</f>
        <v>183.41295833333334</v>
      </c>
      <c r="V72" s="69">
        <f t="shared" si="8"/>
        <v>209.56176433333334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69">
        <f>N$13</f>
        <v>213.82537288888886</v>
      </c>
      <c r="V73" s="69">
        <f t="shared" si="8"/>
        <v>344.63273088888889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69">
        <f>N$14</f>
        <v>337.28363488888874</v>
      </c>
      <c r="V74" s="69">
        <f t="shared" si="8"/>
        <v>662.78238388888872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69">
        <f>N$3</f>
        <v>350.00797144444437</v>
      </c>
      <c r="V75" s="69">
        <f t="shared" si="8"/>
        <v>644.64554444444434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69">
        <f>N$4</f>
        <v>401.15034411111117</v>
      </c>
      <c r="V76" s="69">
        <f t="shared" si="8"/>
        <v>620.1853171111112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69">
        <f>N$5</f>
        <v>328.50270344444442</v>
      </c>
      <c r="V77" s="69">
        <f t="shared" si="8"/>
        <v>562.95080844444442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69">
        <f>N$6</f>
        <v>519.85023177777771</v>
      </c>
      <c r="V78" s="69">
        <f t="shared" si="8"/>
        <v>578.7839057777777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69">
        <f>N$7</f>
        <v>564.10435622222224</v>
      </c>
      <c r="V79" s="69">
        <f t="shared" si="8"/>
        <v>604.38854322222221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69">
        <f>N$8</f>
        <v>454.24950400000006</v>
      </c>
      <c r="V80" s="69">
        <f t="shared" si="8"/>
        <v>487.43491400000005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69">
        <f>N$9</f>
        <v>323.78260700000004</v>
      </c>
      <c r="V81" s="69">
        <f t="shared" si="8"/>
        <v>354.31372200000004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69">
        <f>N$10</f>
        <v>246.23870733333331</v>
      </c>
      <c r="V82" s="69">
        <f t="shared" si="8"/>
        <v>275.3418723333333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69">
        <f>N$11</f>
        <v>204.06981777777773</v>
      </c>
      <c r="V83" s="69">
        <f t="shared" si="8"/>
        <v>232.28275177777772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69">
        <f>N$12</f>
        <v>183.41295833333334</v>
      </c>
      <c r="V84" s="69">
        <f t="shared" si="8"/>
        <v>420.8641153333333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69">
        <f>N$13</f>
        <v>213.82537288888886</v>
      </c>
      <c r="V85" s="69">
        <f t="shared" si="8"/>
        <v>379.77382888888883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69">
        <f>N$14</f>
        <v>337.28363488888874</v>
      </c>
      <c r="V86" s="69">
        <f t="shared" si="8"/>
        <v>412.57329988888876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69">
        <f>N$3</f>
        <v>350.00797144444437</v>
      </c>
      <c r="V87" s="69">
        <f t="shared" si="8"/>
        <v>384.09470644444434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69">
        <f>N$4</f>
        <v>401.15034411111117</v>
      </c>
      <c r="V88" s="69">
        <f t="shared" si="8"/>
        <v>633.02903711111117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69">
        <f>N$5</f>
        <v>328.50270344444442</v>
      </c>
      <c r="V89" s="69">
        <f t="shared" si="8"/>
        <v>916.77589644444447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69">
        <f>N$6</f>
        <v>519.85023177777771</v>
      </c>
      <c r="V90" s="69">
        <f t="shared" si="8"/>
        <v>771.81193177777777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69">
        <f>N$7</f>
        <v>564.10435622222224</v>
      </c>
      <c r="V91" s="69">
        <f t="shared" si="8"/>
        <v>632.69878522222223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69">
        <f>N$8</f>
        <v>454.24950400000006</v>
      </c>
      <c r="V92" s="69">
        <f t="shared" si="8"/>
        <v>492.02915900000005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69">
        <f>N$9</f>
        <v>323.78260700000004</v>
      </c>
      <c r="V93" s="69">
        <f t="shared" si="8"/>
        <v>357.58389200000005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69">
        <f>N$10</f>
        <v>246.23870733333331</v>
      </c>
      <c r="V94" s="69">
        <f t="shared" si="8"/>
        <v>278.64170333333334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69">
        <f>N$11</f>
        <v>204.06981777777773</v>
      </c>
      <c r="V95" s="69">
        <f t="shared" si="8"/>
        <v>236.54886377777774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69">
        <f>N$12</f>
        <v>183.41295833333334</v>
      </c>
      <c r="V96" s="69">
        <f t="shared" si="8"/>
        <v>275.33062233333334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69">
        <f>N$13</f>
        <v>213.82537288888886</v>
      </c>
      <c r="V97" s="69">
        <f t="shared" si="8"/>
        <v>471.13192188888888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69">
        <f>N$14</f>
        <v>337.28363488888874</v>
      </c>
      <c r="V98" s="69">
        <f t="shared" si="8"/>
        <v>392.82038188888873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69">
        <f>N$3</f>
        <v>350.00797144444437</v>
      </c>
      <c r="V99" s="69">
        <f t="shared" si="8"/>
        <v>575.27989844444437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69">
        <f>N$4</f>
        <v>401.15034411111117</v>
      </c>
      <c r="V100" s="69">
        <f t="shared" si="8"/>
        <v>491.50952811111119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69">
        <f>N$5</f>
        <v>328.50270344444442</v>
      </c>
      <c r="V101" s="69">
        <f t="shared" si="8"/>
        <v>527.22729744444439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69">
        <f>N$6</f>
        <v>519.85023177777771</v>
      </c>
      <c r="V102" s="69">
        <f t="shared" si="8"/>
        <v>689.87937577777768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69">
        <f>N$7</f>
        <v>564.10435622222224</v>
      </c>
      <c r="V103" s="69">
        <f t="shared" si="8"/>
        <v>606.24934122222226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69">
        <f>N$8</f>
        <v>454.24950400000006</v>
      </c>
      <c r="V104" s="69">
        <f t="shared" si="8"/>
        <v>487.56665800000007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69">
        <f>N$9</f>
        <v>323.78260700000004</v>
      </c>
      <c r="V105" s="69">
        <f t="shared" si="8"/>
        <v>355.10247700000002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69">
        <f>N$10</f>
        <v>246.23870733333331</v>
      </c>
      <c r="V106" s="69">
        <f t="shared" si="8"/>
        <v>276.46714633333329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69">
        <f>N$11</f>
        <v>204.06981777777773</v>
      </c>
      <c r="V107" s="69">
        <f t="shared" si="8"/>
        <v>233.39160477777773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69">
        <f>N$12</f>
        <v>183.41295833333334</v>
      </c>
      <c r="V108" s="69">
        <f t="shared" si="8"/>
        <v>211.93808733333333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69">
        <f>N$13</f>
        <v>213.82537288888886</v>
      </c>
      <c r="V109" s="69">
        <f t="shared" si="8"/>
        <v>257.71875188888885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69">
        <f>N$14</f>
        <v>337.28363488888874</v>
      </c>
      <c r="V110" s="69">
        <f t="shared" si="8"/>
        <v>544.79996188888867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F109"/>
  <sheetViews>
    <sheetView workbookViewId="0">
      <selection activeCell="B1" sqref="B1:E1048576"/>
    </sheetView>
  </sheetViews>
  <sheetFormatPr defaultRowHeight="14.4" x14ac:dyDescent="0.3"/>
  <sheetData>
    <row r="1" spans="1:32" s="14" customFormat="1" ht="230.4" x14ac:dyDescent="0.3">
      <c r="A1" s="14" t="s">
        <v>98</v>
      </c>
      <c r="B1" s="14" t="s">
        <v>99</v>
      </c>
      <c r="C1" s="14" t="s">
        <v>95</v>
      </c>
      <c r="D1" s="14" t="s">
        <v>96</v>
      </c>
      <c r="E1" s="14" t="s">
        <v>100</v>
      </c>
      <c r="F1" s="14" t="s">
        <v>101</v>
      </c>
      <c r="G1" s="14" t="s">
        <v>102</v>
      </c>
      <c r="H1" s="14" t="s">
        <v>101</v>
      </c>
      <c r="I1" s="14" t="s">
        <v>103</v>
      </c>
      <c r="J1" s="14" t="s">
        <v>104</v>
      </c>
      <c r="K1" s="14" t="s">
        <v>105</v>
      </c>
      <c r="L1" s="14" t="s">
        <v>106</v>
      </c>
      <c r="M1" s="14" t="s">
        <v>107</v>
      </c>
      <c r="N1" s="14" t="s">
        <v>108</v>
      </c>
      <c r="O1" s="14" t="s">
        <v>109</v>
      </c>
      <c r="P1" s="14" t="s">
        <v>110</v>
      </c>
      <c r="Q1" s="14" t="s">
        <v>111</v>
      </c>
      <c r="R1" s="14" t="s">
        <v>112</v>
      </c>
      <c r="S1" s="14" t="s">
        <v>113</v>
      </c>
      <c r="T1" s="14" t="s">
        <v>114</v>
      </c>
      <c r="U1" s="14" t="s">
        <v>115</v>
      </c>
      <c r="V1" s="14" t="s">
        <v>116</v>
      </c>
      <c r="W1" s="14" t="s">
        <v>117</v>
      </c>
      <c r="X1" s="14" t="s">
        <v>118</v>
      </c>
      <c r="Y1" s="14" t="s">
        <v>119</v>
      </c>
      <c r="Z1" s="14" t="s">
        <v>120</v>
      </c>
      <c r="AA1" s="14" t="s">
        <v>121</v>
      </c>
      <c r="AB1" s="14" t="s">
        <v>122</v>
      </c>
      <c r="AC1" s="14" t="s">
        <v>123</v>
      </c>
      <c r="AD1" s="14" t="s">
        <v>124</v>
      </c>
      <c r="AE1" s="14" t="s">
        <v>125</v>
      </c>
      <c r="AF1" s="14" t="s">
        <v>126</v>
      </c>
    </row>
    <row r="2" spans="1:32" x14ac:dyDescent="0.3">
      <c r="A2">
        <v>0</v>
      </c>
      <c r="B2">
        <v>2010</v>
      </c>
      <c r="C2">
        <v>1</v>
      </c>
      <c r="D2">
        <v>31</v>
      </c>
      <c r="E2">
        <v>205.56332399999999</v>
      </c>
      <c r="F2">
        <v>633.59283400000004</v>
      </c>
      <c r="G2">
        <v>934.55029300000001</v>
      </c>
      <c r="H2">
        <v>633.59283400000004</v>
      </c>
      <c r="I2">
        <v>123.724518</v>
      </c>
      <c r="J2">
        <v>151.27728300000001</v>
      </c>
      <c r="K2">
        <v>1368.7196039999999</v>
      </c>
      <c r="L2">
        <v>1351.4923100000001</v>
      </c>
      <c r="M2">
        <v>790.082764</v>
      </c>
      <c r="N2">
        <v>978.88061500000003</v>
      </c>
      <c r="O2">
        <v>1069.6136469999999</v>
      </c>
      <c r="P2">
        <v>1305.511475</v>
      </c>
      <c r="Q2">
        <v>166.71312</v>
      </c>
      <c r="R2">
        <v>224.984543</v>
      </c>
      <c r="S2">
        <v>665.97540300000003</v>
      </c>
      <c r="T2">
        <v>911.99804700000004</v>
      </c>
      <c r="U2">
        <v>5407.0839839999999</v>
      </c>
      <c r="V2">
        <v>6244.5864259999998</v>
      </c>
      <c r="W2">
        <v>6019.1748049999997</v>
      </c>
      <c r="X2">
        <v>4553.0712890000004</v>
      </c>
      <c r="Y2">
        <v>6326.8940430000002</v>
      </c>
      <c r="Z2">
        <v>4978.5805659999996</v>
      </c>
      <c r="AA2">
        <v>27.736992000000001</v>
      </c>
      <c r="AB2">
        <v>54.987766000000001</v>
      </c>
      <c r="AC2">
        <v>6568.1752930000002</v>
      </c>
      <c r="AD2">
        <v>7731.4653319999998</v>
      </c>
      <c r="AE2">
        <v>681.71594200000004</v>
      </c>
      <c r="AF2">
        <v>1167.973755</v>
      </c>
    </row>
    <row r="3" spans="1:32" x14ac:dyDescent="0.3">
      <c r="A3">
        <v>1</v>
      </c>
      <c r="B3">
        <v>2010</v>
      </c>
      <c r="C3">
        <v>2</v>
      </c>
      <c r="D3">
        <v>28</v>
      </c>
      <c r="E3">
        <v>91.545387000000005</v>
      </c>
      <c r="F3">
        <v>425.65698200000003</v>
      </c>
      <c r="G3">
        <v>607.68310499999995</v>
      </c>
      <c r="H3">
        <v>425.65698200000003</v>
      </c>
      <c r="I3">
        <v>78.211678000000006</v>
      </c>
      <c r="J3">
        <v>83.594902000000005</v>
      </c>
      <c r="K3">
        <v>969.84283400000004</v>
      </c>
      <c r="L3">
        <v>1035.700562</v>
      </c>
      <c r="M3">
        <v>544.42230199999995</v>
      </c>
      <c r="N3">
        <v>503.02011099999999</v>
      </c>
      <c r="O3">
        <v>443.04083300000002</v>
      </c>
      <c r="P3">
        <v>401.02267499999999</v>
      </c>
      <c r="Q3">
        <v>112.211067</v>
      </c>
      <c r="R3">
        <v>101.548119</v>
      </c>
      <c r="S3">
        <v>62.577388999999997</v>
      </c>
      <c r="T3">
        <v>94.569336000000007</v>
      </c>
      <c r="U3">
        <v>2717.6284179999998</v>
      </c>
      <c r="V3">
        <v>3257.5834960000002</v>
      </c>
      <c r="W3">
        <v>3059.9360350000002</v>
      </c>
      <c r="X3">
        <v>1298.9658199999999</v>
      </c>
      <c r="Y3">
        <v>3255.7299800000001</v>
      </c>
      <c r="Z3">
        <v>1428.9176030000001</v>
      </c>
      <c r="AA3">
        <v>22.738095999999999</v>
      </c>
      <c r="AB3">
        <v>25.805281000000001</v>
      </c>
      <c r="AC3">
        <v>3437.8483890000002</v>
      </c>
      <c r="AD3">
        <v>3764.2907709999999</v>
      </c>
      <c r="AE3">
        <v>533.96594200000004</v>
      </c>
      <c r="AF3">
        <v>579.50970500000005</v>
      </c>
    </row>
    <row r="4" spans="1:32" x14ac:dyDescent="0.3">
      <c r="A4">
        <v>2</v>
      </c>
      <c r="B4">
        <v>2010</v>
      </c>
      <c r="C4">
        <v>3</v>
      </c>
      <c r="D4">
        <v>31</v>
      </c>
      <c r="E4">
        <v>73.210541000000006</v>
      </c>
      <c r="F4">
        <v>373.90524299999998</v>
      </c>
      <c r="G4">
        <v>545.27062999999998</v>
      </c>
      <c r="H4">
        <v>373.90524299999998</v>
      </c>
      <c r="I4">
        <v>70.497992999999994</v>
      </c>
      <c r="J4">
        <v>102.721245</v>
      </c>
      <c r="K4">
        <v>897.10913100000005</v>
      </c>
      <c r="L4">
        <v>991.09222399999999</v>
      </c>
      <c r="M4">
        <v>578.72039800000005</v>
      </c>
      <c r="N4">
        <v>576.79083300000002</v>
      </c>
      <c r="O4">
        <v>429.483429</v>
      </c>
      <c r="P4">
        <v>403.99664300000001</v>
      </c>
      <c r="Q4">
        <v>123.356407</v>
      </c>
      <c r="R4">
        <v>115.60668200000001</v>
      </c>
      <c r="S4">
        <v>51.989330000000002</v>
      </c>
      <c r="T4">
        <v>59.196156000000002</v>
      </c>
      <c r="U4">
        <v>2799.6071780000002</v>
      </c>
      <c r="V4">
        <v>3293.4914549999999</v>
      </c>
      <c r="W4">
        <v>3204.689453</v>
      </c>
      <c r="X4">
        <v>1664.153442</v>
      </c>
      <c r="Y4">
        <v>3443.7670899999998</v>
      </c>
      <c r="Z4">
        <v>1763.15625</v>
      </c>
      <c r="AA4">
        <v>24.639241999999999</v>
      </c>
      <c r="AB4">
        <v>35.429340000000003</v>
      </c>
      <c r="AC4">
        <v>3623.7998050000001</v>
      </c>
      <c r="AD4">
        <v>4031.554443</v>
      </c>
      <c r="AE4">
        <v>577.98156700000004</v>
      </c>
      <c r="AF4">
        <v>737.89788799999997</v>
      </c>
    </row>
    <row r="5" spans="1:32" x14ac:dyDescent="0.3">
      <c r="A5">
        <v>3</v>
      </c>
      <c r="B5">
        <v>2010</v>
      </c>
      <c r="C5">
        <v>4</v>
      </c>
      <c r="D5">
        <v>30</v>
      </c>
      <c r="E5">
        <v>140.150543</v>
      </c>
      <c r="F5">
        <v>516.30627400000003</v>
      </c>
      <c r="G5">
        <v>735.67718500000001</v>
      </c>
      <c r="H5">
        <v>516.30627400000003</v>
      </c>
      <c r="I5">
        <v>116.04686700000001</v>
      </c>
      <c r="J5">
        <v>140.14999399999999</v>
      </c>
      <c r="K5">
        <v>1151.2554929999999</v>
      </c>
      <c r="L5">
        <v>1196.871216</v>
      </c>
      <c r="M5">
        <v>747.04205300000001</v>
      </c>
      <c r="N5">
        <v>877.87927200000001</v>
      </c>
      <c r="O5">
        <v>429.46038800000002</v>
      </c>
      <c r="P5">
        <v>419.77581800000002</v>
      </c>
      <c r="Q5">
        <v>159.60578899999999</v>
      </c>
      <c r="R5">
        <v>160.64776599999999</v>
      </c>
      <c r="S5">
        <v>105.215889</v>
      </c>
      <c r="T5">
        <v>330.83142099999998</v>
      </c>
      <c r="U5">
        <v>3819.5344239999999</v>
      </c>
      <c r="V5">
        <v>4366.53125</v>
      </c>
      <c r="W5">
        <v>4336.0419920000004</v>
      </c>
      <c r="X5">
        <v>3383.7551269999999</v>
      </c>
      <c r="Y5">
        <v>4637.0258789999998</v>
      </c>
      <c r="Z5">
        <v>2999.6108399999998</v>
      </c>
      <c r="AA5">
        <v>29.684135000000001</v>
      </c>
      <c r="AB5">
        <v>54.575974000000002</v>
      </c>
      <c r="AC5">
        <v>4891.7797849999997</v>
      </c>
      <c r="AD5">
        <v>5563.5078130000002</v>
      </c>
      <c r="AE5">
        <v>692.20257600000002</v>
      </c>
      <c r="AF5">
        <v>997.17987100000005</v>
      </c>
    </row>
    <row r="6" spans="1:32" x14ac:dyDescent="0.3">
      <c r="A6">
        <v>4</v>
      </c>
      <c r="B6">
        <v>2010</v>
      </c>
      <c r="C6">
        <v>5</v>
      </c>
      <c r="D6">
        <v>31</v>
      </c>
      <c r="E6">
        <v>94.454864999999998</v>
      </c>
      <c r="F6">
        <v>510.29437300000001</v>
      </c>
      <c r="G6">
        <v>575.88738999999998</v>
      </c>
      <c r="H6">
        <v>510.29437300000001</v>
      </c>
      <c r="I6">
        <v>96.773910999999998</v>
      </c>
      <c r="J6">
        <v>122.933235</v>
      </c>
      <c r="K6">
        <v>955.62152100000003</v>
      </c>
      <c r="L6">
        <v>1176.111938</v>
      </c>
      <c r="M6">
        <v>704.62420699999996</v>
      </c>
      <c r="N6">
        <v>941.80096400000002</v>
      </c>
      <c r="O6">
        <v>428.70660400000003</v>
      </c>
      <c r="P6">
        <v>430.55764799999997</v>
      </c>
      <c r="Q6">
        <v>118.02855700000001</v>
      </c>
      <c r="R6">
        <v>127.66250599999999</v>
      </c>
      <c r="S6">
        <v>377.38256799999999</v>
      </c>
      <c r="T6">
        <v>499.08932499999997</v>
      </c>
      <c r="U6">
        <v>3477.2172850000002</v>
      </c>
      <c r="V6">
        <v>4256.8549800000001</v>
      </c>
      <c r="W6">
        <v>3819.7326659999999</v>
      </c>
      <c r="X6">
        <v>2247.5266109999998</v>
      </c>
      <c r="Y6">
        <v>3996.3820799999999</v>
      </c>
      <c r="Z6">
        <v>3573.623779</v>
      </c>
      <c r="AA6">
        <v>22.093745999999999</v>
      </c>
      <c r="AB6">
        <v>36.814853999999997</v>
      </c>
      <c r="AC6">
        <v>4189.2509769999997</v>
      </c>
      <c r="AD6">
        <v>4884.7182620000003</v>
      </c>
      <c r="AE6">
        <v>498.99685699999998</v>
      </c>
      <c r="AF6">
        <v>543.96307400000001</v>
      </c>
    </row>
    <row r="7" spans="1:32" x14ac:dyDescent="0.3">
      <c r="A7">
        <v>5</v>
      </c>
      <c r="B7">
        <v>2010</v>
      </c>
      <c r="C7">
        <v>6</v>
      </c>
      <c r="D7">
        <v>30</v>
      </c>
      <c r="E7">
        <v>129.81098900000001</v>
      </c>
      <c r="F7">
        <v>628.17913799999997</v>
      </c>
      <c r="G7">
        <v>697.72448699999995</v>
      </c>
      <c r="H7">
        <v>628.17913799999997</v>
      </c>
      <c r="I7">
        <v>120.31604799999999</v>
      </c>
      <c r="J7">
        <v>168.54698200000001</v>
      </c>
      <c r="K7">
        <v>1115.6015629999999</v>
      </c>
      <c r="L7">
        <v>1279.1579589999999</v>
      </c>
      <c r="M7">
        <v>752.94988999999998</v>
      </c>
      <c r="N7">
        <v>1102.58313</v>
      </c>
      <c r="O7">
        <v>456.497772</v>
      </c>
      <c r="P7">
        <v>1399.7536620000001</v>
      </c>
      <c r="Q7">
        <v>139.35206600000001</v>
      </c>
      <c r="R7">
        <v>181.728928</v>
      </c>
      <c r="S7">
        <v>508.36657700000001</v>
      </c>
      <c r="T7">
        <v>671.80566399999998</v>
      </c>
      <c r="U7">
        <v>4291.4150390000004</v>
      </c>
      <c r="V7">
        <v>6079.5747069999998</v>
      </c>
      <c r="W7">
        <v>4728.2236329999996</v>
      </c>
      <c r="X7">
        <v>3546.2470699999999</v>
      </c>
      <c r="Y7">
        <v>4962.0825199999999</v>
      </c>
      <c r="Z7">
        <v>5820.736328</v>
      </c>
      <c r="AA7">
        <v>22.467451000000001</v>
      </c>
      <c r="AB7">
        <v>64.256316999999996</v>
      </c>
      <c r="AC7">
        <v>5145.9052730000003</v>
      </c>
      <c r="AD7">
        <v>7665.8681640000004</v>
      </c>
      <c r="AE7">
        <v>516.81994599999996</v>
      </c>
      <c r="AF7">
        <v>847.96118200000001</v>
      </c>
    </row>
    <row r="8" spans="1:32" x14ac:dyDescent="0.3">
      <c r="A8">
        <v>6</v>
      </c>
      <c r="B8">
        <v>2010</v>
      </c>
      <c r="C8">
        <v>7</v>
      </c>
      <c r="D8">
        <v>31</v>
      </c>
      <c r="E8">
        <v>31.507383000000001</v>
      </c>
      <c r="F8">
        <v>374.57525600000002</v>
      </c>
      <c r="G8">
        <v>432.43084700000003</v>
      </c>
      <c r="H8">
        <v>374.57525600000002</v>
      </c>
      <c r="I8">
        <v>44.914444000000003</v>
      </c>
      <c r="J8">
        <v>14.486449</v>
      </c>
      <c r="K8">
        <v>746.36810300000002</v>
      </c>
      <c r="L8">
        <v>825.16625999999997</v>
      </c>
      <c r="M8">
        <v>309.47949199999999</v>
      </c>
      <c r="N8">
        <v>304.14584400000001</v>
      </c>
      <c r="O8">
        <v>428.44366500000001</v>
      </c>
      <c r="P8">
        <v>619.99114999999995</v>
      </c>
      <c r="Q8">
        <v>26.643757000000001</v>
      </c>
      <c r="R8">
        <v>27.014382999999999</v>
      </c>
      <c r="S8">
        <v>118.233253</v>
      </c>
      <c r="T8">
        <v>76.482703999999998</v>
      </c>
      <c r="U8">
        <v>1855.7071530000001</v>
      </c>
      <c r="V8">
        <v>2735.7294919999999</v>
      </c>
      <c r="W8">
        <v>1959.103638</v>
      </c>
      <c r="X8">
        <v>1117.6342770000001</v>
      </c>
      <c r="Y8">
        <v>2010.982544</v>
      </c>
      <c r="Z8">
        <v>1617.1773679999999</v>
      </c>
      <c r="AA8">
        <v>9.7421279999999992</v>
      </c>
      <c r="AB8">
        <v>18.965187</v>
      </c>
      <c r="AC8">
        <v>2079.523193</v>
      </c>
      <c r="AD8">
        <v>2627.0671390000002</v>
      </c>
      <c r="AE8">
        <v>204.979095</v>
      </c>
      <c r="AF8">
        <v>130.51414500000001</v>
      </c>
    </row>
    <row r="9" spans="1:32" x14ac:dyDescent="0.3">
      <c r="A9">
        <v>7</v>
      </c>
      <c r="B9">
        <v>2010</v>
      </c>
      <c r="C9">
        <v>8</v>
      </c>
      <c r="D9">
        <v>31</v>
      </c>
      <c r="E9">
        <v>28.270423999999998</v>
      </c>
      <c r="F9">
        <v>275.82794200000001</v>
      </c>
      <c r="G9">
        <v>422.65499899999998</v>
      </c>
      <c r="H9">
        <v>275.82794200000001</v>
      </c>
      <c r="I9">
        <v>43.095256999999997</v>
      </c>
      <c r="J9">
        <v>6.5044459999999997</v>
      </c>
      <c r="K9">
        <v>733.83654799999999</v>
      </c>
      <c r="L9">
        <v>719.93640100000005</v>
      </c>
      <c r="M9">
        <v>281.83453400000002</v>
      </c>
      <c r="N9">
        <v>235.617615</v>
      </c>
      <c r="O9">
        <v>427.84661899999998</v>
      </c>
      <c r="P9">
        <v>699.67352300000005</v>
      </c>
      <c r="Q9">
        <v>23.244177000000001</v>
      </c>
      <c r="R9">
        <v>14.563711</v>
      </c>
      <c r="S9">
        <v>102.90557099999999</v>
      </c>
      <c r="T9">
        <v>233.82968099999999</v>
      </c>
      <c r="U9">
        <v>1775.579346</v>
      </c>
      <c r="V9">
        <v>2623.7639159999999</v>
      </c>
      <c r="W9">
        <v>1864.0314940000001</v>
      </c>
      <c r="X9">
        <v>1381.075073</v>
      </c>
      <c r="Y9">
        <v>1908.1851810000001</v>
      </c>
      <c r="Z9">
        <v>2208.9682619999999</v>
      </c>
      <c r="AA9">
        <v>9.6141950000000005</v>
      </c>
      <c r="AB9">
        <v>17.668413000000001</v>
      </c>
      <c r="AC9">
        <v>1972.9057620000001</v>
      </c>
      <c r="AD9">
        <v>1990.168091</v>
      </c>
      <c r="AE9">
        <v>185.766785</v>
      </c>
      <c r="AF9">
        <v>50.801338000000001</v>
      </c>
    </row>
    <row r="10" spans="1:32" x14ac:dyDescent="0.3">
      <c r="A10">
        <v>8</v>
      </c>
      <c r="B10">
        <v>2010</v>
      </c>
      <c r="C10">
        <v>9</v>
      </c>
      <c r="D10">
        <v>30</v>
      </c>
      <c r="E10">
        <v>27.542338999999998</v>
      </c>
      <c r="F10">
        <v>241.34721400000001</v>
      </c>
      <c r="G10">
        <v>420.57461499999999</v>
      </c>
      <c r="H10">
        <v>241.34721400000001</v>
      </c>
      <c r="I10">
        <v>42.742153000000002</v>
      </c>
      <c r="J10">
        <v>7.4770909999999997</v>
      </c>
      <c r="K10">
        <v>731.24408000000005</v>
      </c>
      <c r="L10">
        <v>707.87573199999997</v>
      </c>
      <c r="M10">
        <v>316.07879600000001</v>
      </c>
      <c r="N10">
        <v>237.93604999999999</v>
      </c>
      <c r="O10">
        <v>992.34179700000004</v>
      </c>
      <c r="P10">
        <v>499.72589099999999</v>
      </c>
      <c r="Q10">
        <v>39.899025000000002</v>
      </c>
      <c r="R10">
        <v>17.287223999999998</v>
      </c>
      <c r="S10">
        <v>634.36968999999999</v>
      </c>
      <c r="T10">
        <v>387.44863900000001</v>
      </c>
      <c r="U10">
        <v>2848.5893550000001</v>
      </c>
      <c r="V10">
        <v>1942.190918</v>
      </c>
      <c r="W10">
        <v>2924.4895019999999</v>
      </c>
      <c r="X10">
        <v>1264.9792480000001</v>
      </c>
      <c r="Y10">
        <v>2961.178711</v>
      </c>
      <c r="Z10">
        <v>1267.78125</v>
      </c>
      <c r="AA10">
        <v>10.565536</v>
      </c>
      <c r="AB10">
        <v>14.642721</v>
      </c>
      <c r="AC10">
        <v>3021.8950199999999</v>
      </c>
      <c r="AD10">
        <v>2384.7985840000001</v>
      </c>
      <c r="AE10">
        <v>194.75529499999999</v>
      </c>
      <c r="AF10">
        <v>52.073120000000003</v>
      </c>
    </row>
    <row r="11" spans="1:32" x14ac:dyDescent="0.3">
      <c r="A11">
        <v>9</v>
      </c>
      <c r="B11">
        <v>2010</v>
      </c>
      <c r="C11">
        <v>10</v>
      </c>
      <c r="D11">
        <v>31</v>
      </c>
      <c r="E11">
        <v>33.845168999999999</v>
      </c>
      <c r="F11">
        <v>229.03131099999999</v>
      </c>
      <c r="G11">
        <v>431.26672400000001</v>
      </c>
      <c r="H11">
        <v>229.03131099999999</v>
      </c>
      <c r="I11">
        <v>47.374820999999997</v>
      </c>
      <c r="J11">
        <v>24.504396</v>
      </c>
      <c r="K11">
        <v>749.13867200000004</v>
      </c>
      <c r="L11">
        <v>678.90423599999997</v>
      </c>
      <c r="M11">
        <v>367.31366000000003</v>
      </c>
      <c r="N11">
        <v>269.13574199999999</v>
      </c>
      <c r="O11">
        <v>1175.598389</v>
      </c>
      <c r="P11">
        <v>993.13763400000005</v>
      </c>
      <c r="Q11">
        <v>79.212433000000004</v>
      </c>
      <c r="R11">
        <v>37.810206999999998</v>
      </c>
      <c r="S11">
        <v>763.52337599999998</v>
      </c>
      <c r="T11">
        <v>666.55627400000003</v>
      </c>
      <c r="U11">
        <v>3302.710693</v>
      </c>
      <c r="V11">
        <v>3342.4379880000001</v>
      </c>
      <c r="W11">
        <v>3432.8645019999999</v>
      </c>
      <c r="X11">
        <v>2292.1203609999998</v>
      </c>
      <c r="Y11">
        <v>3509.954346</v>
      </c>
      <c r="Z11">
        <v>2013.475586</v>
      </c>
      <c r="AA11">
        <v>12.15217</v>
      </c>
      <c r="AB11">
        <v>13.202170000000001</v>
      </c>
      <c r="AC11">
        <v>3571.5708009999998</v>
      </c>
      <c r="AD11">
        <v>3398.7834469999998</v>
      </c>
      <c r="AE11">
        <v>211.60217299999999</v>
      </c>
      <c r="AF11">
        <v>159.83656300000001</v>
      </c>
    </row>
    <row r="12" spans="1:32" x14ac:dyDescent="0.3">
      <c r="A12">
        <v>10</v>
      </c>
      <c r="B12">
        <v>2010</v>
      </c>
      <c r="C12">
        <v>11</v>
      </c>
      <c r="D12">
        <v>30</v>
      </c>
      <c r="E12">
        <v>113.999878</v>
      </c>
      <c r="F12">
        <v>366.80126999999999</v>
      </c>
      <c r="G12">
        <v>646.71081500000003</v>
      </c>
      <c r="H12">
        <v>366.80126999999999</v>
      </c>
      <c r="I12">
        <v>97.582892999999999</v>
      </c>
      <c r="J12">
        <v>111.760139</v>
      </c>
      <c r="K12">
        <v>1035.3767089999999</v>
      </c>
      <c r="L12">
        <v>946.42828399999996</v>
      </c>
      <c r="M12">
        <v>538.43127400000003</v>
      </c>
      <c r="N12">
        <v>497.258759</v>
      </c>
      <c r="O12">
        <v>1563.310913</v>
      </c>
      <c r="P12">
        <v>1437.6899410000001</v>
      </c>
      <c r="Q12">
        <v>114.373726</v>
      </c>
      <c r="R12">
        <v>120.047028</v>
      </c>
      <c r="S12">
        <v>800.18707300000005</v>
      </c>
      <c r="T12">
        <v>665.03790300000003</v>
      </c>
      <c r="U12">
        <v>5011.0712890000004</v>
      </c>
      <c r="V12">
        <v>4682.6630859999996</v>
      </c>
      <c r="W12">
        <v>5589.3623049999997</v>
      </c>
      <c r="X12">
        <v>3690.8000489999999</v>
      </c>
      <c r="Y12">
        <v>5949.6923829999996</v>
      </c>
      <c r="Z12">
        <v>3614.2404790000001</v>
      </c>
      <c r="AA12">
        <v>15.072055000000001</v>
      </c>
      <c r="AB12">
        <v>42.551506000000003</v>
      </c>
      <c r="AC12">
        <v>6101.4047849999997</v>
      </c>
      <c r="AD12">
        <v>5645.6079099999997</v>
      </c>
      <c r="AE12">
        <v>432.69802900000002</v>
      </c>
      <c r="AF12">
        <v>743.54663100000005</v>
      </c>
    </row>
    <row r="13" spans="1:32" x14ac:dyDescent="0.3">
      <c r="A13">
        <v>11</v>
      </c>
      <c r="B13">
        <v>2010</v>
      </c>
      <c r="C13">
        <v>12</v>
      </c>
      <c r="D13">
        <v>31</v>
      </c>
      <c r="E13">
        <v>265.870453</v>
      </c>
      <c r="F13">
        <v>656.46301300000005</v>
      </c>
      <c r="G13">
        <v>1006.771179</v>
      </c>
      <c r="H13">
        <v>656.46301300000005</v>
      </c>
      <c r="I13">
        <v>156.15327500000001</v>
      </c>
      <c r="J13">
        <v>221.09428399999999</v>
      </c>
      <c r="K13">
        <v>1503.7150879999999</v>
      </c>
      <c r="L13">
        <v>1409.924927</v>
      </c>
      <c r="M13">
        <v>1070.4726559999999</v>
      </c>
      <c r="N13">
        <v>1410.5888669999999</v>
      </c>
      <c r="O13">
        <v>1514.6411129999999</v>
      </c>
      <c r="P13">
        <v>1955.963501</v>
      </c>
      <c r="Q13">
        <v>285.89389</v>
      </c>
      <c r="R13">
        <v>335.821259</v>
      </c>
      <c r="S13">
        <v>1066.4663089999999</v>
      </c>
      <c r="T13">
        <v>1336.5020750000001</v>
      </c>
      <c r="U13">
        <v>7377.2475590000004</v>
      </c>
      <c r="V13">
        <v>8336.8554690000001</v>
      </c>
      <c r="W13">
        <v>8406.3935550000006</v>
      </c>
      <c r="X13">
        <v>7325.2045900000003</v>
      </c>
      <c r="Y13">
        <v>8904.6845699999994</v>
      </c>
      <c r="Z13">
        <v>8544.8212889999995</v>
      </c>
      <c r="AA13">
        <v>29.170490000000001</v>
      </c>
      <c r="AB13">
        <v>105.251205</v>
      </c>
      <c r="AC13">
        <v>9190.1191409999992</v>
      </c>
      <c r="AD13">
        <v>11827.931640999999</v>
      </c>
      <c r="AE13">
        <v>947.68963599999995</v>
      </c>
      <c r="AF13">
        <v>1709.0405270000001</v>
      </c>
    </row>
    <row r="14" spans="1:32" x14ac:dyDescent="0.3">
      <c r="A14">
        <v>12</v>
      </c>
      <c r="B14">
        <v>2011</v>
      </c>
      <c r="C14">
        <v>1</v>
      </c>
      <c r="D14">
        <v>31</v>
      </c>
      <c r="E14">
        <v>284.089203</v>
      </c>
      <c r="F14">
        <v>758.90728799999999</v>
      </c>
      <c r="G14">
        <v>1129.044189</v>
      </c>
      <c r="H14">
        <v>758.90728799999999</v>
      </c>
      <c r="I14">
        <v>188.37941000000001</v>
      </c>
      <c r="J14">
        <v>232.077484</v>
      </c>
      <c r="K14">
        <v>1669.506836</v>
      </c>
      <c r="L14">
        <v>1561.7685550000001</v>
      </c>
      <c r="M14">
        <v>1349.1369629999999</v>
      </c>
      <c r="N14">
        <v>1479.0634769999999</v>
      </c>
      <c r="O14">
        <v>1274.6832280000001</v>
      </c>
      <c r="P14">
        <v>1855.5150149999999</v>
      </c>
      <c r="Q14">
        <v>263.08294699999999</v>
      </c>
      <c r="R14">
        <v>338.13394199999999</v>
      </c>
      <c r="S14">
        <v>1023.712769</v>
      </c>
      <c r="T14">
        <v>1142.398193</v>
      </c>
      <c r="U14">
        <v>7264.4936520000001</v>
      </c>
      <c r="V14">
        <v>8025.0898440000001</v>
      </c>
      <c r="W14">
        <v>7914.4711909999996</v>
      </c>
      <c r="X14">
        <v>6986.9072269999997</v>
      </c>
      <c r="Y14">
        <v>8245.1181639999995</v>
      </c>
      <c r="Z14">
        <v>7711.2866210000002</v>
      </c>
      <c r="AA14">
        <v>28.236640999999999</v>
      </c>
      <c r="AB14">
        <v>46.389988000000002</v>
      </c>
      <c r="AC14">
        <v>8530.4902340000008</v>
      </c>
      <c r="AD14">
        <v>10789.300781</v>
      </c>
      <c r="AE14">
        <v>748.76873799999998</v>
      </c>
      <c r="AF14">
        <v>1217.0961910000001</v>
      </c>
    </row>
    <row r="15" spans="1:32" x14ac:dyDescent="0.3">
      <c r="A15">
        <v>13</v>
      </c>
      <c r="B15">
        <v>2011</v>
      </c>
      <c r="C15">
        <v>2</v>
      </c>
      <c r="D15">
        <v>28</v>
      </c>
      <c r="E15">
        <v>91.963341</v>
      </c>
      <c r="F15">
        <v>523.816101</v>
      </c>
      <c r="G15">
        <v>630.02282700000001</v>
      </c>
      <c r="H15">
        <v>523.816101</v>
      </c>
      <c r="I15">
        <v>80.665961999999993</v>
      </c>
      <c r="J15">
        <v>65.874779000000004</v>
      </c>
      <c r="K15">
        <v>989.50347899999997</v>
      </c>
      <c r="L15">
        <v>1148.4418949999999</v>
      </c>
      <c r="M15">
        <v>559.71588099999997</v>
      </c>
      <c r="N15">
        <v>547.02533000000005</v>
      </c>
      <c r="O15">
        <v>886.49218800000006</v>
      </c>
      <c r="P15">
        <v>587.05474900000002</v>
      </c>
      <c r="Q15">
        <v>91.966262999999998</v>
      </c>
      <c r="R15">
        <v>74.280799999999999</v>
      </c>
      <c r="S15">
        <v>62.102291000000001</v>
      </c>
      <c r="T15">
        <v>88.221267999999995</v>
      </c>
      <c r="U15">
        <v>3060.7785640000002</v>
      </c>
      <c r="V15">
        <v>3515.8793949999999</v>
      </c>
      <c r="W15">
        <v>3399.1672359999998</v>
      </c>
      <c r="X15">
        <v>1721.8229980000001</v>
      </c>
      <c r="Y15">
        <v>3556.7504880000001</v>
      </c>
      <c r="Z15">
        <v>1760.892822</v>
      </c>
      <c r="AA15">
        <v>21.707699000000002</v>
      </c>
      <c r="AB15">
        <v>30.198587</v>
      </c>
      <c r="AC15">
        <v>3732.661865</v>
      </c>
      <c r="AD15">
        <v>3880.3869629999999</v>
      </c>
      <c r="AE15">
        <v>479.87429800000001</v>
      </c>
      <c r="AF15">
        <v>543.63909899999999</v>
      </c>
    </row>
    <row r="16" spans="1:32" x14ac:dyDescent="0.3">
      <c r="A16">
        <v>14</v>
      </c>
      <c r="B16">
        <v>2011</v>
      </c>
      <c r="C16">
        <v>3</v>
      </c>
      <c r="D16">
        <v>31</v>
      </c>
      <c r="E16">
        <v>222.306793</v>
      </c>
      <c r="F16">
        <v>472.20327800000001</v>
      </c>
      <c r="G16">
        <v>865.69055200000003</v>
      </c>
      <c r="H16">
        <v>472.20327800000001</v>
      </c>
      <c r="I16">
        <v>160.218414</v>
      </c>
      <c r="J16">
        <v>94.775069999999999</v>
      </c>
      <c r="K16">
        <v>1374.0816649999999</v>
      </c>
      <c r="L16">
        <v>1149.443481</v>
      </c>
      <c r="M16">
        <v>1108.5810550000001</v>
      </c>
      <c r="N16">
        <v>960.84484899999995</v>
      </c>
      <c r="O16">
        <v>464.17746</v>
      </c>
      <c r="P16">
        <v>485.99331699999999</v>
      </c>
      <c r="Q16">
        <v>306.01187099999999</v>
      </c>
      <c r="R16">
        <v>234.80252100000001</v>
      </c>
      <c r="S16">
        <v>480.32052599999997</v>
      </c>
      <c r="T16">
        <v>300.726471</v>
      </c>
      <c r="U16">
        <v>5160.6127930000002</v>
      </c>
      <c r="V16">
        <v>4831.7036129999997</v>
      </c>
      <c r="W16">
        <v>5965.435547</v>
      </c>
      <c r="X16">
        <v>3797.1884770000001</v>
      </c>
      <c r="Y16">
        <v>6340.169922</v>
      </c>
      <c r="Z16">
        <v>4150.3950199999999</v>
      </c>
      <c r="AA16">
        <v>40.349850000000004</v>
      </c>
      <c r="AB16">
        <v>45.650475</v>
      </c>
      <c r="AC16">
        <v>6619.236328</v>
      </c>
      <c r="AD16">
        <v>6301.9423829999996</v>
      </c>
      <c r="AE16">
        <v>925.08703600000001</v>
      </c>
      <c r="AF16">
        <v>1486.1547849999999</v>
      </c>
    </row>
    <row r="17" spans="1:32" x14ac:dyDescent="0.3">
      <c r="A17">
        <v>15</v>
      </c>
      <c r="B17">
        <v>2011</v>
      </c>
      <c r="C17">
        <v>4</v>
      </c>
      <c r="D17">
        <v>30</v>
      </c>
      <c r="E17">
        <v>236.935135</v>
      </c>
      <c r="F17">
        <v>686.89923099999999</v>
      </c>
      <c r="G17">
        <v>1011.174683</v>
      </c>
      <c r="H17">
        <v>686.89923099999999</v>
      </c>
      <c r="I17">
        <v>172.758453</v>
      </c>
      <c r="J17">
        <v>174.569672</v>
      </c>
      <c r="K17">
        <v>1494.4273679999999</v>
      </c>
      <c r="L17">
        <v>1441.413452</v>
      </c>
      <c r="M17">
        <v>1302.012817</v>
      </c>
      <c r="N17">
        <v>1263.869995</v>
      </c>
      <c r="O17">
        <v>1252.145996</v>
      </c>
      <c r="P17">
        <v>937.21942100000001</v>
      </c>
      <c r="Q17">
        <v>217.743561</v>
      </c>
      <c r="R17">
        <v>279.08163500000001</v>
      </c>
      <c r="S17">
        <v>567.61218299999996</v>
      </c>
      <c r="T17">
        <v>806.799622</v>
      </c>
      <c r="U17">
        <v>5872.5571289999998</v>
      </c>
      <c r="V17">
        <v>6298.3862300000001</v>
      </c>
      <c r="W17">
        <v>6544.7128910000001</v>
      </c>
      <c r="X17">
        <v>5108.7045900000003</v>
      </c>
      <c r="Y17">
        <v>6894.9296880000002</v>
      </c>
      <c r="Z17">
        <v>5764.2436520000001</v>
      </c>
      <c r="AA17">
        <v>35.077744000000003</v>
      </c>
      <c r="AB17">
        <v>57.679726000000002</v>
      </c>
      <c r="AC17">
        <v>7193.9306640000004</v>
      </c>
      <c r="AD17">
        <v>8257.7431639999995</v>
      </c>
      <c r="AE17">
        <v>872.319031</v>
      </c>
      <c r="AF17">
        <v>1261.269409</v>
      </c>
    </row>
    <row r="18" spans="1:32" x14ac:dyDescent="0.3">
      <c r="A18">
        <v>16</v>
      </c>
      <c r="B18">
        <v>2011</v>
      </c>
      <c r="C18">
        <v>5</v>
      </c>
      <c r="D18">
        <v>31</v>
      </c>
      <c r="E18">
        <v>165.17572000000001</v>
      </c>
      <c r="F18">
        <v>778.66332999999997</v>
      </c>
      <c r="G18">
        <v>1038.4014890000001</v>
      </c>
      <c r="H18">
        <v>778.66332999999997</v>
      </c>
      <c r="I18">
        <v>105.710114</v>
      </c>
      <c r="J18">
        <v>204.26242099999999</v>
      </c>
      <c r="K18">
        <v>1428.2030030000001</v>
      </c>
      <c r="L18">
        <v>1464.1297609999999</v>
      </c>
      <c r="M18">
        <v>1165.156982</v>
      </c>
      <c r="N18">
        <v>1217.000732</v>
      </c>
      <c r="O18">
        <v>1243.1560059999999</v>
      </c>
      <c r="P18">
        <v>1497.1645510000001</v>
      </c>
      <c r="Q18">
        <v>121.63294999999999</v>
      </c>
      <c r="R18">
        <v>184.289703</v>
      </c>
      <c r="S18">
        <v>386.732056</v>
      </c>
      <c r="T18">
        <v>558.28167699999995</v>
      </c>
      <c r="U18">
        <v>5533.7548829999996</v>
      </c>
      <c r="V18">
        <v>5863.7412109999996</v>
      </c>
      <c r="W18">
        <v>5860.9799800000001</v>
      </c>
      <c r="X18">
        <v>4179.5097660000001</v>
      </c>
      <c r="Y18">
        <v>6035.5297849999997</v>
      </c>
      <c r="Z18">
        <v>4413.7695309999999</v>
      </c>
      <c r="AA18">
        <v>23.349316000000002</v>
      </c>
      <c r="AB18">
        <v>25.042207999999999</v>
      </c>
      <c r="AC18">
        <v>6218.7099609999996</v>
      </c>
      <c r="AD18">
        <v>6898.2861329999996</v>
      </c>
      <c r="AE18">
        <v>511.35650600000002</v>
      </c>
      <c r="AF18">
        <v>497.22387700000002</v>
      </c>
    </row>
    <row r="19" spans="1:32" x14ac:dyDescent="0.3">
      <c r="A19">
        <v>17</v>
      </c>
      <c r="B19">
        <v>2011</v>
      </c>
      <c r="C19">
        <v>6</v>
      </c>
      <c r="D19">
        <v>30</v>
      </c>
      <c r="E19">
        <v>61.410271000000002</v>
      </c>
      <c r="F19">
        <v>826.61328100000003</v>
      </c>
      <c r="G19">
        <v>513.91387899999995</v>
      </c>
      <c r="H19">
        <v>826.61328100000003</v>
      </c>
      <c r="I19">
        <v>62.842154999999998</v>
      </c>
      <c r="J19">
        <v>177.527771</v>
      </c>
      <c r="K19">
        <v>852.80706799999996</v>
      </c>
      <c r="L19">
        <v>1501.9652100000001</v>
      </c>
      <c r="M19">
        <v>877.66632100000004</v>
      </c>
      <c r="N19">
        <v>1202.5079350000001</v>
      </c>
      <c r="O19">
        <v>1096.2304690000001</v>
      </c>
      <c r="P19">
        <v>1404.80249</v>
      </c>
      <c r="Q19">
        <v>57.010399</v>
      </c>
      <c r="R19">
        <v>126.18029</v>
      </c>
      <c r="S19">
        <v>253.292709</v>
      </c>
      <c r="T19">
        <v>402.09588600000001</v>
      </c>
      <c r="U19">
        <v>5240.8837890000004</v>
      </c>
      <c r="V19">
        <v>5519.5639650000003</v>
      </c>
      <c r="W19">
        <v>5470.6079099999997</v>
      </c>
      <c r="X19">
        <v>3828.5803219999998</v>
      </c>
      <c r="Y19">
        <v>5607.4487300000001</v>
      </c>
      <c r="Z19">
        <v>4690.9345700000003</v>
      </c>
      <c r="AA19">
        <v>16.278267</v>
      </c>
      <c r="AB19">
        <v>24.222776</v>
      </c>
      <c r="AC19">
        <v>5759.3183589999999</v>
      </c>
      <c r="AD19">
        <v>6224.9716799999997</v>
      </c>
      <c r="AE19">
        <v>364.01602200000002</v>
      </c>
      <c r="AF19">
        <v>337.02191199999999</v>
      </c>
    </row>
    <row r="20" spans="1:32" x14ac:dyDescent="0.3">
      <c r="A20">
        <v>18</v>
      </c>
      <c r="B20">
        <v>2011</v>
      </c>
      <c r="C20">
        <v>7</v>
      </c>
      <c r="D20">
        <v>31</v>
      </c>
      <c r="E20">
        <v>33.644157</v>
      </c>
      <c r="F20">
        <v>513.37567100000001</v>
      </c>
      <c r="G20">
        <v>438.55371100000002</v>
      </c>
      <c r="H20">
        <v>513.37567100000001</v>
      </c>
      <c r="I20">
        <v>46.013916000000002</v>
      </c>
      <c r="J20">
        <v>31.644653000000002</v>
      </c>
      <c r="K20">
        <v>753.953125</v>
      </c>
      <c r="L20">
        <v>1033.8477780000001</v>
      </c>
      <c r="M20">
        <v>391.12100199999998</v>
      </c>
      <c r="N20">
        <v>483.39382899999998</v>
      </c>
      <c r="O20">
        <v>507.63278200000002</v>
      </c>
      <c r="P20">
        <v>910.59149200000002</v>
      </c>
      <c r="Q20">
        <v>31.994150000000001</v>
      </c>
      <c r="R20">
        <v>33.813167999999997</v>
      </c>
      <c r="S20">
        <v>139.91301000000001</v>
      </c>
      <c r="T20">
        <v>97.242569000000003</v>
      </c>
      <c r="U20">
        <v>2319.9877929999998</v>
      </c>
      <c r="V20">
        <v>3505.0139159999999</v>
      </c>
      <c r="W20">
        <v>2449.1938479999999</v>
      </c>
      <c r="X20">
        <v>1478.115112</v>
      </c>
      <c r="Y20">
        <v>2520.689453</v>
      </c>
      <c r="Z20">
        <v>2926.2529300000001</v>
      </c>
      <c r="AA20">
        <v>11.792298000000001</v>
      </c>
      <c r="AB20">
        <v>17.884395999999999</v>
      </c>
      <c r="AC20">
        <v>2611.2370609999998</v>
      </c>
      <c r="AD20">
        <v>3586.1628420000002</v>
      </c>
      <c r="AE20">
        <v>252.93841599999999</v>
      </c>
      <c r="AF20">
        <v>121.14922300000001</v>
      </c>
    </row>
    <row r="21" spans="1:32" x14ac:dyDescent="0.3">
      <c r="A21">
        <v>19</v>
      </c>
      <c r="B21">
        <v>2011</v>
      </c>
      <c r="C21">
        <v>8</v>
      </c>
      <c r="D21">
        <v>31</v>
      </c>
      <c r="E21">
        <v>30.913209999999999</v>
      </c>
      <c r="F21">
        <v>398.268799</v>
      </c>
      <c r="G21">
        <v>430.596924</v>
      </c>
      <c r="H21">
        <v>398.268799</v>
      </c>
      <c r="I21">
        <v>44.305370000000003</v>
      </c>
      <c r="J21">
        <v>6.0168790000000003</v>
      </c>
      <c r="K21">
        <v>743.61834699999997</v>
      </c>
      <c r="L21">
        <v>887.4375</v>
      </c>
      <c r="M21">
        <v>292.26171900000003</v>
      </c>
      <c r="N21">
        <v>276.89215100000001</v>
      </c>
      <c r="O21">
        <v>427.90597500000001</v>
      </c>
      <c r="P21">
        <v>867.41943400000002</v>
      </c>
      <c r="Q21">
        <v>23.109016</v>
      </c>
      <c r="R21">
        <v>17.995622999999998</v>
      </c>
      <c r="S21">
        <v>102.30956999999999</v>
      </c>
      <c r="T21">
        <v>54.697963999999999</v>
      </c>
      <c r="U21">
        <v>1833.1850589999999</v>
      </c>
      <c r="V21">
        <v>2787.0905760000001</v>
      </c>
      <c r="W21">
        <v>1935.6998289999999</v>
      </c>
      <c r="X21">
        <v>1295.401245</v>
      </c>
      <c r="Y21">
        <v>1988.3092039999999</v>
      </c>
      <c r="Z21">
        <v>2007.0477289999999</v>
      </c>
      <c r="AA21">
        <v>10.901861999999999</v>
      </c>
      <c r="AB21">
        <v>11.284738000000001</v>
      </c>
      <c r="AC21">
        <v>2059.6677249999998</v>
      </c>
      <c r="AD21">
        <v>2766.5927729999999</v>
      </c>
      <c r="AE21">
        <v>204.80526699999999</v>
      </c>
      <c r="AF21">
        <v>56.475966999999997</v>
      </c>
    </row>
    <row r="22" spans="1:32" x14ac:dyDescent="0.3">
      <c r="A22">
        <v>20</v>
      </c>
      <c r="B22">
        <v>2011</v>
      </c>
      <c r="C22">
        <v>9</v>
      </c>
      <c r="D22">
        <v>30</v>
      </c>
      <c r="E22">
        <v>29.861951999999999</v>
      </c>
      <c r="F22">
        <v>310.50412</v>
      </c>
      <c r="G22">
        <v>427.58441199999999</v>
      </c>
      <c r="H22">
        <v>310.50412</v>
      </c>
      <c r="I22">
        <v>43.689307999999997</v>
      </c>
      <c r="J22">
        <v>3.9159999999999999</v>
      </c>
      <c r="K22">
        <v>739.70043899999996</v>
      </c>
      <c r="L22">
        <v>793.30554199999995</v>
      </c>
      <c r="M22">
        <v>278.88204999999999</v>
      </c>
      <c r="N22">
        <v>236.299362</v>
      </c>
      <c r="O22">
        <v>988.54766800000004</v>
      </c>
      <c r="P22">
        <v>435.34515399999998</v>
      </c>
      <c r="Q22">
        <v>22.886513000000001</v>
      </c>
      <c r="R22">
        <v>13.170626</v>
      </c>
      <c r="S22">
        <v>579.22485400000005</v>
      </c>
      <c r="T22">
        <v>556.62347399999999</v>
      </c>
      <c r="U22">
        <v>2829.8920899999998</v>
      </c>
      <c r="V22">
        <v>2632.1047359999998</v>
      </c>
      <c r="W22">
        <v>2914.250732</v>
      </c>
      <c r="X22">
        <v>1091.3992920000001</v>
      </c>
      <c r="Y22">
        <v>2953.2045899999998</v>
      </c>
      <c r="Z22">
        <v>1010.397522</v>
      </c>
      <c r="AA22">
        <v>10.919442999999999</v>
      </c>
      <c r="AB22">
        <v>9.9332849999999997</v>
      </c>
      <c r="AC22">
        <v>3012.4191890000002</v>
      </c>
      <c r="AD22">
        <v>2568.4582519999999</v>
      </c>
      <c r="AE22">
        <v>199.2379</v>
      </c>
      <c r="AF22">
        <v>36.944035</v>
      </c>
    </row>
    <row r="23" spans="1:32" x14ac:dyDescent="0.3">
      <c r="A23">
        <v>21</v>
      </c>
      <c r="B23">
        <v>2011</v>
      </c>
      <c r="C23">
        <v>10</v>
      </c>
      <c r="D23">
        <v>31</v>
      </c>
      <c r="E23">
        <v>29.616537000000001</v>
      </c>
      <c r="F23">
        <v>267.33938599999999</v>
      </c>
      <c r="G23">
        <v>426.55874599999999</v>
      </c>
      <c r="H23">
        <v>267.33938599999999</v>
      </c>
      <c r="I23">
        <v>43.666580000000003</v>
      </c>
      <c r="J23">
        <v>6.092587</v>
      </c>
      <c r="K23">
        <v>738.50256300000001</v>
      </c>
      <c r="L23">
        <v>745.39343299999996</v>
      </c>
      <c r="M23">
        <v>314.38299599999999</v>
      </c>
      <c r="N23">
        <v>238.07182299999999</v>
      </c>
      <c r="O23">
        <v>1137.66272</v>
      </c>
      <c r="P23">
        <v>767.69879200000003</v>
      </c>
      <c r="Q23">
        <v>36.033543000000002</v>
      </c>
      <c r="R23">
        <v>16.641162999999999</v>
      </c>
      <c r="S23">
        <v>668.37573199999997</v>
      </c>
      <c r="T23">
        <v>565.35455300000001</v>
      </c>
      <c r="U23">
        <v>3082.4392090000001</v>
      </c>
      <c r="V23">
        <v>3061.5668949999999</v>
      </c>
      <c r="W23">
        <v>3180.9860840000001</v>
      </c>
      <c r="X23">
        <v>1111.7468260000001</v>
      </c>
      <c r="Y23">
        <v>3240.0139159999999</v>
      </c>
      <c r="Z23">
        <v>1234.6575929999999</v>
      </c>
      <c r="AA23">
        <v>12.214230000000001</v>
      </c>
      <c r="AB23">
        <v>9.6848460000000003</v>
      </c>
      <c r="AC23">
        <v>3322.811768</v>
      </c>
      <c r="AD23">
        <v>2841.3374020000001</v>
      </c>
      <c r="AE23">
        <v>213.900024</v>
      </c>
      <c r="AF23">
        <v>54.953960000000002</v>
      </c>
    </row>
    <row r="24" spans="1:32" x14ac:dyDescent="0.3">
      <c r="A24">
        <v>22</v>
      </c>
      <c r="B24">
        <v>2011</v>
      </c>
      <c r="C24">
        <v>11</v>
      </c>
      <c r="D24">
        <v>30</v>
      </c>
      <c r="E24">
        <v>47.791477</v>
      </c>
      <c r="F24">
        <v>271.36877399999997</v>
      </c>
      <c r="G24">
        <v>452.85791</v>
      </c>
      <c r="H24">
        <v>271.36877399999997</v>
      </c>
      <c r="I24">
        <v>64.335907000000006</v>
      </c>
      <c r="J24">
        <v>49.220363999999996</v>
      </c>
      <c r="K24">
        <v>796.83032200000002</v>
      </c>
      <c r="L24">
        <v>786.22570800000005</v>
      </c>
      <c r="M24">
        <v>406.413025</v>
      </c>
      <c r="N24">
        <v>387.81326300000001</v>
      </c>
      <c r="O24">
        <v>1282.7274170000001</v>
      </c>
      <c r="P24">
        <v>1304.2642820000001</v>
      </c>
      <c r="Q24">
        <v>109.69124600000001</v>
      </c>
      <c r="R24">
        <v>76.129622999999995</v>
      </c>
      <c r="S24">
        <v>686.81927499999995</v>
      </c>
      <c r="T24">
        <v>539.47283900000002</v>
      </c>
      <c r="U24">
        <v>3617.0815429999998</v>
      </c>
      <c r="V24">
        <v>3975.163086</v>
      </c>
      <c r="W24">
        <v>3886.1679690000001</v>
      </c>
      <c r="X24">
        <v>2109.8696289999998</v>
      </c>
      <c r="Y24">
        <v>4034.3889159999999</v>
      </c>
      <c r="Z24">
        <v>2046.8758539999999</v>
      </c>
      <c r="AA24">
        <v>13.000833999999999</v>
      </c>
      <c r="AB24">
        <v>16.511253</v>
      </c>
      <c r="AC24">
        <v>4114.716797</v>
      </c>
      <c r="AD24">
        <v>3978.67749</v>
      </c>
      <c r="AE24">
        <v>260.21899400000001</v>
      </c>
      <c r="AF24">
        <v>215.176086</v>
      </c>
    </row>
    <row r="25" spans="1:32" x14ac:dyDescent="0.3">
      <c r="A25">
        <v>23</v>
      </c>
      <c r="B25">
        <v>2011</v>
      </c>
      <c r="C25">
        <v>12</v>
      </c>
      <c r="D25">
        <v>31</v>
      </c>
      <c r="E25">
        <v>114.627045</v>
      </c>
      <c r="F25">
        <v>332.02279700000003</v>
      </c>
      <c r="G25">
        <v>631.86908000000005</v>
      </c>
      <c r="H25">
        <v>332.02279700000003</v>
      </c>
      <c r="I25">
        <v>107.895256</v>
      </c>
      <c r="J25">
        <v>131.637238</v>
      </c>
      <c r="K25">
        <v>1029.159058</v>
      </c>
      <c r="L25">
        <v>918.89282200000002</v>
      </c>
      <c r="M25">
        <v>481.62606799999998</v>
      </c>
      <c r="N25">
        <v>611.14154099999996</v>
      </c>
      <c r="O25">
        <v>536.65875200000005</v>
      </c>
      <c r="P25">
        <v>633.25744599999996</v>
      </c>
      <c r="Q25">
        <v>122.869247</v>
      </c>
      <c r="R25">
        <v>177.51033000000001</v>
      </c>
      <c r="S25">
        <v>255.04238900000001</v>
      </c>
      <c r="T25">
        <v>180.76503</v>
      </c>
      <c r="U25">
        <v>2938.5854490000002</v>
      </c>
      <c r="V25">
        <v>3496.0119629999999</v>
      </c>
      <c r="W25">
        <v>3277.6254880000001</v>
      </c>
      <c r="X25">
        <v>2352.6933589999999</v>
      </c>
      <c r="Y25">
        <v>3433.1157229999999</v>
      </c>
      <c r="Z25">
        <v>2609.1940920000002</v>
      </c>
      <c r="AA25">
        <v>12.701603</v>
      </c>
      <c r="AB25">
        <v>24.078393999999999</v>
      </c>
      <c r="AC25">
        <v>3455.006836</v>
      </c>
      <c r="AD25">
        <v>4171.935547</v>
      </c>
      <c r="AE25">
        <v>288.66976899999997</v>
      </c>
      <c r="AF25">
        <v>143.42907700000001</v>
      </c>
    </row>
    <row r="26" spans="1:32" x14ac:dyDescent="0.3">
      <c r="A26">
        <v>24</v>
      </c>
      <c r="B26">
        <v>2012</v>
      </c>
      <c r="C26">
        <v>1</v>
      </c>
      <c r="D26">
        <v>31</v>
      </c>
      <c r="E26">
        <v>197.74939000000001</v>
      </c>
      <c r="F26">
        <v>747.57867399999998</v>
      </c>
      <c r="G26">
        <v>891.37823500000002</v>
      </c>
      <c r="H26">
        <v>747.57867399999998</v>
      </c>
      <c r="I26">
        <v>135.59314000000001</v>
      </c>
      <c r="J26">
        <v>229.163544</v>
      </c>
      <c r="K26">
        <v>1361.7764890000001</v>
      </c>
      <c r="L26">
        <v>1595.6573490000001</v>
      </c>
      <c r="M26">
        <v>955.09765600000003</v>
      </c>
      <c r="N26">
        <v>1591.5498050000001</v>
      </c>
      <c r="O26">
        <v>1439.3927000000001</v>
      </c>
      <c r="P26">
        <v>2297.7290039999998</v>
      </c>
      <c r="Q26">
        <v>236.94828799999999</v>
      </c>
      <c r="R26">
        <v>354.45547499999998</v>
      </c>
      <c r="S26">
        <v>1017.631287</v>
      </c>
      <c r="T26">
        <v>1630.0595699999999</v>
      </c>
      <c r="U26">
        <v>7092.8027339999999</v>
      </c>
      <c r="V26">
        <v>9323.0996090000008</v>
      </c>
      <c r="W26">
        <v>8179.5151370000003</v>
      </c>
      <c r="X26">
        <v>8751.9746090000008</v>
      </c>
      <c r="Y26">
        <v>8703.6572269999997</v>
      </c>
      <c r="Z26">
        <v>10500.225586</v>
      </c>
      <c r="AA26">
        <v>24.171177</v>
      </c>
      <c r="AB26">
        <v>104.07151</v>
      </c>
      <c r="AC26">
        <v>9058.5751949999994</v>
      </c>
      <c r="AD26">
        <v>12011.785156</v>
      </c>
      <c r="AE26">
        <v>970.610229</v>
      </c>
      <c r="AF26">
        <v>639.10144000000003</v>
      </c>
    </row>
    <row r="27" spans="1:32" x14ac:dyDescent="0.3">
      <c r="A27">
        <v>25</v>
      </c>
      <c r="B27">
        <v>2012</v>
      </c>
      <c r="C27">
        <v>2</v>
      </c>
      <c r="D27">
        <v>29</v>
      </c>
      <c r="E27">
        <v>223.54759200000001</v>
      </c>
      <c r="F27">
        <v>626.625</v>
      </c>
      <c r="G27">
        <v>860.01831100000004</v>
      </c>
      <c r="H27">
        <v>626.625</v>
      </c>
      <c r="I27">
        <v>155.576447</v>
      </c>
      <c r="J27">
        <v>125.80089599999999</v>
      </c>
      <c r="K27">
        <v>1337.739624</v>
      </c>
      <c r="L27">
        <v>1422.75</v>
      </c>
      <c r="M27">
        <v>902.41583300000002</v>
      </c>
      <c r="N27">
        <v>950.05456500000003</v>
      </c>
      <c r="O27">
        <v>552.04711899999995</v>
      </c>
      <c r="P27">
        <v>601.17687999999998</v>
      </c>
      <c r="Q27">
        <v>199.822495</v>
      </c>
      <c r="R27">
        <v>156.20162999999999</v>
      </c>
      <c r="S27">
        <v>393.93231200000002</v>
      </c>
      <c r="T27">
        <v>433.71618699999999</v>
      </c>
      <c r="U27">
        <v>4281.263672</v>
      </c>
      <c r="V27">
        <v>4295.6992190000001</v>
      </c>
      <c r="W27">
        <v>4781.1025390000004</v>
      </c>
      <c r="X27">
        <v>3267.4248050000001</v>
      </c>
      <c r="Y27">
        <v>5096.5200199999999</v>
      </c>
      <c r="Z27">
        <v>3714.7910160000001</v>
      </c>
      <c r="AA27">
        <v>25.593406999999999</v>
      </c>
      <c r="AB27">
        <v>46.291378000000002</v>
      </c>
      <c r="AC27">
        <v>5350.5039059999999</v>
      </c>
      <c r="AD27">
        <v>6274.9853519999997</v>
      </c>
      <c r="AE27">
        <v>603.171021</v>
      </c>
      <c r="AF27">
        <v>517.02081299999998</v>
      </c>
    </row>
    <row r="28" spans="1:32" x14ac:dyDescent="0.3">
      <c r="A28">
        <v>26</v>
      </c>
      <c r="B28">
        <v>2012</v>
      </c>
      <c r="C28">
        <v>3</v>
      </c>
      <c r="D28">
        <v>31</v>
      </c>
      <c r="E28">
        <v>255.911911</v>
      </c>
      <c r="F28">
        <v>563.50689699999998</v>
      </c>
      <c r="G28">
        <v>1021.447876</v>
      </c>
      <c r="H28">
        <v>563.50689699999998</v>
      </c>
      <c r="I28">
        <v>174.16677899999999</v>
      </c>
      <c r="J28">
        <v>170.07777400000001</v>
      </c>
      <c r="K28">
        <v>1549.9884030000001</v>
      </c>
      <c r="L28">
        <v>1402.0225829999999</v>
      </c>
      <c r="M28">
        <v>1225.781616</v>
      </c>
      <c r="N28">
        <v>1259.0766599999999</v>
      </c>
      <c r="O28">
        <v>693.24578899999995</v>
      </c>
      <c r="P28">
        <v>800.25842299999999</v>
      </c>
      <c r="Q28">
        <v>319.96765099999999</v>
      </c>
      <c r="R28">
        <v>348.49148600000001</v>
      </c>
      <c r="S28">
        <v>600.14013699999998</v>
      </c>
      <c r="T28">
        <v>677.88324</v>
      </c>
      <c r="U28">
        <v>6003.8603519999997</v>
      </c>
      <c r="V28">
        <v>6261.9121089999999</v>
      </c>
      <c r="W28">
        <v>6885.1396480000003</v>
      </c>
      <c r="X28">
        <v>5539.7460940000001</v>
      </c>
      <c r="Y28">
        <v>7229.5556640000004</v>
      </c>
      <c r="Z28">
        <v>6651.236328</v>
      </c>
      <c r="AA28">
        <v>48.120215999999999</v>
      </c>
      <c r="AB28">
        <v>106.85839799999999</v>
      </c>
      <c r="AC28">
        <v>7495.5004879999997</v>
      </c>
      <c r="AD28">
        <v>8751.96875</v>
      </c>
      <c r="AE28">
        <v>1042.2202150000001</v>
      </c>
      <c r="AF28">
        <v>1352.5634769999999</v>
      </c>
    </row>
    <row r="29" spans="1:32" x14ac:dyDescent="0.3">
      <c r="A29">
        <v>27</v>
      </c>
      <c r="B29">
        <v>2012</v>
      </c>
      <c r="C29">
        <v>4</v>
      </c>
      <c r="D29">
        <v>30</v>
      </c>
      <c r="E29">
        <v>337.70010400000001</v>
      </c>
      <c r="F29">
        <v>898.37103300000001</v>
      </c>
      <c r="G29">
        <v>1495.1058350000001</v>
      </c>
      <c r="H29">
        <v>898.37103300000001</v>
      </c>
      <c r="I29">
        <v>180.25773599999999</v>
      </c>
      <c r="J29">
        <v>293.34036300000002</v>
      </c>
      <c r="K29">
        <v>1982.045654</v>
      </c>
      <c r="L29">
        <v>1791.1527100000001</v>
      </c>
      <c r="M29">
        <v>1444.619263</v>
      </c>
      <c r="N29">
        <v>1587.127808</v>
      </c>
      <c r="O29">
        <v>1595.605957</v>
      </c>
      <c r="P29">
        <v>1761.6473390000001</v>
      </c>
      <c r="Q29">
        <v>200.33317600000001</v>
      </c>
      <c r="R29">
        <v>312.46820100000002</v>
      </c>
      <c r="S29">
        <v>724.78417999999999</v>
      </c>
      <c r="T29">
        <v>1005.369385</v>
      </c>
      <c r="U29">
        <v>7872.6147460000002</v>
      </c>
      <c r="V29">
        <v>7925.6293949999999</v>
      </c>
      <c r="W29">
        <v>8537.7480469999991</v>
      </c>
      <c r="X29">
        <v>8014.0190430000002</v>
      </c>
      <c r="Y29">
        <v>8957.4501949999994</v>
      </c>
      <c r="Z29">
        <v>7133.9409180000002</v>
      </c>
      <c r="AA29">
        <v>38.208793999999997</v>
      </c>
      <c r="AB29">
        <v>67.657768000000004</v>
      </c>
      <c r="AC29">
        <v>9339.9853519999997</v>
      </c>
      <c r="AD29">
        <v>9398.6601559999999</v>
      </c>
      <c r="AE29">
        <v>879.76617399999998</v>
      </c>
      <c r="AF29">
        <v>567.08264199999996</v>
      </c>
    </row>
    <row r="30" spans="1:32" x14ac:dyDescent="0.3">
      <c r="A30">
        <v>28</v>
      </c>
      <c r="B30">
        <v>2012</v>
      </c>
      <c r="C30">
        <v>5</v>
      </c>
      <c r="D30">
        <v>31</v>
      </c>
      <c r="E30">
        <v>86.037612999999993</v>
      </c>
      <c r="F30">
        <v>996.23992899999996</v>
      </c>
      <c r="G30">
        <v>582.04693599999996</v>
      </c>
      <c r="H30">
        <v>996.23992899999996</v>
      </c>
      <c r="I30">
        <v>75.640052999999995</v>
      </c>
      <c r="J30">
        <v>193.34318500000001</v>
      </c>
      <c r="K30">
        <v>936.96868900000004</v>
      </c>
      <c r="L30">
        <v>1798.4073490000001</v>
      </c>
      <c r="M30">
        <v>989.09960899999999</v>
      </c>
      <c r="N30">
        <v>1133.7883300000001</v>
      </c>
      <c r="O30">
        <v>1065.408936</v>
      </c>
      <c r="P30">
        <v>1411.071899</v>
      </c>
      <c r="Q30">
        <v>99.889090999999993</v>
      </c>
      <c r="R30">
        <v>150.61863700000001</v>
      </c>
      <c r="S30">
        <v>319.594177</v>
      </c>
      <c r="T30">
        <v>455.49276700000001</v>
      </c>
      <c r="U30">
        <v>5228.3012699999999</v>
      </c>
      <c r="V30">
        <v>6222.0864259999998</v>
      </c>
      <c r="W30">
        <v>5562.6284180000002</v>
      </c>
      <c r="X30">
        <v>4132.8330079999996</v>
      </c>
      <c r="Y30">
        <v>5736.1572269999997</v>
      </c>
      <c r="Z30">
        <v>4396.1655270000001</v>
      </c>
      <c r="AA30">
        <v>20.522590999999998</v>
      </c>
      <c r="AB30">
        <v>32.275002000000001</v>
      </c>
      <c r="AC30">
        <v>5910.2705079999996</v>
      </c>
      <c r="AD30">
        <v>6719.7983400000003</v>
      </c>
      <c r="AE30">
        <v>452.56051600000001</v>
      </c>
      <c r="AF30">
        <v>455.79904199999999</v>
      </c>
    </row>
    <row r="31" spans="1:32" x14ac:dyDescent="0.3">
      <c r="A31">
        <v>29</v>
      </c>
      <c r="B31">
        <v>2012</v>
      </c>
      <c r="C31">
        <v>6</v>
      </c>
      <c r="D31">
        <v>30</v>
      </c>
      <c r="E31">
        <v>60.505980999999998</v>
      </c>
      <c r="F31">
        <v>681.18328899999995</v>
      </c>
      <c r="G31">
        <v>492.68673699999999</v>
      </c>
      <c r="H31">
        <v>681.18328899999995</v>
      </c>
      <c r="I31">
        <v>65.095177000000007</v>
      </c>
      <c r="J31">
        <v>90.660904000000002</v>
      </c>
      <c r="K31">
        <v>829.90808100000004</v>
      </c>
      <c r="L31">
        <v>1281.5010990000001</v>
      </c>
      <c r="M31">
        <v>638.80438200000003</v>
      </c>
      <c r="N31">
        <v>753.66644299999996</v>
      </c>
      <c r="O31">
        <v>833.60314900000003</v>
      </c>
      <c r="P31">
        <v>975.12823500000002</v>
      </c>
      <c r="Q31">
        <v>80.747696000000005</v>
      </c>
      <c r="R31">
        <v>88.850914000000003</v>
      </c>
      <c r="S31">
        <v>317.74527</v>
      </c>
      <c r="T31">
        <v>349.70208700000001</v>
      </c>
      <c r="U31">
        <v>3623.8186040000001</v>
      </c>
      <c r="V31">
        <v>4844.2036129999997</v>
      </c>
      <c r="W31">
        <v>3974.4985350000002</v>
      </c>
      <c r="X31">
        <v>2452.53125</v>
      </c>
      <c r="Y31">
        <v>4189.0693359999996</v>
      </c>
      <c r="Z31">
        <v>3150.4892580000001</v>
      </c>
      <c r="AA31">
        <v>20.544274999999999</v>
      </c>
      <c r="AB31">
        <v>24.500140999999999</v>
      </c>
      <c r="AC31">
        <v>4361.9565430000002</v>
      </c>
      <c r="AD31">
        <v>5210.1948240000002</v>
      </c>
      <c r="AE31">
        <v>478.234802</v>
      </c>
      <c r="AF31">
        <v>346.51458700000001</v>
      </c>
    </row>
    <row r="32" spans="1:32" x14ac:dyDescent="0.3">
      <c r="A32">
        <v>30</v>
      </c>
      <c r="B32">
        <v>2012</v>
      </c>
      <c r="C32">
        <v>7</v>
      </c>
      <c r="D32">
        <v>31</v>
      </c>
      <c r="E32">
        <v>36.528542000000002</v>
      </c>
      <c r="F32">
        <v>481.72918700000002</v>
      </c>
      <c r="G32">
        <v>446.84948700000001</v>
      </c>
      <c r="H32">
        <v>481.72918700000002</v>
      </c>
      <c r="I32">
        <v>47.774605000000001</v>
      </c>
      <c r="J32">
        <v>18.822362999999999</v>
      </c>
      <c r="K32">
        <v>764.285889</v>
      </c>
      <c r="L32">
        <v>1024.6129149999999</v>
      </c>
      <c r="M32">
        <v>338.25143400000002</v>
      </c>
      <c r="N32">
        <v>361.70526100000001</v>
      </c>
      <c r="O32">
        <v>467.02233899999999</v>
      </c>
      <c r="P32">
        <v>628.889771</v>
      </c>
      <c r="Q32">
        <v>26.593129999999999</v>
      </c>
      <c r="R32">
        <v>33.839984999999999</v>
      </c>
      <c r="S32">
        <v>126.052132</v>
      </c>
      <c r="T32">
        <v>97.715118000000004</v>
      </c>
      <c r="U32">
        <v>2024.9798579999999</v>
      </c>
      <c r="V32">
        <v>3261.306885</v>
      </c>
      <c r="W32">
        <v>2157.7766109999998</v>
      </c>
      <c r="X32">
        <v>1113.2977289999999</v>
      </c>
      <c r="Y32">
        <v>2228.7231449999999</v>
      </c>
      <c r="Z32">
        <v>1243.2329099999999</v>
      </c>
      <c r="AA32">
        <v>11.626244</v>
      </c>
      <c r="AB32">
        <v>6.6583730000000001</v>
      </c>
      <c r="AC32">
        <v>2319.9250489999999</v>
      </c>
      <c r="AD32">
        <v>3293.6625979999999</v>
      </c>
      <c r="AE32">
        <v>252.72895800000001</v>
      </c>
      <c r="AF32">
        <v>135.293396</v>
      </c>
    </row>
    <row r="33" spans="1:32" x14ac:dyDescent="0.3">
      <c r="A33">
        <v>31</v>
      </c>
      <c r="B33">
        <v>2012</v>
      </c>
      <c r="C33">
        <v>8</v>
      </c>
      <c r="D33">
        <v>31</v>
      </c>
      <c r="E33">
        <v>31.674761</v>
      </c>
      <c r="F33">
        <v>366.778595</v>
      </c>
      <c r="G33">
        <v>432.07913200000002</v>
      </c>
      <c r="H33">
        <v>366.778595</v>
      </c>
      <c r="I33">
        <v>44.597092000000004</v>
      </c>
      <c r="J33">
        <v>6.21835</v>
      </c>
      <c r="K33">
        <v>745.38781700000004</v>
      </c>
      <c r="L33">
        <v>885.74230999999997</v>
      </c>
      <c r="M33">
        <v>285.47799700000002</v>
      </c>
      <c r="N33">
        <v>263.96978799999999</v>
      </c>
      <c r="O33">
        <v>427.92614700000001</v>
      </c>
      <c r="P33">
        <v>863.18444799999997</v>
      </c>
      <c r="Q33">
        <v>23.211141999999999</v>
      </c>
      <c r="R33">
        <v>16.869467</v>
      </c>
      <c r="S33">
        <v>102.99511</v>
      </c>
      <c r="T33">
        <v>53.514549000000002</v>
      </c>
      <c r="U33">
        <v>1836.502808</v>
      </c>
      <c r="V33">
        <v>2980.991211</v>
      </c>
      <c r="W33">
        <v>1940.9091800000001</v>
      </c>
      <c r="X33">
        <v>1010.820374</v>
      </c>
      <c r="Y33">
        <v>1994.377197</v>
      </c>
      <c r="Z33">
        <v>1113.3903809999999</v>
      </c>
      <c r="AA33">
        <v>10.297789</v>
      </c>
      <c r="AB33">
        <v>0.86574600000000002</v>
      </c>
      <c r="AC33">
        <v>2064.8107909999999</v>
      </c>
      <c r="AD33">
        <v>2860.4638669999999</v>
      </c>
      <c r="AE33">
        <v>205.16966199999999</v>
      </c>
      <c r="AF33">
        <v>59.259926</v>
      </c>
    </row>
    <row r="34" spans="1:32" x14ac:dyDescent="0.3">
      <c r="A34">
        <v>32</v>
      </c>
      <c r="B34">
        <v>2012</v>
      </c>
      <c r="C34">
        <v>9</v>
      </c>
      <c r="D34">
        <v>30</v>
      </c>
      <c r="E34">
        <v>30.460588000000001</v>
      </c>
      <c r="F34">
        <v>294.694458</v>
      </c>
      <c r="G34">
        <v>428.578217</v>
      </c>
      <c r="H34">
        <v>294.694458</v>
      </c>
      <c r="I34">
        <v>43.875118000000001</v>
      </c>
      <c r="J34">
        <v>4.1187079999999998</v>
      </c>
      <c r="K34">
        <v>740.85882600000002</v>
      </c>
      <c r="L34">
        <v>796.38201900000001</v>
      </c>
      <c r="M34">
        <v>276.542419</v>
      </c>
      <c r="N34">
        <v>229.224335</v>
      </c>
      <c r="O34">
        <v>977.50506600000006</v>
      </c>
      <c r="P34">
        <v>445.11978099999999</v>
      </c>
      <c r="Q34">
        <v>22.859819000000002</v>
      </c>
      <c r="R34">
        <v>11.758542</v>
      </c>
      <c r="S34">
        <v>600.57702600000005</v>
      </c>
      <c r="T34">
        <v>493.04354899999998</v>
      </c>
      <c r="U34">
        <v>2845.798096</v>
      </c>
      <c r="V34">
        <v>2823.5454100000002</v>
      </c>
      <c r="W34">
        <v>2933.3640140000002</v>
      </c>
      <c r="X34">
        <v>1002.519165</v>
      </c>
      <c r="Y34">
        <v>2974.1372070000002</v>
      </c>
      <c r="Z34">
        <v>1110.2326660000001</v>
      </c>
      <c r="AA34">
        <v>10.409898999999999</v>
      </c>
      <c r="AB34">
        <v>0.45401399999999997</v>
      </c>
      <c r="AC34">
        <v>3033.0771479999999</v>
      </c>
      <c r="AD34">
        <v>2684.0275879999999</v>
      </c>
      <c r="AE34">
        <v>201.63247699999999</v>
      </c>
      <c r="AF34">
        <v>40.599651000000001</v>
      </c>
    </row>
    <row r="35" spans="1:32" x14ac:dyDescent="0.3">
      <c r="A35">
        <v>33</v>
      </c>
      <c r="B35">
        <v>2012</v>
      </c>
      <c r="C35">
        <v>10</v>
      </c>
      <c r="D35">
        <v>31</v>
      </c>
      <c r="E35">
        <v>66.008521999999999</v>
      </c>
      <c r="F35">
        <v>274.35879499999999</v>
      </c>
      <c r="G35">
        <v>523.58764599999995</v>
      </c>
      <c r="H35">
        <v>274.35879499999999</v>
      </c>
      <c r="I35">
        <v>66.593636000000004</v>
      </c>
      <c r="J35">
        <v>37.990147</v>
      </c>
      <c r="K35">
        <v>866.62133800000004</v>
      </c>
      <c r="L35">
        <v>820.245544</v>
      </c>
      <c r="M35">
        <v>465.80401599999999</v>
      </c>
      <c r="N35">
        <v>367.91632099999998</v>
      </c>
      <c r="O35">
        <v>1258.2889399999999</v>
      </c>
      <c r="P35">
        <v>798.71911599999999</v>
      </c>
      <c r="Q35">
        <v>96.661308000000005</v>
      </c>
      <c r="R35">
        <v>54.172272</v>
      </c>
      <c r="S35">
        <v>845.95526099999995</v>
      </c>
      <c r="T35">
        <v>709.62872300000004</v>
      </c>
      <c r="U35">
        <v>3907.9772950000001</v>
      </c>
      <c r="V35">
        <v>3689.7209469999998</v>
      </c>
      <c r="W35">
        <v>4122.2954099999997</v>
      </c>
      <c r="X35">
        <v>1806.8256839999999</v>
      </c>
      <c r="Y35">
        <v>4233.8901370000003</v>
      </c>
      <c r="Z35">
        <v>1922.3520510000001</v>
      </c>
      <c r="AA35">
        <v>12.193504000000001</v>
      </c>
      <c r="AB35">
        <v>4.4629500000000002</v>
      </c>
      <c r="AC35">
        <v>4275.2275390000004</v>
      </c>
      <c r="AD35">
        <v>3626.814453</v>
      </c>
      <c r="AE35">
        <v>253.42991599999999</v>
      </c>
      <c r="AF35">
        <v>126.51290899999999</v>
      </c>
    </row>
    <row r="36" spans="1:32" x14ac:dyDescent="0.3">
      <c r="A36">
        <v>34</v>
      </c>
      <c r="B36">
        <v>2012</v>
      </c>
      <c r="C36">
        <v>11</v>
      </c>
      <c r="D36">
        <v>30</v>
      </c>
      <c r="E36">
        <v>267.58880599999998</v>
      </c>
      <c r="F36">
        <v>514.78887899999995</v>
      </c>
      <c r="G36">
        <v>1064.5748289999999</v>
      </c>
      <c r="H36">
        <v>514.78887899999995</v>
      </c>
      <c r="I36">
        <v>168.25056499999999</v>
      </c>
      <c r="J36">
        <v>171.20716899999999</v>
      </c>
      <c r="K36">
        <v>1560.9438479999999</v>
      </c>
      <c r="L36">
        <v>1196.8671879999999</v>
      </c>
      <c r="M36">
        <v>837.84161400000005</v>
      </c>
      <c r="N36">
        <v>864.65417500000001</v>
      </c>
      <c r="O36">
        <v>1625.705688</v>
      </c>
      <c r="P36">
        <v>2138.9135740000002</v>
      </c>
      <c r="Q36">
        <v>219.27977000000001</v>
      </c>
      <c r="R36">
        <v>209.363831</v>
      </c>
      <c r="S36">
        <v>1176.5039059999999</v>
      </c>
      <c r="T36">
        <v>1065.376953</v>
      </c>
      <c r="U36">
        <v>7363.9057620000003</v>
      </c>
      <c r="V36">
        <v>6776.8481449999999</v>
      </c>
      <c r="W36">
        <v>8194.3398440000001</v>
      </c>
      <c r="X36">
        <v>5313.140625</v>
      </c>
      <c r="Y36">
        <v>8617.6259769999997</v>
      </c>
      <c r="Z36">
        <v>5829.5942379999997</v>
      </c>
      <c r="AA36">
        <v>17.465487</v>
      </c>
      <c r="AB36">
        <v>48.988841999999998</v>
      </c>
      <c r="AC36">
        <v>8822.8251949999994</v>
      </c>
      <c r="AD36">
        <v>5968.6997069999998</v>
      </c>
      <c r="AE36">
        <v>589.33105499999999</v>
      </c>
      <c r="AF36">
        <v>242.026398</v>
      </c>
    </row>
    <row r="37" spans="1:32" x14ac:dyDescent="0.3">
      <c r="A37">
        <v>35</v>
      </c>
      <c r="B37">
        <v>2012</v>
      </c>
      <c r="C37">
        <v>12</v>
      </c>
      <c r="D37">
        <v>31</v>
      </c>
      <c r="E37">
        <v>217.084351</v>
      </c>
      <c r="F37">
        <v>824.81103499999995</v>
      </c>
      <c r="G37">
        <v>927.35595699999999</v>
      </c>
      <c r="H37">
        <v>824.81103499999995</v>
      </c>
      <c r="I37">
        <v>149.74679599999999</v>
      </c>
      <c r="J37">
        <v>198.17146299999999</v>
      </c>
      <c r="K37">
        <v>1407.31897</v>
      </c>
      <c r="L37">
        <v>1614.6099850000001</v>
      </c>
      <c r="M37">
        <v>1010.16394</v>
      </c>
      <c r="N37">
        <v>1253.384399</v>
      </c>
      <c r="O37">
        <v>1873.1889650000001</v>
      </c>
      <c r="P37">
        <v>1934.544067</v>
      </c>
      <c r="Q37">
        <v>250.94276400000001</v>
      </c>
      <c r="R37">
        <v>311.26397700000001</v>
      </c>
      <c r="S37">
        <v>1009.804871</v>
      </c>
      <c r="T37">
        <v>1135.5593260000001</v>
      </c>
      <c r="U37">
        <v>7490.404297</v>
      </c>
      <c r="V37">
        <v>8247.5019530000009</v>
      </c>
      <c r="W37">
        <v>8527.4238280000009</v>
      </c>
      <c r="X37">
        <v>7291.1787109999996</v>
      </c>
      <c r="Y37">
        <v>9046.8652340000008</v>
      </c>
      <c r="Z37">
        <v>8380.4335940000001</v>
      </c>
      <c r="AA37">
        <v>38.102997000000002</v>
      </c>
      <c r="AB37">
        <v>102.381996</v>
      </c>
      <c r="AC37">
        <v>9435.7382809999999</v>
      </c>
      <c r="AD37">
        <v>9865.5234380000002</v>
      </c>
      <c r="AE37">
        <v>1029.5235600000001</v>
      </c>
      <c r="AF37">
        <v>1202.6229249999999</v>
      </c>
    </row>
    <row r="38" spans="1:32" x14ac:dyDescent="0.3">
      <c r="A38">
        <v>36</v>
      </c>
      <c r="B38">
        <v>2013</v>
      </c>
      <c r="C38">
        <v>1</v>
      </c>
      <c r="D38">
        <v>31</v>
      </c>
      <c r="E38">
        <v>72.054169000000002</v>
      </c>
      <c r="F38">
        <v>412.20935100000003</v>
      </c>
      <c r="G38">
        <v>497.73941000000002</v>
      </c>
      <c r="H38">
        <v>412.20935100000003</v>
      </c>
      <c r="I38">
        <v>78.645545999999996</v>
      </c>
      <c r="J38">
        <v>56.168190000000003</v>
      </c>
      <c r="K38">
        <v>876.71698000000004</v>
      </c>
      <c r="L38">
        <v>1025.7650149999999</v>
      </c>
      <c r="M38">
        <v>893.07141100000001</v>
      </c>
      <c r="N38">
        <v>710.30157499999996</v>
      </c>
      <c r="O38">
        <v>1162.737427</v>
      </c>
      <c r="P38">
        <v>428.31179800000001</v>
      </c>
      <c r="Q38">
        <v>192.35528600000001</v>
      </c>
      <c r="R38">
        <v>151.70794699999999</v>
      </c>
      <c r="S38">
        <v>647.26019299999996</v>
      </c>
      <c r="T38">
        <v>587.48681599999998</v>
      </c>
      <c r="U38">
        <v>4444.6572269999997</v>
      </c>
      <c r="V38">
        <v>4287.7246089999999</v>
      </c>
      <c r="W38">
        <v>4844.7963870000003</v>
      </c>
      <c r="X38">
        <v>2693.9140630000002</v>
      </c>
      <c r="Y38">
        <v>5084.1020509999998</v>
      </c>
      <c r="Z38">
        <v>2674.8051759999998</v>
      </c>
      <c r="AA38">
        <v>25.446418999999999</v>
      </c>
      <c r="AB38">
        <v>38.146908000000003</v>
      </c>
      <c r="AC38">
        <v>5249.8920900000003</v>
      </c>
      <c r="AD38">
        <v>5165.4565430000002</v>
      </c>
      <c r="AE38">
        <v>544.25744599999996</v>
      </c>
      <c r="AF38">
        <v>579.41332999999997</v>
      </c>
    </row>
    <row r="39" spans="1:32" x14ac:dyDescent="0.3">
      <c r="A39">
        <v>37</v>
      </c>
      <c r="B39">
        <v>2013</v>
      </c>
      <c r="C39">
        <v>2</v>
      </c>
      <c r="D39">
        <v>28</v>
      </c>
      <c r="E39">
        <v>107.202988</v>
      </c>
      <c r="F39">
        <v>382.81478900000002</v>
      </c>
      <c r="G39">
        <v>567.44872999999995</v>
      </c>
      <c r="H39">
        <v>382.81478900000002</v>
      </c>
      <c r="I39">
        <v>94.596808999999993</v>
      </c>
      <c r="J39" t="s">
        <v>127</v>
      </c>
      <c r="K39">
        <v>970.42480499999999</v>
      </c>
      <c r="L39">
        <v>992.23205600000006</v>
      </c>
      <c r="M39">
        <v>681.75054899999998</v>
      </c>
      <c r="N39">
        <v>582.61248799999998</v>
      </c>
      <c r="O39">
        <v>511.18777499999999</v>
      </c>
      <c r="P39">
        <v>497.40481599999998</v>
      </c>
      <c r="Q39">
        <v>119.805283</v>
      </c>
      <c r="R39">
        <v>115.894051</v>
      </c>
      <c r="S39">
        <v>182.57553100000001</v>
      </c>
      <c r="T39">
        <v>128.28054800000001</v>
      </c>
      <c r="U39">
        <v>3062.2485350000002</v>
      </c>
      <c r="V39">
        <v>3565.3015140000002</v>
      </c>
      <c r="W39">
        <v>3447.421875</v>
      </c>
      <c r="X39">
        <v>1738.080078</v>
      </c>
      <c r="Y39">
        <v>3685.4960940000001</v>
      </c>
      <c r="Z39">
        <v>2007.254639</v>
      </c>
      <c r="AA39">
        <v>24.774529999999999</v>
      </c>
      <c r="AB39">
        <v>28.634968000000001</v>
      </c>
      <c r="AC39">
        <v>3925.485107</v>
      </c>
      <c r="AD39">
        <v>4384.8510740000002</v>
      </c>
      <c r="AE39">
        <v>567.80676300000005</v>
      </c>
      <c r="AF39">
        <v>753.01348900000005</v>
      </c>
    </row>
    <row r="40" spans="1:32" x14ac:dyDescent="0.3">
      <c r="A40">
        <v>38</v>
      </c>
      <c r="B40">
        <v>2013</v>
      </c>
      <c r="C40">
        <v>3</v>
      </c>
      <c r="D40">
        <v>31</v>
      </c>
      <c r="E40">
        <v>231.68215900000001</v>
      </c>
      <c r="F40">
        <v>437.68179300000003</v>
      </c>
      <c r="G40">
        <v>936.12817399999994</v>
      </c>
      <c r="H40">
        <v>437.68179300000003</v>
      </c>
      <c r="I40">
        <v>151.64771999999999</v>
      </c>
      <c r="J40">
        <v>122.720139</v>
      </c>
      <c r="K40">
        <v>1383.428711</v>
      </c>
      <c r="L40">
        <v>1137.719971</v>
      </c>
      <c r="M40">
        <v>783.81756600000006</v>
      </c>
      <c r="N40">
        <v>754.96283000000005</v>
      </c>
      <c r="O40">
        <v>429.04135100000002</v>
      </c>
      <c r="P40">
        <v>474.084991</v>
      </c>
      <c r="Q40">
        <v>120.869225</v>
      </c>
      <c r="R40">
        <v>153.450638</v>
      </c>
      <c r="S40">
        <v>52.071770000000001</v>
      </c>
      <c r="T40">
        <v>62.904750999999997</v>
      </c>
      <c r="U40">
        <v>3330.0458979999999</v>
      </c>
      <c r="V40">
        <v>3775.4267580000001</v>
      </c>
      <c r="W40">
        <v>3667.946289</v>
      </c>
      <c r="X40">
        <v>1848.884033</v>
      </c>
      <c r="Y40">
        <v>3823.2839359999998</v>
      </c>
      <c r="Z40">
        <v>2029.383057</v>
      </c>
      <c r="AA40">
        <v>22.170341000000001</v>
      </c>
      <c r="AB40">
        <v>18.835815</v>
      </c>
      <c r="AC40">
        <v>3987.5092770000001</v>
      </c>
      <c r="AD40">
        <v>4295.7241210000002</v>
      </c>
      <c r="AE40">
        <v>496.55792200000002</v>
      </c>
      <c r="AF40">
        <v>521.90570100000002</v>
      </c>
    </row>
    <row r="41" spans="1:32" x14ac:dyDescent="0.3">
      <c r="A41">
        <v>39</v>
      </c>
      <c r="B41">
        <v>2013</v>
      </c>
      <c r="C41">
        <v>4</v>
      </c>
      <c r="D41">
        <v>30</v>
      </c>
      <c r="E41">
        <v>172.96818500000001</v>
      </c>
      <c r="F41">
        <v>782.16125499999998</v>
      </c>
      <c r="G41">
        <v>1076.95874</v>
      </c>
      <c r="H41">
        <v>782.16125499999998</v>
      </c>
      <c r="I41">
        <v>102.72953800000001</v>
      </c>
      <c r="J41">
        <v>236.102631</v>
      </c>
      <c r="K41">
        <v>1471.0379640000001</v>
      </c>
      <c r="L41">
        <v>1561.857788</v>
      </c>
      <c r="M41">
        <v>903.43280000000004</v>
      </c>
      <c r="N41">
        <v>1080.149414</v>
      </c>
      <c r="O41">
        <v>429.35342400000002</v>
      </c>
      <c r="P41">
        <v>582.23919699999999</v>
      </c>
      <c r="Q41">
        <v>129.75726299999999</v>
      </c>
      <c r="R41">
        <v>171.349625</v>
      </c>
      <c r="S41">
        <v>191.61457799999999</v>
      </c>
      <c r="T41">
        <v>503.75711100000001</v>
      </c>
      <c r="U41">
        <v>4549.5410160000001</v>
      </c>
      <c r="V41">
        <v>5110.0322269999997</v>
      </c>
      <c r="W41">
        <v>4971.0288090000004</v>
      </c>
      <c r="X41">
        <v>3800.0659179999998</v>
      </c>
      <c r="Y41">
        <v>5154.3208009999998</v>
      </c>
      <c r="Z41">
        <v>3404.9853520000001</v>
      </c>
      <c r="AA41">
        <v>21.776691</v>
      </c>
      <c r="AB41">
        <v>20.448298999999999</v>
      </c>
      <c r="AC41">
        <v>5324.3051759999998</v>
      </c>
      <c r="AD41">
        <v>5470.6733400000003</v>
      </c>
      <c r="AE41">
        <v>518.33142099999998</v>
      </c>
      <c r="AF41">
        <v>430.890961</v>
      </c>
    </row>
    <row r="42" spans="1:32" x14ac:dyDescent="0.3">
      <c r="A42">
        <v>40</v>
      </c>
      <c r="B42">
        <v>2013</v>
      </c>
      <c r="C42">
        <v>5</v>
      </c>
      <c r="D42">
        <v>31</v>
      </c>
      <c r="E42">
        <v>50.226139000000003</v>
      </c>
      <c r="F42">
        <v>584.118652</v>
      </c>
      <c r="G42">
        <v>467.99783300000001</v>
      </c>
      <c r="H42">
        <v>584.118652</v>
      </c>
      <c r="I42">
        <v>58.560203999999999</v>
      </c>
      <c r="J42">
        <v>106.96829200000001</v>
      </c>
      <c r="K42">
        <v>797.25140399999998</v>
      </c>
      <c r="L42">
        <v>1216.6606449999999</v>
      </c>
      <c r="M42">
        <v>556.27600099999995</v>
      </c>
      <c r="N42">
        <v>681.03173800000002</v>
      </c>
      <c r="O42">
        <v>428.33435100000003</v>
      </c>
      <c r="P42">
        <v>755.23919699999999</v>
      </c>
      <c r="Q42">
        <v>70.803711000000007</v>
      </c>
      <c r="R42">
        <v>81.932525999999996</v>
      </c>
      <c r="S42">
        <v>92.616951</v>
      </c>
      <c r="T42">
        <v>301.04025300000001</v>
      </c>
      <c r="U42">
        <v>3430.838135</v>
      </c>
      <c r="V42">
        <v>4004.1154790000001</v>
      </c>
      <c r="W42">
        <v>3700.5466310000002</v>
      </c>
      <c r="X42">
        <v>2121.7841800000001</v>
      </c>
      <c r="Y42">
        <v>3841.5432129999999</v>
      </c>
      <c r="Z42">
        <v>2058.0915530000002</v>
      </c>
      <c r="AA42">
        <v>15.513458999999999</v>
      </c>
      <c r="AB42">
        <v>11.078161</v>
      </c>
      <c r="AC42">
        <v>3952.0954590000001</v>
      </c>
      <c r="AD42">
        <v>4222.9233400000003</v>
      </c>
      <c r="AE42">
        <v>371.05660999999998</v>
      </c>
      <c r="AF42">
        <v>249.62434400000001</v>
      </c>
    </row>
    <row r="43" spans="1:32" x14ac:dyDescent="0.3">
      <c r="A43">
        <v>41</v>
      </c>
      <c r="B43">
        <v>2013</v>
      </c>
      <c r="C43">
        <v>6</v>
      </c>
      <c r="D43">
        <v>30</v>
      </c>
      <c r="E43">
        <v>40.710448999999997</v>
      </c>
      <c r="F43">
        <v>451.94134500000001</v>
      </c>
      <c r="G43">
        <v>455.548676</v>
      </c>
      <c r="H43">
        <v>451.94134500000001</v>
      </c>
      <c r="I43">
        <v>49.641250999999997</v>
      </c>
      <c r="J43">
        <v>37.165165000000002</v>
      </c>
      <c r="K43">
        <v>775.68158000000005</v>
      </c>
      <c r="L43">
        <v>970.26275599999997</v>
      </c>
      <c r="M43">
        <v>381.58377100000001</v>
      </c>
      <c r="N43">
        <v>415.709564</v>
      </c>
      <c r="O43">
        <v>428.07421900000003</v>
      </c>
      <c r="P43">
        <v>706.25518799999998</v>
      </c>
      <c r="Q43">
        <v>38.930247999999999</v>
      </c>
      <c r="R43">
        <v>48.28096</v>
      </c>
      <c r="S43">
        <v>205.686768</v>
      </c>
      <c r="T43">
        <v>124.108856</v>
      </c>
      <c r="U43">
        <v>2234.936279</v>
      </c>
      <c r="V43">
        <v>3128.1423340000001</v>
      </c>
      <c r="W43">
        <v>2429.0048830000001</v>
      </c>
      <c r="X43">
        <v>1143.572876</v>
      </c>
      <c r="Y43">
        <v>2553.4326169999999</v>
      </c>
      <c r="Z43">
        <v>1991.6724850000001</v>
      </c>
      <c r="AA43">
        <v>13.598546000000001</v>
      </c>
      <c r="AB43">
        <v>8.3275699999999997</v>
      </c>
      <c r="AC43">
        <v>2685.9885250000002</v>
      </c>
      <c r="AD43">
        <v>3116.2150879999999</v>
      </c>
      <c r="AE43">
        <v>336.47442599999999</v>
      </c>
      <c r="AF43">
        <v>169.43563800000001</v>
      </c>
    </row>
    <row r="44" spans="1:32" x14ac:dyDescent="0.3">
      <c r="A44">
        <v>42</v>
      </c>
      <c r="B44">
        <v>2013</v>
      </c>
      <c r="C44">
        <v>7</v>
      </c>
      <c r="D44">
        <v>31</v>
      </c>
      <c r="E44">
        <v>32.964142000000002</v>
      </c>
      <c r="F44">
        <v>334.18719499999997</v>
      </c>
      <c r="G44">
        <v>433.799194</v>
      </c>
      <c r="H44">
        <v>334.18719499999997</v>
      </c>
      <c r="I44">
        <v>45.546290999999997</v>
      </c>
      <c r="J44">
        <v>10.236205</v>
      </c>
      <c r="K44">
        <v>748.08380099999999</v>
      </c>
      <c r="L44">
        <v>803.92834500000004</v>
      </c>
      <c r="M44">
        <v>293.19223</v>
      </c>
      <c r="N44">
        <v>257.968231</v>
      </c>
      <c r="O44">
        <v>427.97720299999997</v>
      </c>
      <c r="P44">
        <v>493.156677</v>
      </c>
      <c r="Q44">
        <v>23.630163</v>
      </c>
      <c r="R44">
        <v>19.789213</v>
      </c>
      <c r="S44">
        <v>112.247322</v>
      </c>
      <c r="T44">
        <v>60.713673</v>
      </c>
      <c r="U44">
        <v>1877.871948</v>
      </c>
      <c r="V44">
        <v>2305.2048340000001</v>
      </c>
      <c r="W44">
        <v>1998.5756839999999</v>
      </c>
      <c r="X44">
        <v>1156.2332759999999</v>
      </c>
      <c r="Y44">
        <v>2061.2299800000001</v>
      </c>
      <c r="Z44">
        <v>1053.200562</v>
      </c>
      <c r="AA44">
        <v>11.138928999999999</v>
      </c>
      <c r="AB44">
        <v>4.9373990000000001</v>
      </c>
      <c r="AC44">
        <v>2142.0639649999998</v>
      </c>
      <c r="AD44">
        <v>2251.0541990000002</v>
      </c>
      <c r="AE44">
        <v>228.74737500000001</v>
      </c>
      <c r="AF44">
        <v>61.893813999999999</v>
      </c>
    </row>
    <row r="45" spans="1:32" x14ac:dyDescent="0.3">
      <c r="A45">
        <v>43</v>
      </c>
      <c r="B45">
        <v>2013</v>
      </c>
      <c r="C45">
        <v>8</v>
      </c>
      <c r="D45">
        <v>31</v>
      </c>
      <c r="E45">
        <v>30.385000000000002</v>
      </c>
      <c r="F45">
        <v>244.20327800000001</v>
      </c>
      <c r="G45">
        <v>427.78018200000002</v>
      </c>
      <c r="H45">
        <v>244.20327800000001</v>
      </c>
      <c r="I45">
        <v>43.747318</v>
      </c>
      <c r="J45">
        <v>5.6591250000000004</v>
      </c>
      <c r="K45">
        <v>739.84362799999997</v>
      </c>
      <c r="L45">
        <v>705.91772500000002</v>
      </c>
      <c r="M45">
        <v>282.60674999999998</v>
      </c>
      <c r="N45">
        <v>222.282532</v>
      </c>
      <c r="O45">
        <v>427.91275000000002</v>
      </c>
      <c r="P45">
        <v>642.85894800000005</v>
      </c>
      <c r="Q45">
        <v>23.221503999999999</v>
      </c>
      <c r="R45">
        <v>12.458938</v>
      </c>
      <c r="S45">
        <v>102.999779</v>
      </c>
      <c r="T45">
        <v>54.716163999999999</v>
      </c>
      <c r="U45">
        <v>1813.2701420000001</v>
      </c>
      <c r="V45">
        <v>2220.9914549999999</v>
      </c>
      <c r="W45">
        <v>1914.557129</v>
      </c>
      <c r="X45">
        <v>1118.326538</v>
      </c>
      <c r="Y45">
        <v>1966.478638</v>
      </c>
      <c r="Z45">
        <v>1013.849182</v>
      </c>
      <c r="AA45">
        <v>11.069231</v>
      </c>
      <c r="AB45">
        <v>5.0388570000000001</v>
      </c>
      <c r="AC45">
        <v>2038.6427000000001</v>
      </c>
      <c r="AD45">
        <v>2185.2485350000002</v>
      </c>
      <c r="AE45">
        <v>206.94456500000001</v>
      </c>
      <c r="AF45">
        <v>34.411304000000001</v>
      </c>
    </row>
    <row r="46" spans="1:32" x14ac:dyDescent="0.3">
      <c r="A46">
        <v>44</v>
      </c>
      <c r="B46">
        <v>2013</v>
      </c>
      <c r="C46">
        <v>9</v>
      </c>
      <c r="D46">
        <v>30</v>
      </c>
      <c r="E46">
        <v>30.149028999999999</v>
      </c>
      <c r="F46">
        <v>220.821213</v>
      </c>
      <c r="G46">
        <v>426.24978599999997</v>
      </c>
      <c r="H46">
        <v>220.821213</v>
      </c>
      <c r="I46">
        <v>43.557026</v>
      </c>
      <c r="J46">
        <v>40.694408000000003</v>
      </c>
      <c r="K46">
        <v>737.92083700000001</v>
      </c>
      <c r="L46">
        <v>715.51385500000004</v>
      </c>
      <c r="M46">
        <v>351.05584700000003</v>
      </c>
      <c r="N46">
        <v>285.65463299999999</v>
      </c>
      <c r="O46">
        <v>806.09161400000005</v>
      </c>
      <c r="P46">
        <v>560.73358199999996</v>
      </c>
      <c r="Q46">
        <v>66.126320000000007</v>
      </c>
      <c r="R46">
        <v>41.227176999999998</v>
      </c>
      <c r="S46">
        <v>620.24932899999999</v>
      </c>
      <c r="T46">
        <v>508.97579999999999</v>
      </c>
      <c r="U46">
        <v>2730.4731449999999</v>
      </c>
      <c r="V46">
        <v>2836.9643550000001</v>
      </c>
      <c r="W46">
        <v>2858.7990719999998</v>
      </c>
      <c r="X46">
        <v>1733.822876</v>
      </c>
      <c r="Y46">
        <v>2920.726807</v>
      </c>
      <c r="Z46">
        <v>1562.6076660000001</v>
      </c>
      <c r="AA46">
        <v>12.599830000000001</v>
      </c>
      <c r="AB46">
        <v>12.71194</v>
      </c>
      <c r="AC46">
        <v>2978.4064939999998</v>
      </c>
      <c r="AD46">
        <v>2879.4721679999998</v>
      </c>
      <c r="AE46">
        <v>248.822418</v>
      </c>
      <c r="AF46">
        <v>61.766506</v>
      </c>
    </row>
    <row r="47" spans="1:32" x14ac:dyDescent="0.3">
      <c r="A47">
        <v>45</v>
      </c>
      <c r="B47">
        <v>2013</v>
      </c>
      <c r="C47">
        <v>10</v>
      </c>
      <c r="D47">
        <v>31</v>
      </c>
      <c r="E47">
        <v>58.774563000000001</v>
      </c>
      <c r="F47">
        <v>315.99529999999999</v>
      </c>
      <c r="G47">
        <v>501.66876200000002</v>
      </c>
      <c r="H47">
        <v>315.99529999999999</v>
      </c>
      <c r="I47">
        <v>59.403809000000003</v>
      </c>
      <c r="J47">
        <v>51.428947000000001</v>
      </c>
      <c r="K47">
        <v>835.55407700000001</v>
      </c>
      <c r="L47">
        <v>822.73376499999995</v>
      </c>
      <c r="M47">
        <v>435.42068499999999</v>
      </c>
      <c r="N47">
        <v>326.76632699999999</v>
      </c>
      <c r="O47">
        <v>1399.571533</v>
      </c>
      <c r="P47">
        <v>779.96508800000004</v>
      </c>
      <c r="Q47">
        <v>60.636355999999999</v>
      </c>
      <c r="R47">
        <v>55.666694999999997</v>
      </c>
      <c r="S47">
        <v>883.32275400000003</v>
      </c>
      <c r="T47">
        <v>877.34027100000003</v>
      </c>
      <c r="U47">
        <v>4248.5981449999999</v>
      </c>
      <c r="V47">
        <v>3382.7624510000001</v>
      </c>
      <c r="W47">
        <v>4536.1826170000004</v>
      </c>
      <c r="X47">
        <v>2059.5180660000001</v>
      </c>
      <c r="Y47">
        <v>4702.5834960000002</v>
      </c>
      <c r="Z47">
        <v>2152.506836</v>
      </c>
      <c r="AA47">
        <v>13.988016999999999</v>
      </c>
      <c r="AB47">
        <v>18.219231000000001</v>
      </c>
      <c r="AC47">
        <v>4831.0576170000004</v>
      </c>
      <c r="AD47">
        <v>3710.0266109999998</v>
      </c>
      <c r="AE47">
        <v>323.65048200000001</v>
      </c>
      <c r="AF47">
        <v>202.870575</v>
      </c>
    </row>
    <row r="48" spans="1:32" x14ac:dyDescent="0.3">
      <c r="A48">
        <v>46</v>
      </c>
      <c r="B48">
        <v>2013</v>
      </c>
      <c r="C48">
        <v>11</v>
      </c>
      <c r="D48">
        <v>30</v>
      </c>
      <c r="E48">
        <v>74.857367999999994</v>
      </c>
      <c r="F48">
        <v>307.77313199999998</v>
      </c>
      <c r="G48">
        <v>554.13543700000002</v>
      </c>
      <c r="H48">
        <v>307.77313199999998</v>
      </c>
      <c r="I48">
        <v>75.318657000000002</v>
      </c>
      <c r="J48">
        <v>77.444869999999995</v>
      </c>
      <c r="K48">
        <v>909.44476299999997</v>
      </c>
      <c r="L48">
        <v>812.07128899999998</v>
      </c>
      <c r="M48">
        <v>500.87356599999998</v>
      </c>
      <c r="N48">
        <v>576.64959699999997</v>
      </c>
      <c r="O48">
        <v>1456.704712</v>
      </c>
      <c r="P48">
        <v>1130.8256839999999</v>
      </c>
      <c r="Q48">
        <v>103.008949</v>
      </c>
      <c r="R48">
        <v>95.413307000000003</v>
      </c>
      <c r="S48">
        <v>687.03070100000002</v>
      </c>
      <c r="T48">
        <v>617.34991500000001</v>
      </c>
      <c r="U48">
        <v>4370.2861329999996</v>
      </c>
      <c r="V48">
        <v>4123.8271480000003</v>
      </c>
      <c r="W48">
        <v>4781.8505859999996</v>
      </c>
      <c r="X48">
        <v>2593.7233890000002</v>
      </c>
      <c r="Y48">
        <v>5017.7490230000003</v>
      </c>
      <c r="Z48">
        <v>2739.0529790000001</v>
      </c>
      <c r="AA48">
        <v>14.556527000000001</v>
      </c>
      <c r="AB48">
        <v>20.993561</v>
      </c>
      <c r="AC48">
        <v>5146.9643550000001</v>
      </c>
      <c r="AD48">
        <v>4405.0717770000001</v>
      </c>
      <c r="AE48">
        <v>389.33639499999998</v>
      </c>
      <c r="AF48">
        <v>328.30999800000001</v>
      </c>
    </row>
    <row r="49" spans="1:32" x14ac:dyDescent="0.3">
      <c r="A49">
        <v>47</v>
      </c>
      <c r="B49">
        <v>2013</v>
      </c>
      <c r="C49">
        <v>12</v>
      </c>
      <c r="D49">
        <v>31</v>
      </c>
      <c r="E49">
        <v>74.144553999999999</v>
      </c>
      <c r="F49">
        <v>356.69754</v>
      </c>
      <c r="G49">
        <v>547.56829800000003</v>
      </c>
      <c r="H49">
        <v>356.69754</v>
      </c>
      <c r="I49">
        <v>69.332932</v>
      </c>
      <c r="J49">
        <v>56.276009000000002</v>
      </c>
      <c r="K49">
        <v>897.52770999999996</v>
      </c>
      <c r="L49">
        <v>851.21130400000004</v>
      </c>
      <c r="M49">
        <v>436.77093500000001</v>
      </c>
      <c r="N49">
        <v>436.12970000000001</v>
      </c>
      <c r="O49">
        <v>610.93072500000005</v>
      </c>
      <c r="P49">
        <v>691.740723</v>
      </c>
      <c r="Q49">
        <v>79.974654999999998</v>
      </c>
      <c r="R49">
        <v>81.885681000000005</v>
      </c>
      <c r="S49">
        <v>324.98550399999999</v>
      </c>
      <c r="T49">
        <v>348.57122800000002</v>
      </c>
      <c r="U49">
        <v>2979.0437010000001</v>
      </c>
      <c r="V49">
        <v>3238.2590329999998</v>
      </c>
      <c r="W49">
        <v>3300.6516109999998</v>
      </c>
      <c r="X49">
        <v>1617.607544</v>
      </c>
      <c r="Y49">
        <v>3450.1118160000001</v>
      </c>
      <c r="Z49">
        <v>1715.0634769999999</v>
      </c>
      <c r="AA49">
        <v>14.248381</v>
      </c>
      <c r="AB49">
        <v>10.715795999999999</v>
      </c>
      <c r="AC49">
        <v>3575.554932</v>
      </c>
      <c r="AD49">
        <v>2784.196289</v>
      </c>
      <c r="AE49">
        <v>366.76950099999999</v>
      </c>
      <c r="AF49">
        <v>267.64648399999999</v>
      </c>
    </row>
    <row r="50" spans="1:32" x14ac:dyDescent="0.3">
      <c r="A50">
        <v>48</v>
      </c>
      <c r="B50">
        <v>2014</v>
      </c>
      <c r="C50">
        <v>1</v>
      </c>
      <c r="D50">
        <v>31</v>
      </c>
      <c r="E50">
        <v>89.721221999999997</v>
      </c>
      <c r="F50">
        <v>335.19628899999998</v>
      </c>
      <c r="G50">
        <v>619.01055899999994</v>
      </c>
      <c r="H50">
        <v>335.19628899999998</v>
      </c>
      <c r="I50">
        <v>76.361312999999996</v>
      </c>
      <c r="J50">
        <v>91.360579999999999</v>
      </c>
      <c r="K50">
        <v>980.75329599999998</v>
      </c>
      <c r="L50">
        <v>861.99066200000004</v>
      </c>
      <c r="M50">
        <v>524.48693800000001</v>
      </c>
      <c r="N50">
        <v>600.56970200000001</v>
      </c>
      <c r="O50">
        <v>640.81549099999995</v>
      </c>
      <c r="P50">
        <v>911.66131600000006</v>
      </c>
      <c r="Q50">
        <v>106.67609400000001</v>
      </c>
      <c r="R50">
        <v>116.753181</v>
      </c>
      <c r="S50">
        <v>343.265198</v>
      </c>
      <c r="T50">
        <v>295.81228599999997</v>
      </c>
      <c r="U50">
        <v>3707.1391600000002</v>
      </c>
      <c r="V50">
        <v>3759.3483890000002</v>
      </c>
      <c r="W50">
        <v>4116.4052730000003</v>
      </c>
      <c r="X50">
        <v>2285.063721</v>
      </c>
      <c r="Y50">
        <v>4314.234375</v>
      </c>
      <c r="Z50">
        <v>2372.3691410000001</v>
      </c>
      <c r="AA50">
        <v>15.958415</v>
      </c>
      <c r="AB50">
        <v>20.807141999999999</v>
      </c>
      <c r="AC50">
        <v>4428.7851559999999</v>
      </c>
      <c r="AD50">
        <v>3600.7658689999998</v>
      </c>
      <c r="AE50">
        <v>416.88751200000002</v>
      </c>
      <c r="AF50">
        <v>467.49136399999998</v>
      </c>
    </row>
    <row r="51" spans="1:32" x14ac:dyDescent="0.3">
      <c r="A51">
        <v>49</v>
      </c>
      <c r="B51">
        <v>2014</v>
      </c>
      <c r="C51">
        <v>2</v>
      </c>
      <c r="D51">
        <v>28</v>
      </c>
      <c r="E51">
        <v>303.45873999999998</v>
      </c>
      <c r="F51">
        <v>805.42468299999996</v>
      </c>
      <c r="G51">
        <v>1109.0157469999999</v>
      </c>
      <c r="H51">
        <v>805.42468299999996</v>
      </c>
      <c r="I51">
        <v>220.041504</v>
      </c>
      <c r="J51">
        <v>284.09222399999999</v>
      </c>
      <c r="K51">
        <v>1704.9420170000001</v>
      </c>
      <c r="L51">
        <v>1630.7633060000001</v>
      </c>
      <c r="M51">
        <v>1183.5280760000001</v>
      </c>
      <c r="N51">
        <v>1873.2879640000001</v>
      </c>
      <c r="O51">
        <v>740.54559300000005</v>
      </c>
      <c r="P51">
        <v>1553.312866</v>
      </c>
      <c r="Q51">
        <v>325.75003099999998</v>
      </c>
      <c r="R51">
        <v>429.16342200000003</v>
      </c>
      <c r="S51">
        <v>781.81689500000005</v>
      </c>
      <c r="T51">
        <v>1234.2166749999999</v>
      </c>
      <c r="U51">
        <v>7362.3857420000004</v>
      </c>
      <c r="V51">
        <v>7535.3227539999998</v>
      </c>
      <c r="W51">
        <v>8412.4873050000006</v>
      </c>
      <c r="X51">
        <v>8807.3222659999992</v>
      </c>
      <c r="Y51">
        <v>8949.1816409999992</v>
      </c>
      <c r="Z51">
        <v>10147.729492</v>
      </c>
      <c r="AA51">
        <v>37.628368000000002</v>
      </c>
      <c r="AB51">
        <v>124.984047</v>
      </c>
      <c r="AC51">
        <v>9315.8154300000006</v>
      </c>
      <c r="AD51">
        <v>11908.654296999999</v>
      </c>
      <c r="AE51">
        <v>1051.0192870000001</v>
      </c>
      <c r="AF51">
        <v>380.68139600000001</v>
      </c>
    </row>
    <row r="52" spans="1:32" x14ac:dyDescent="0.3">
      <c r="A52">
        <v>50</v>
      </c>
      <c r="B52">
        <v>2014</v>
      </c>
      <c r="C52">
        <v>3</v>
      </c>
      <c r="D52">
        <v>31</v>
      </c>
      <c r="E52">
        <v>404.49731400000002</v>
      </c>
      <c r="F52">
        <v>1049.1136469999999</v>
      </c>
      <c r="G52">
        <v>1592.526611</v>
      </c>
      <c r="H52">
        <v>1049.1136469999999</v>
      </c>
      <c r="I52">
        <v>232.50045800000001</v>
      </c>
      <c r="J52">
        <v>325.25122099999999</v>
      </c>
      <c r="K52">
        <v>2180.1511230000001</v>
      </c>
      <c r="L52">
        <v>1952.201294</v>
      </c>
      <c r="M52">
        <v>1602.409302</v>
      </c>
      <c r="N52">
        <v>1551.928345</v>
      </c>
      <c r="O52">
        <v>1501.419067</v>
      </c>
      <c r="P52">
        <v>1618.4545900000001</v>
      </c>
      <c r="Q52">
        <v>343.742279</v>
      </c>
      <c r="R52">
        <v>325.44311499999998</v>
      </c>
      <c r="S52">
        <v>825.63482699999997</v>
      </c>
      <c r="T52">
        <v>976.752747</v>
      </c>
      <c r="U52">
        <v>8866.7890630000002</v>
      </c>
      <c r="V52">
        <v>7875.0161129999997</v>
      </c>
      <c r="W52">
        <v>9736.4755860000005</v>
      </c>
      <c r="X52">
        <v>6605.6381840000004</v>
      </c>
      <c r="Y52">
        <v>10092.804688</v>
      </c>
      <c r="Z52">
        <v>8529.9052730000003</v>
      </c>
      <c r="AA52">
        <v>40.689616999999998</v>
      </c>
      <c r="AB52">
        <v>78.593718999999993</v>
      </c>
      <c r="AC52">
        <v>10368.643555000001</v>
      </c>
      <c r="AD52">
        <v>9075.5693360000005</v>
      </c>
      <c r="AE52">
        <v>961.21289100000001</v>
      </c>
      <c r="AF52">
        <v>1369.4798579999999</v>
      </c>
    </row>
    <row r="53" spans="1:32" x14ac:dyDescent="0.3">
      <c r="A53">
        <v>51</v>
      </c>
      <c r="B53">
        <v>2014</v>
      </c>
      <c r="C53">
        <v>4</v>
      </c>
      <c r="D53">
        <v>30</v>
      </c>
      <c r="E53">
        <v>137.60226399999999</v>
      </c>
      <c r="F53">
        <v>720.01660200000003</v>
      </c>
      <c r="G53">
        <v>737.89282200000002</v>
      </c>
      <c r="H53">
        <v>720.01660200000003</v>
      </c>
      <c r="I53">
        <v>108.272423</v>
      </c>
      <c r="J53">
        <v>151.405441</v>
      </c>
      <c r="K53">
        <v>1137.782837</v>
      </c>
      <c r="L53">
        <v>1413.715332</v>
      </c>
      <c r="M53">
        <v>984.91510000000005</v>
      </c>
      <c r="N53">
        <v>897.42413299999998</v>
      </c>
      <c r="O53">
        <v>892.69976799999995</v>
      </c>
      <c r="P53">
        <v>932.108521</v>
      </c>
      <c r="Q53">
        <v>161.14773600000001</v>
      </c>
      <c r="R53">
        <v>177.7603</v>
      </c>
      <c r="S53">
        <v>396.31295799999998</v>
      </c>
      <c r="T53">
        <v>402.13876299999998</v>
      </c>
      <c r="U53">
        <v>5130.7172849999997</v>
      </c>
      <c r="V53">
        <v>5321.919922</v>
      </c>
      <c r="W53">
        <v>5607.8403319999998</v>
      </c>
      <c r="X53">
        <v>4221.4897460000002</v>
      </c>
      <c r="Y53">
        <v>5872.0795900000003</v>
      </c>
      <c r="Z53">
        <v>3950.6145019999999</v>
      </c>
      <c r="AA53">
        <v>26.702145000000002</v>
      </c>
      <c r="AB53">
        <v>37.298583999999998</v>
      </c>
      <c r="AC53">
        <v>6123.9345700000003</v>
      </c>
      <c r="AD53">
        <v>6030.7529299999997</v>
      </c>
      <c r="AE53">
        <v>600.74926800000003</v>
      </c>
      <c r="AF53">
        <v>692.77044699999999</v>
      </c>
    </row>
    <row r="54" spans="1:32" x14ac:dyDescent="0.3">
      <c r="A54">
        <v>52</v>
      </c>
      <c r="B54">
        <v>2014</v>
      </c>
      <c r="C54">
        <v>5</v>
      </c>
      <c r="D54">
        <v>31</v>
      </c>
      <c r="E54">
        <v>106.33178700000001</v>
      </c>
      <c r="F54">
        <v>658.71105999999997</v>
      </c>
      <c r="G54">
        <v>616.54278599999998</v>
      </c>
      <c r="H54">
        <v>658.71105999999997</v>
      </c>
      <c r="I54">
        <v>88.769951000000006</v>
      </c>
      <c r="J54">
        <v>117.11236599999999</v>
      </c>
      <c r="K54">
        <v>990.07769800000005</v>
      </c>
      <c r="L54">
        <v>1292.4205320000001</v>
      </c>
      <c r="M54">
        <v>805.73034700000005</v>
      </c>
      <c r="N54">
        <v>910.58184800000004</v>
      </c>
      <c r="O54">
        <v>901.82116699999995</v>
      </c>
      <c r="P54">
        <v>953.40307600000006</v>
      </c>
      <c r="Q54">
        <v>113.09028600000001</v>
      </c>
      <c r="R54">
        <v>132.737427</v>
      </c>
      <c r="S54">
        <v>347.55200200000002</v>
      </c>
      <c r="T54">
        <v>423.144318</v>
      </c>
      <c r="U54">
        <v>4365.6835940000001</v>
      </c>
      <c r="V54">
        <v>4853.1923829999996</v>
      </c>
      <c r="W54">
        <v>4736.8510740000002</v>
      </c>
      <c r="X54">
        <v>3775.30249</v>
      </c>
      <c r="Y54">
        <v>4944.9829099999997</v>
      </c>
      <c r="Z54">
        <v>3360.5444339999999</v>
      </c>
      <c r="AA54">
        <v>21.773605</v>
      </c>
      <c r="AB54">
        <v>27.2729</v>
      </c>
      <c r="AC54">
        <v>5136.0571289999998</v>
      </c>
      <c r="AD54">
        <v>5272.5742190000001</v>
      </c>
      <c r="AE54">
        <v>482.10153200000002</v>
      </c>
      <c r="AF54">
        <v>484.53933699999999</v>
      </c>
    </row>
    <row r="55" spans="1:32" x14ac:dyDescent="0.3">
      <c r="A55">
        <v>53</v>
      </c>
      <c r="B55">
        <v>2014</v>
      </c>
      <c r="C55">
        <v>6</v>
      </c>
      <c r="D55">
        <v>30</v>
      </c>
      <c r="E55">
        <v>37.937454000000002</v>
      </c>
      <c r="F55">
        <v>441.70452899999998</v>
      </c>
      <c r="G55">
        <v>447.83718900000002</v>
      </c>
      <c r="H55">
        <v>441.70452899999998</v>
      </c>
      <c r="I55">
        <v>48.445473</v>
      </c>
      <c r="J55">
        <v>24.105554999999999</v>
      </c>
      <c r="K55">
        <v>766.18859899999995</v>
      </c>
      <c r="L55">
        <v>911.171875</v>
      </c>
      <c r="M55">
        <v>396.13067599999999</v>
      </c>
      <c r="N55">
        <v>372.05276500000002</v>
      </c>
      <c r="O55">
        <v>515.86456299999998</v>
      </c>
      <c r="P55">
        <v>915.61114499999996</v>
      </c>
      <c r="Q55">
        <v>43.011223000000001</v>
      </c>
      <c r="R55">
        <v>37.706383000000002</v>
      </c>
      <c r="S55">
        <v>182.03646900000001</v>
      </c>
      <c r="T55">
        <v>172.68275499999999</v>
      </c>
      <c r="U55">
        <v>2176.626221</v>
      </c>
      <c r="V55">
        <v>3208.139404</v>
      </c>
      <c r="W55">
        <v>2332.8916020000001</v>
      </c>
      <c r="X55">
        <v>1280.583496</v>
      </c>
      <c r="Y55">
        <v>2410.7595209999999</v>
      </c>
      <c r="Z55">
        <v>2538.7497560000002</v>
      </c>
      <c r="AA55">
        <v>12.559774000000001</v>
      </c>
      <c r="AB55">
        <v>12.13012</v>
      </c>
      <c r="AC55">
        <v>2504.2885740000002</v>
      </c>
      <c r="AD55">
        <v>3332.3615719999998</v>
      </c>
      <c r="AE55">
        <v>297.42202800000001</v>
      </c>
      <c r="AF55">
        <v>155.090103</v>
      </c>
    </row>
    <row r="56" spans="1:32" x14ac:dyDescent="0.3">
      <c r="A56">
        <v>54</v>
      </c>
      <c r="B56">
        <v>2014</v>
      </c>
      <c r="C56">
        <v>7</v>
      </c>
      <c r="D56">
        <v>31</v>
      </c>
      <c r="E56">
        <v>32.678294999999999</v>
      </c>
      <c r="F56">
        <v>362.28997800000002</v>
      </c>
      <c r="G56">
        <v>433.23187300000001</v>
      </c>
      <c r="H56">
        <v>362.28997800000002</v>
      </c>
      <c r="I56">
        <v>45.343845000000002</v>
      </c>
      <c r="J56">
        <v>12.645517</v>
      </c>
      <c r="K56">
        <v>747.24462900000003</v>
      </c>
      <c r="L56">
        <v>850.10467500000004</v>
      </c>
      <c r="M56">
        <v>304.99276700000001</v>
      </c>
      <c r="N56">
        <v>285.99801600000001</v>
      </c>
      <c r="O56">
        <v>442.922821</v>
      </c>
      <c r="P56">
        <v>423.54873700000002</v>
      </c>
      <c r="Q56">
        <v>24.987158000000001</v>
      </c>
      <c r="R56">
        <v>21.328249</v>
      </c>
      <c r="S56">
        <v>124.917145</v>
      </c>
      <c r="T56">
        <v>101.040154</v>
      </c>
      <c r="U56">
        <v>1916.6511230000001</v>
      </c>
      <c r="V56">
        <v>2391.750732</v>
      </c>
      <c r="W56">
        <v>2041.3115230000001</v>
      </c>
      <c r="X56">
        <v>1157.929932</v>
      </c>
      <c r="Y56">
        <v>2105.3771969999998</v>
      </c>
      <c r="Z56">
        <v>1251.085327</v>
      </c>
      <c r="AA56">
        <v>10.436636</v>
      </c>
      <c r="AB56">
        <v>5.1137449999999998</v>
      </c>
      <c r="AC56">
        <v>2186.4084469999998</v>
      </c>
      <c r="AD56">
        <v>2467.9572750000002</v>
      </c>
      <c r="AE56">
        <v>233.50174000000001</v>
      </c>
      <c r="AF56">
        <v>68.851746000000006</v>
      </c>
    </row>
    <row r="57" spans="1:32" x14ac:dyDescent="0.3">
      <c r="A57">
        <v>55</v>
      </c>
      <c r="B57">
        <v>2014</v>
      </c>
      <c r="C57">
        <v>8</v>
      </c>
      <c r="D57">
        <v>31</v>
      </c>
      <c r="E57">
        <v>30.396180999999999</v>
      </c>
      <c r="F57">
        <v>278.85382099999998</v>
      </c>
      <c r="G57">
        <v>428.334137</v>
      </c>
      <c r="H57">
        <v>278.85382099999998</v>
      </c>
      <c r="I57">
        <v>43.757935000000003</v>
      </c>
      <c r="J57">
        <v>5.6589859999999996</v>
      </c>
      <c r="K57">
        <v>740.38995399999999</v>
      </c>
      <c r="L57">
        <v>766.54736300000002</v>
      </c>
      <c r="M57">
        <v>281.57867399999998</v>
      </c>
      <c r="N57">
        <v>237.53486599999999</v>
      </c>
      <c r="O57">
        <v>427.924286</v>
      </c>
      <c r="P57">
        <v>530.35217299999999</v>
      </c>
      <c r="Q57">
        <v>23.190131999999998</v>
      </c>
      <c r="R57">
        <v>12.315524999999999</v>
      </c>
      <c r="S57">
        <v>103.233482</v>
      </c>
      <c r="T57">
        <v>378.20376599999997</v>
      </c>
      <c r="U57">
        <v>1826.274414</v>
      </c>
      <c r="V57">
        <v>2629.6972660000001</v>
      </c>
      <c r="W57">
        <v>1930.1091309999999</v>
      </c>
      <c r="X57">
        <v>1404.146606</v>
      </c>
      <c r="Y57">
        <v>1983.6595460000001</v>
      </c>
      <c r="Z57">
        <v>1083.3641359999999</v>
      </c>
      <c r="AA57">
        <v>10.300132</v>
      </c>
      <c r="AB57">
        <v>3.381354</v>
      </c>
      <c r="AC57">
        <v>2055.2170409999999</v>
      </c>
      <c r="AD57">
        <v>2476.669922</v>
      </c>
      <c r="AE57">
        <v>207.478195</v>
      </c>
      <c r="AF57">
        <v>34.378563</v>
      </c>
    </row>
    <row r="58" spans="1:32" x14ac:dyDescent="0.3">
      <c r="A58">
        <v>56</v>
      </c>
      <c r="B58">
        <v>2014</v>
      </c>
      <c r="C58">
        <v>9</v>
      </c>
      <c r="D58">
        <v>30</v>
      </c>
      <c r="E58">
        <v>29.405419999999999</v>
      </c>
      <c r="F58">
        <v>235.81594799999999</v>
      </c>
      <c r="G58">
        <v>425.62982199999999</v>
      </c>
      <c r="H58">
        <v>235.81594799999999</v>
      </c>
      <c r="I58">
        <v>43.175217000000004</v>
      </c>
      <c r="J58">
        <v>4.3748620000000003</v>
      </c>
      <c r="K58">
        <v>736.84869400000002</v>
      </c>
      <c r="L58">
        <v>708.05377199999998</v>
      </c>
      <c r="M58">
        <v>279.40234400000003</v>
      </c>
      <c r="N58">
        <v>217.18800400000001</v>
      </c>
      <c r="O58">
        <v>933.98205600000006</v>
      </c>
      <c r="P58">
        <v>457.20657299999999</v>
      </c>
      <c r="Q58">
        <v>23.614809000000001</v>
      </c>
      <c r="R58">
        <v>9.9685609999999993</v>
      </c>
      <c r="S58">
        <v>582.58972200000005</v>
      </c>
      <c r="T58">
        <v>367.408051</v>
      </c>
      <c r="U58">
        <v>2776.9697270000001</v>
      </c>
      <c r="V58">
        <v>2412.9174800000001</v>
      </c>
      <c r="W58">
        <v>2864.4960940000001</v>
      </c>
      <c r="X58">
        <v>1209.7960210000001</v>
      </c>
      <c r="Y58">
        <v>2906.9091800000001</v>
      </c>
      <c r="Z58">
        <v>1007.697937</v>
      </c>
      <c r="AA58">
        <v>11.983599</v>
      </c>
      <c r="AB58">
        <v>4.0538610000000004</v>
      </c>
      <c r="AC58">
        <v>2972.2797850000002</v>
      </c>
      <c r="AD58">
        <v>2288.59375</v>
      </c>
      <c r="AE58">
        <v>209.65235899999999</v>
      </c>
      <c r="AF58">
        <v>29.98443</v>
      </c>
    </row>
    <row r="59" spans="1:32" x14ac:dyDescent="0.3">
      <c r="A59">
        <v>57</v>
      </c>
      <c r="B59">
        <v>2014</v>
      </c>
      <c r="C59">
        <v>10</v>
      </c>
      <c r="D59">
        <v>31</v>
      </c>
      <c r="E59">
        <v>46.403069000000002</v>
      </c>
      <c r="F59">
        <v>223.83869899999999</v>
      </c>
      <c r="G59">
        <v>461.16857900000002</v>
      </c>
      <c r="H59">
        <v>223.83869899999999</v>
      </c>
      <c r="I59">
        <v>56.256779000000002</v>
      </c>
      <c r="J59">
        <v>21.371283999999999</v>
      </c>
      <c r="K59">
        <v>789.48297100000002</v>
      </c>
      <c r="L59">
        <v>698.65429700000004</v>
      </c>
      <c r="M59">
        <v>413.70715300000001</v>
      </c>
      <c r="N59">
        <v>275.93164100000001</v>
      </c>
      <c r="O59">
        <v>1198.3393550000001</v>
      </c>
      <c r="P59">
        <v>705.95336899999995</v>
      </c>
      <c r="Q59">
        <v>88.038307000000003</v>
      </c>
      <c r="R59">
        <v>31.270403000000002</v>
      </c>
      <c r="S59">
        <v>818.612976</v>
      </c>
      <c r="T59">
        <v>463.043701</v>
      </c>
      <c r="U59">
        <v>3588.1677249999998</v>
      </c>
      <c r="V59">
        <v>2910.2585450000001</v>
      </c>
      <c r="W59">
        <v>3789.5935060000002</v>
      </c>
      <c r="X59">
        <v>1567.584106</v>
      </c>
      <c r="Y59">
        <v>3911.4509280000002</v>
      </c>
      <c r="Z59">
        <v>1323.5155030000001</v>
      </c>
      <c r="AA59">
        <v>13.177175999999999</v>
      </c>
      <c r="AB59">
        <v>7.1461899999999998</v>
      </c>
      <c r="AC59">
        <v>3961.611328</v>
      </c>
      <c r="AD59">
        <v>2809.5463869999999</v>
      </c>
      <c r="AE59">
        <v>262.61682100000002</v>
      </c>
      <c r="AF59">
        <v>77.778496000000004</v>
      </c>
    </row>
    <row r="60" spans="1:32" x14ac:dyDescent="0.3">
      <c r="A60">
        <v>58</v>
      </c>
      <c r="B60">
        <v>2014</v>
      </c>
      <c r="C60">
        <v>11</v>
      </c>
      <c r="D60">
        <v>30</v>
      </c>
      <c r="E60">
        <v>261.17477400000001</v>
      </c>
      <c r="F60">
        <v>411.79901100000001</v>
      </c>
      <c r="G60">
        <v>1074.2170410000001</v>
      </c>
      <c r="H60">
        <v>411.79901100000001</v>
      </c>
      <c r="I60">
        <v>184.51707500000001</v>
      </c>
      <c r="J60">
        <v>172.95597799999999</v>
      </c>
      <c r="K60">
        <v>1601.2242429999999</v>
      </c>
      <c r="L60">
        <v>1033.2142329999999</v>
      </c>
      <c r="M60">
        <v>951.06048599999997</v>
      </c>
      <c r="N60">
        <v>884.27380400000004</v>
      </c>
      <c r="O60">
        <v>1909.546509</v>
      </c>
      <c r="P60">
        <v>1844.1116939999999</v>
      </c>
      <c r="Q60">
        <v>243.61772199999999</v>
      </c>
      <c r="R60">
        <v>208.67678799999999</v>
      </c>
      <c r="S60">
        <v>1080.382202</v>
      </c>
      <c r="T60">
        <v>711.81402600000001</v>
      </c>
      <c r="U60">
        <v>8022.5903319999998</v>
      </c>
      <c r="V60">
        <v>5873.5415039999998</v>
      </c>
      <c r="W60">
        <v>8741.1679690000001</v>
      </c>
      <c r="X60">
        <v>4236.638672</v>
      </c>
      <c r="Y60">
        <v>9009.0341800000006</v>
      </c>
      <c r="Z60">
        <v>4707.2373049999997</v>
      </c>
      <c r="AA60">
        <v>18.514230999999999</v>
      </c>
      <c r="AB60">
        <v>38.042732000000001</v>
      </c>
      <c r="AC60">
        <v>9119.3144530000009</v>
      </c>
      <c r="AD60">
        <v>6130.9331050000001</v>
      </c>
      <c r="AE60">
        <v>452.30859400000003</v>
      </c>
      <c r="AF60">
        <v>478.47592200000003</v>
      </c>
    </row>
    <row r="61" spans="1:32" x14ac:dyDescent="0.3">
      <c r="A61">
        <v>59</v>
      </c>
      <c r="B61">
        <v>2014</v>
      </c>
      <c r="C61">
        <v>12</v>
      </c>
      <c r="D61">
        <v>31</v>
      </c>
      <c r="E61">
        <v>294.51177999999999</v>
      </c>
      <c r="F61">
        <v>656.54193099999998</v>
      </c>
      <c r="G61">
        <v>1209.95813</v>
      </c>
      <c r="H61">
        <v>656.54193099999998</v>
      </c>
      <c r="I61">
        <v>181.24679599999999</v>
      </c>
      <c r="J61">
        <v>224.957291</v>
      </c>
      <c r="K61">
        <v>1736.139038</v>
      </c>
      <c r="L61">
        <v>1513.271606</v>
      </c>
      <c r="M61">
        <v>1419.025269</v>
      </c>
      <c r="N61">
        <v>1565.958496</v>
      </c>
      <c r="O61">
        <v>1703.1240230000001</v>
      </c>
      <c r="P61">
        <v>2259.2504880000001</v>
      </c>
      <c r="Q61">
        <v>289.31320199999999</v>
      </c>
      <c r="R61">
        <v>271.87902800000001</v>
      </c>
      <c r="S61">
        <v>1233.1785890000001</v>
      </c>
      <c r="T61">
        <v>1255.927612</v>
      </c>
      <c r="U61">
        <v>8766.4521480000003</v>
      </c>
      <c r="V61">
        <v>8805.2763670000004</v>
      </c>
      <c r="W61">
        <v>9676.1943360000005</v>
      </c>
      <c r="X61">
        <v>8620.4169920000004</v>
      </c>
      <c r="Y61">
        <v>10164.849609000001</v>
      </c>
      <c r="Z61">
        <v>8905.4785159999992</v>
      </c>
      <c r="AA61">
        <v>34.676628000000001</v>
      </c>
      <c r="AB61">
        <v>43.733452</v>
      </c>
      <c r="AC61">
        <v>10528.96875</v>
      </c>
      <c r="AD61">
        <v>10606.087890999999</v>
      </c>
      <c r="AE61">
        <v>816.99352999999996</v>
      </c>
      <c r="AF61">
        <v>1144.134888</v>
      </c>
    </row>
    <row r="62" spans="1:32" x14ac:dyDescent="0.3">
      <c r="A62">
        <v>60</v>
      </c>
      <c r="B62">
        <v>2015</v>
      </c>
      <c r="C62">
        <v>1</v>
      </c>
      <c r="D62">
        <v>31</v>
      </c>
      <c r="E62">
        <v>134.08363299999999</v>
      </c>
      <c r="F62">
        <v>514.29370100000006</v>
      </c>
      <c r="G62">
        <v>737.47534199999996</v>
      </c>
      <c r="H62">
        <v>514.29370100000006</v>
      </c>
      <c r="I62">
        <v>98.545586</v>
      </c>
      <c r="J62">
        <v>108.65773</v>
      </c>
      <c r="K62">
        <v>1131.00647</v>
      </c>
      <c r="L62">
        <v>1260.665405</v>
      </c>
      <c r="M62">
        <v>875.83429000000001</v>
      </c>
      <c r="N62">
        <v>801.40057400000001</v>
      </c>
      <c r="O62">
        <v>1709.806274</v>
      </c>
      <c r="P62">
        <v>1427.850952</v>
      </c>
      <c r="Q62">
        <v>143.385773</v>
      </c>
      <c r="R62">
        <v>120.428009</v>
      </c>
      <c r="S62">
        <v>627.08789100000001</v>
      </c>
      <c r="T62">
        <v>515.91326900000001</v>
      </c>
      <c r="U62">
        <v>5546.4741210000002</v>
      </c>
      <c r="V62">
        <v>5431.6606449999999</v>
      </c>
      <c r="W62">
        <v>5902.4135740000002</v>
      </c>
      <c r="X62">
        <v>5587.5805659999996</v>
      </c>
      <c r="Y62">
        <v>6066.2827150000003</v>
      </c>
      <c r="Z62">
        <v>3997.8222660000001</v>
      </c>
      <c r="AA62">
        <v>21.258427000000001</v>
      </c>
      <c r="AB62">
        <v>28.349492999999999</v>
      </c>
      <c r="AC62">
        <v>6229.2065430000002</v>
      </c>
      <c r="AD62">
        <v>5744.9121089999999</v>
      </c>
      <c r="AE62">
        <v>482.77542099999999</v>
      </c>
      <c r="AF62">
        <v>681.47070299999996</v>
      </c>
    </row>
    <row r="63" spans="1:32" x14ac:dyDescent="0.3">
      <c r="A63">
        <v>61</v>
      </c>
      <c r="B63">
        <v>2015</v>
      </c>
      <c r="C63">
        <v>2</v>
      </c>
      <c r="D63">
        <v>28</v>
      </c>
      <c r="E63">
        <v>133.047394</v>
      </c>
      <c r="F63">
        <v>565.96466099999998</v>
      </c>
      <c r="G63">
        <v>700.27136199999995</v>
      </c>
      <c r="H63">
        <v>565.96466099999998</v>
      </c>
      <c r="I63">
        <v>100.23402400000001</v>
      </c>
      <c r="J63">
        <v>118.70259900000001</v>
      </c>
      <c r="K63">
        <v>1094.0410159999999</v>
      </c>
      <c r="L63">
        <v>1210.1175539999999</v>
      </c>
      <c r="M63">
        <v>704.46374500000002</v>
      </c>
      <c r="N63">
        <v>751.597534</v>
      </c>
      <c r="O63">
        <v>448.62445100000002</v>
      </c>
      <c r="P63">
        <v>854.76623500000005</v>
      </c>
      <c r="Q63">
        <v>135.94281000000001</v>
      </c>
      <c r="R63">
        <v>110.717545</v>
      </c>
      <c r="S63">
        <v>224.34329199999999</v>
      </c>
      <c r="T63">
        <v>225.021942</v>
      </c>
      <c r="U63">
        <v>3644.2856449999999</v>
      </c>
      <c r="V63">
        <v>4394.2041019999997</v>
      </c>
      <c r="W63">
        <v>4065.8815920000002</v>
      </c>
      <c r="X63">
        <v>2600.5280760000001</v>
      </c>
      <c r="Y63">
        <v>4279.5830079999996</v>
      </c>
      <c r="Z63">
        <v>2934.2302249999998</v>
      </c>
      <c r="AA63">
        <v>23.809816000000001</v>
      </c>
      <c r="AB63">
        <v>30.314211</v>
      </c>
      <c r="AC63">
        <v>4457.2680659999996</v>
      </c>
      <c r="AD63">
        <v>5008.0356449999999</v>
      </c>
      <c r="AE63">
        <v>504.05395499999997</v>
      </c>
      <c r="AF63">
        <v>734.77398700000003</v>
      </c>
    </row>
    <row r="64" spans="1:32" x14ac:dyDescent="0.3">
      <c r="A64">
        <v>62</v>
      </c>
      <c r="B64">
        <v>2015</v>
      </c>
      <c r="C64">
        <v>3</v>
      </c>
      <c r="D64">
        <v>31</v>
      </c>
      <c r="E64">
        <v>49.835242999999998</v>
      </c>
      <c r="F64">
        <v>385.28106700000001</v>
      </c>
      <c r="G64">
        <v>486.70605499999999</v>
      </c>
      <c r="H64">
        <v>385.28106700000001</v>
      </c>
      <c r="I64">
        <v>56.107185000000001</v>
      </c>
      <c r="J64">
        <v>47.630015999999998</v>
      </c>
      <c r="K64">
        <v>815.21929899999998</v>
      </c>
      <c r="L64">
        <v>930.53008999999997</v>
      </c>
      <c r="M64">
        <v>512.57110599999999</v>
      </c>
      <c r="N64">
        <v>376.97033699999997</v>
      </c>
      <c r="O64">
        <v>428.65933200000001</v>
      </c>
      <c r="P64">
        <v>340.962311</v>
      </c>
      <c r="Q64">
        <v>85.554587999999995</v>
      </c>
      <c r="R64">
        <v>62.194369999999999</v>
      </c>
      <c r="S64">
        <v>51.712204</v>
      </c>
      <c r="T64">
        <v>54.170158000000001</v>
      </c>
      <c r="U64">
        <v>2348.421143</v>
      </c>
      <c r="V64">
        <v>2779.251953</v>
      </c>
      <c r="W64">
        <v>2623.467529</v>
      </c>
      <c r="X64">
        <v>1119.5745850000001</v>
      </c>
      <c r="Y64">
        <v>2769.3454590000001</v>
      </c>
      <c r="Z64">
        <v>1223.078491</v>
      </c>
      <c r="AA64">
        <v>20.692450000000001</v>
      </c>
      <c r="AB64">
        <v>13.976463000000001</v>
      </c>
      <c r="AC64">
        <v>2921.4638669999999</v>
      </c>
      <c r="AD64">
        <v>3114.3237300000001</v>
      </c>
      <c r="AE64">
        <v>435.76959199999999</v>
      </c>
      <c r="AF64">
        <v>394.23089599999997</v>
      </c>
    </row>
    <row r="65" spans="1:32" x14ac:dyDescent="0.3">
      <c r="A65">
        <v>63</v>
      </c>
      <c r="B65">
        <v>2015</v>
      </c>
      <c r="C65">
        <v>4</v>
      </c>
      <c r="D65">
        <v>30</v>
      </c>
      <c r="E65">
        <v>62.561458999999999</v>
      </c>
      <c r="F65">
        <v>396.03781099999998</v>
      </c>
      <c r="G65">
        <v>514.99298099999999</v>
      </c>
      <c r="H65">
        <v>396.03781099999998</v>
      </c>
      <c r="I65">
        <v>68.589164999999994</v>
      </c>
      <c r="J65">
        <v>52.303780000000003</v>
      </c>
      <c r="K65">
        <v>858.29626499999995</v>
      </c>
      <c r="L65">
        <v>944.802368</v>
      </c>
      <c r="M65">
        <v>518.34326199999998</v>
      </c>
      <c r="N65">
        <v>498.23324600000001</v>
      </c>
      <c r="O65">
        <v>428.68444799999997</v>
      </c>
      <c r="P65">
        <v>332.39996300000001</v>
      </c>
      <c r="Q65">
        <v>83.043846000000002</v>
      </c>
      <c r="R65">
        <v>67.796683999999999</v>
      </c>
      <c r="S65">
        <v>51.772015000000003</v>
      </c>
      <c r="T65">
        <v>51.032882999999998</v>
      </c>
      <c r="U65">
        <v>2516.2094729999999</v>
      </c>
      <c r="V65">
        <v>2909.0417480000001</v>
      </c>
      <c r="W65">
        <v>2842.1335450000001</v>
      </c>
      <c r="X65">
        <v>2160.8017580000001</v>
      </c>
      <c r="Y65">
        <v>3022.4086910000001</v>
      </c>
      <c r="Z65">
        <v>1283.020996</v>
      </c>
      <c r="AA65">
        <v>21.150064</v>
      </c>
      <c r="AB65">
        <v>16.511410000000001</v>
      </c>
      <c r="AC65">
        <v>3188.8999020000001</v>
      </c>
      <c r="AD65">
        <v>3157.3017580000001</v>
      </c>
      <c r="AE65">
        <v>477.40475500000002</v>
      </c>
      <c r="AF65">
        <v>380.46527099999997</v>
      </c>
    </row>
    <row r="66" spans="1:32" x14ac:dyDescent="0.3">
      <c r="A66">
        <v>64</v>
      </c>
      <c r="B66">
        <v>2015</v>
      </c>
      <c r="C66">
        <v>5</v>
      </c>
      <c r="D66">
        <v>31</v>
      </c>
      <c r="E66">
        <v>36.277042000000002</v>
      </c>
      <c r="F66">
        <v>293.912689</v>
      </c>
      <c r="G66">
        <v>444.38577299999997</v>
      </c>
      <c r="H66">
        <v>293.912689</v>
      </c>
      <c r="I66">
        <v>47.811649000000003</v>
      </c>
      <c r="J66">
        <v>18.957726000000001</v>
      </c>
      <c r="K66">
        <v>761.61505099999999</v>
      </c>
      <c r="L66">
        <v>763.13403300000004</v>
      </c>
      <c r="M66">
        <v>352.41629</v>
      </c>
      <c r="N66">
        <v>341.84207199999997</v>
      </c>
      <c r="O66">
        <v>428.08422899999999</v>
      </c>
      <c r="P66">
        <v>307.58270299999998</v>
      </c>
      <c r="Q66">
        <v>37.110207000000003</v>
      </c>
      <c r="R66">
        <v>33.467205</v>
      </c>
      <c r="S66">
        <v>50.992485000000002</v>
      </c>
      <c r="T66">
        <v>104.167923</v>
      </c>
      <c r="U66">
        <v>1949.8820800000001</v>
      </c>
      <c r="V66">
        <v>2317.9670409999999</v>
      </c>
      <c r="W66">
        <v>2127.022461</v>
      </c>
      <c r="X66">
        <v>1115.8532709999999</v>
      </c>
      <c r="Y66">
        <v>2220.701904</v>
      </c>
      <c r="Z66">
        <v>1010.498352</v>
      </c>
      <c r="AA66">
        <v>14.360688</v>
      </c>
      <c r="AB66">
        <v>7.397373</v>
      </c>
      <c r="AC66">
        <v>2332.2446289999998</v>
      </c>
      <c r="AD66">
        <v>2357.8728030000002</v>
      </c>
      <c r="AE66">
        <v>328.72180200000003</v>
      </c>
      <c r="AF66">
        <v>172.18266299999999</v>
      </c>
    </row>
    <row r="67" spans="1:32" x14ac:dyDescent="0.3">
      <c r="A67">
        <v>65</v>
      </c>
      <c r="B67">
        <v>2015</v>
      </c>
      <c r="C67">
        <v>6</v>
      </c>
      <c r="D67">
        <v>30</v>
      </c>
      <c r="E67">
        <v>31.031365999999998</v>
      </c>
      <c r="F67">
        <v>220.25415000000001</v>
      </c>
      <c r="G67">
        <v>428.96597300000002</v>
      </c>
      <c r="H67">
        <v>220.25415000000001</v>
      </c>
      <c r="I67">
        <v>44.506793999999999</v>
      </c>
      <c r="J67">
        <v>9.4556109999999993</v>
      </c>
      <c r="K67">
        <v>741.68127400000003</v>
      </c>
      <c r="L67">
        <v>692.95660399999997</v>
      </c>
      <c r="M67">
        <v>295.242096</v>
      </c>
      <c r="N67">
        <v>256.22345000000001</v>
      </c>
      <c r="O67">
        <v>427.97061200000002</v>
      </c>
      <c r="P67">
        <v>331.31829800000003</v>
      </c>
      <c r="Q67">
        <v>24.599195000000002</v>
      </c>
      <c r="R67">
        <v>18.507083999999999</v>
      </c>
      <c r="S67">
        <v>50.739058999999997</v>
      </c>
      <c r="T67">
        <v>169.52015700000001</v>
      </c>
      <c r="U67">
        <v>1809.6804199999999</v>
      </c>
      <c r="V67">
        <v>2099.8784179999998</v>
      </c>
      <c r="W67">
        <v>1938.3670649999999</v>
      </c>
      <c r="X67">
        <v>1139.85437</v>
      </c>
      <c r="Y67">
        <v>2005.965942</v>
      </c>
      <c r="Z67">
        <v>1487.769043</v>
      </c>
      <c r="AA67">
        <v>11.037425000000001</v>
      </c>
      <c r="AB67">
        <v>3.9158309999999998</v>
      </c>
      <c r="AC67">
        <v>2086.3034670000002</v>
      </c>
      <c r="AD67">
        <v>1993.559082</v>
      </c>
      <c r="AE67">
        <v>237.40507500000001</v>
      </c>
      <c r="AF67">
        <v>82.549271000000005</v>
      </c>
    </row>
    <row r="68" spans="1:32" x14ac:dyDescent="0.3">
      <c r="A68">
        <v>66</v>
      </c>
      <c r="B68">
        <v>2015</v>
      </c>
      <c r="C68">
        <v>7</v>
      </c>
      <c r="D68">
        <v>31</v>
      </c>
      <c r="E68">
        <v>28.731977000000001</v>
      </c>
      <c r="F68">
        <v>173.981537</v>
      </c>
      <c r="G68">
        <v>423.77413899999999</v>
      </c>
      <c r="H68">
        <v>173.981537</v>
      </c>
      <c r="I68">
        <v>42.884132000000001</v>
      </c>
      <c r="J68">
        <v>4.0973550000000003</v>
      </c>
      <c r="K68">
        <v>734.51843299999996</v>
      </c>
      <c r="L68">
        <v>624.40258800000004</v>
      </c>
      <c r="M68">
        <v>277.55987499999998</v>
      </c>
      <c r="N68">
        <v>208.8871</v>
      </c>
      <c r="O68">
        <v>427.908661</v>
      </c>
      <c r="P68">
        <v>320.99704000000003</v>
      </c>
      <c r="Q68">
        <v>22.924513000000001</v>
      </c>
      <c r="R68">
        <v>10.610415</v>
      </c>
      <c r="S68">
        <v>50.607593999999999</v>
      </c>
      <c r="T68">
        <v>192.53428600000001</v>
      </c>
      <c r="U68">
        <v>1747.1766359999999</v>
      </c>
      <c r="V68">
        <v>1917.755371</v>
      </c>
      <c r="W68">
        <v>1845.6136469999999</v>
      </c>
      <c r="X68">
        <v>1068.7288820000001</v>
      </c>
      <c r="Y68">
        <v>1894.359375</v>
      </c>
      <c r="Z68">
        <v>1074.9838870000001</v>
      </c>
      <c r="AA68">
        <v>9.5571739999999998</v>
      </c>
      <c r="AB68">
        <v>1.227255</v>
      </c>
      <c r="AC68">
        <v>1958.0435789999999</v>
      </c>
      <c r="AD68">
        <v>1708.6188959999999</v>
      </c>
      <c r="AE68">
        <v>191.524551</v>
      </c>
      <c r="AF68">
        <v>35.783707</v>
      </c>
    </row>
    <row r="69" spans="1:32" x14ac:dyDescent="0.3">
      <c r="A69">
        <v>67</v>
      </c>
      <c r="B69">
        <v>2015</v>
      </c>
      <c r="C69">
        <v>8</v>
      </c>
      <c r="D69">
        <v>31</v>
      </c>
      <c r="E69">
        <v>27.755656999999999</v>
      </c>
      <c r="F69">
        <v>152.941193</v>
      </c>
      <c r="G69">
        <v>421.110229</v>
      </c>
      <c r="H69">
        <v>152.941193</v>
      </c>
      <c r="I69">
        <v>42.302543999999997</v>
      </c>
      <c r="J69">
        <v>2.8399260000000002</v>
      </c>
      <c r="K69">
        <v>731.025757</v>
      </c>
      <c r="L69">
        <v>608.09906000000001</v>
      </c>
      <c r="M69">
        <v>273.974335</v>
      </c>
      <c r="N69">
        <v>189.26679999999999</v>
      </c>
      <c r="O69">
        <v>427.891479</v>
      </c>
      <c r="P69">
        <v>321.08801299999999</v>
      </c>
      <c r="Q69">
        <v>22.774598999999998</v>
      </c>
      <c r="R69">
        <v>7.2080080000000004</v>
      </c>
      <c r="S69">
        <v>50.578682000000001</v>
      </c>
      <c r="T69">
        <v>176.005402</v>
      </c>
      <c r="U69">
        <v>1728.5805660000001</v>
      </c>
      <c r="V69">
        <v>1826.5020750000001</v>
      </c>
      <c r="W69">
        <v>1821.889893</v>
      </c>
      <c r="X69">
        <v>1031.6411129999999</v>
      </c>
      <c r="Y69">
        <v>1868.2152100000001</v>
      </c>
      <c r="Z69">
        <v>1060.7150879999999</v>
      </c>
      <c r="AA69">
        <v>9.8786129999999996</v>
      </c>
      <c r="AB69">
        <v>1.247117</v>
      </c>
      <c r="AC69">
        <v>1932.4488530000001</v>
      </c>
      <c r="AD69">
        <v>1607.1839600000001</v>
      </c>
      <c r="AE69">
        <v>187.99494899999999</v>
      </c>
      <c r="AF69">
        <v>19.473002999999999</v>
      </c>
    </row>
    <row r="70" spans="1:32" x14ac:dyDescent="0.3">
      <c r="A70">
        <v>68</v>
      </c>
      <c r="B70">
        <v>2015</v>
      </c>
      <c r="C70">
        <v>9</v>
      </c>
      <c r="D70">
        <v>30</v>
      </c>
      <c r="E70">
        <v>26.938835000000001</v>
      </c>
      <c r="F70">
        <v>139.972916</v>
      </c>
      <c r="G70">
        <v>418.79892000000001</v>
      </c>
      <c r="H70">
        <v>139.972916</v>
      </c>
      <c r="I70">
        <v>41.833190999999999</v>
      </c>
      <c r="J70">
        <v>3.2546330000000001</v>
      </c>
      <c r="K70">
        <v>728.020264</v>
      </c>
      <c r="L70">
        <v>574.85827600000005</v>
      </c>
      <c r="M70">
        <v>283.71896400000003</v>
      </c>
      <c r="N70">
        <v>191.85063199999999</v>
      </c>
      <c r="O70">
        <v>427.87942500000003</v>
      </c>
      <c r="P70">
        <v>332.32757600000002</v>
      </c>
      <c r="Q70">
        <v>24.627587999999999</v>
      </c>
      <c r="R70">
        <v>9.0098830000000003</v>
      </c>
      <c r="S70">
        <v>440.10812399999998</v>
      </c>
      <c r="T70">
        <v>115.291313</v>
      </c>
      <c r="U70">
        <v>2098.7185060000002</v>
      </c>
      <c r="V70">
        <v>1752.3474120000001</v>
      </c>
      <c r="W70">
        <v>2183.5327149999998</v>
      </c>
      <c r="X70">
        <v>1020.689331</v>
      </c>
      <c r="Y70">
        <v>2225.2727049999999</v>
      </c>
      <c r="Z70">
        <v>1058.8751219999999</v>
      </c>
      <c r="AA70">
        <v>11.564653</v>
      </c>
      <c r="AB70">
        <v>3.2104940000000002</v>
      </c>
      <c r="AC70">
        <v>2289.6020509999998</v>
      </c>
      <c r="AD70">
        <v>1578.5704350000001</v>
      </c>
      <c r="AE70">
        <v>196.53242499999999</v>
      </c>
      <c r="AF70">
        <v>23.638721</v>
      </c>
    </row>
    <row r="71" spans="1:32" x14ac:dyDescent="0.3">
      <c r="A71">
        <v>69</v>
      </c>
      <c r="B71">
        <v>2015</v>
      </c>
      <c r="C71">
        <v>10</v>
      </c>
      <c r="D71">
        <v>31</v>
      </c>
      <c r="E71">
        <v>26.148806</v>
      </c>
      <c r="F71">
        <v>126.537308</v>
      </c>
      <c r="G71">
        <v>416.558899</v>
      </c>
      <c r="H71">
        <v>126.537308</v>
      </c>
      <c r="I71">
        <v>41.395229</v>
      </c>
      <c r="J71">
        <v>4.1984880000000002</v>
      </c>
      <c r="K71">
        <v>725.12347399999999</v>
      </c>
      <c r="L71">
        <v>555.50769000000003</v>
      </c>
      <c r="M71">
        <v>285.57705700000002</v>
      </c>
      <c r="N71">
        <v>190.93313599999999</v>
      </c>
      <c r="O71">
        <v>427.86743200000001</v>
      </c>
      <c r="P71">
        <v>365.76348899999999</v>
      </c>
      <c r="Q71">
        <v>29.771947999999998</v>
      </c>
      <c r="R71">
        <v>8.9354610000000001</v>
      </c>
      <c r="S71">
        <v>621.02710000000002</v>
      </c>
      <c r="T71">
        <v>107.864929</v>
      </c>
      <c r="U71">
        <v>2275.695557</v>
      </c>
      <c r="V71">
        <v>1729.244263</v>
      </c>
      <c r="W71">
        <v>2365.5830080000001</v>
      </c>
      <c r="X71">
        <v>1202.614014</v>
      </c>
      <c r="Y71">
        <v>2411.8305660000001</v>
      </c>
      <c r="Z71">
        <v>1239.3242190000001</v>
      </c>
      <c r="AA71">
        <v>11.64315</v>
      </c>
      <c r="AB71">
        <v>3.0624060000000002</v>
      </c>
      <c r="AC71">
        <v>2483.1157229999999</v>
      </c>
      <c r="AD71">
        <v>1602.200928</v>
      </c>
      <c r="AE71">
        <v>192.25091599999999</v>
      </c>
      <c r="AF71">
        <v>27.850822000000001</v>
      </c>
    </row>
    <row r="72" spans="1:32" x14ac:dyDescent="0.3">
      <c r="A72">
        <v>70</v>
      </c>
      <c r="B72">
        <v>2015</v>
      </c>
      <c r="C72">
        <v>11</v>
      </c>
      <c r="D72">
        <v>30</v>
      </c>
      <c r="E72">
        <v>130.80735799999999</v>
      </c>
      <c r="F72">
        <v>221.43119799999999</v>
      </c>
      <c r="G72">
        <v>704.66601600000001</v>
      </c>
      <c r="H72">
        <v>221.43119799999999</v>
      </c>
      <c r="I72">
        <v>121.63784</v>
      </c>
      <c r="J72">
        <v>65.159820999999994</v>
      </c>
      <c r="K72">
        <v>1128.6264650000001</v>
      </c>
      <c r="L72">
        <v>713.16815199999996</v>
      </c>
      <c r="M72">
        <v>637.90466300000003</v>
      </c>
      <c r="N72">
        <v>384.24408</v>
      </c>
      <c r="O72">
        <v>1460.1679690000001</v>
      </c>
      <c r="P72">
        <v>659.87359600000002</v>
      </c>
      <c r="Q72">
        <v>163.39309700000001</v>
      </c>
      <c r="R72">
        <v>94.091553000000005</v>
      </c>
      <c r="S72">
        <v>937.56683299999997</v>
      </c>
      <c r="T72">
        <v>480.82003800000001</v>
      </c>
      <c r="U72">
        <v>5163.8608400000003</v>
      </c>
      <c r="V72">
        <v>3132.5451659999999</v>
      </c>
      <c r="W72">
        <v>5548.6918949999999</v>
      </c>
      <c r="X72">
        <v>2119.97876</v>
      </c>
      <c r="Y72">
        <v>5727.9545900000003</v>
      </c>
      <c r="Z72">
        <v>2189.7822270000001</v>
      </c>
      <c r="AA72">
        <v>13.152661</v>
      </c>
      <c r="AB72">
        <v>6.7478470000000002</v>
      </c>
      <c r="AC72">
        <v>5813.1791990000002</v>
      </c>
      <c r="AD72">
        <v>3245.6198730000001</v>
      </c>
      <c r="AE72">
        <v>306.75344799999999</v>
      </c>
      <c r="AF72">
        <v>171.47735599999999</v>
      </c>
    </row>
    <row r="73" spans="1:32" x14ac:dyDescent="0.3">
      <c r="A73">
        <v>71</v>
      </c>
      <c r="B73">
        <v>2015</v>
      </c>
      <c r="C73">
        <v>12</v>
      </c>
      <c r="D73">
        <v>31</v>
      </c>
      <c r="E73">
        <v>325.49874899999998</v>
      </c>
      <c r="F73">
        <v>607.42169200000001</v>
      </c>
      <c r="G73">
        <v>1192.5661620000001</v>
      </c>
      <c r="H73">
        <v>607.42169200000001</v>
      </c>
      <c r="I73">
        <v>202.13604699999999</v>
      </c>
      <c r="J73">
        <v>223.23213200000001</v>
      </c>
      <c r="K73">
        <v>1764.299438</v>
      </c>
      <c r="L73">
        <v>1351.6357419999999</v>
      </c>
      <c r="M73">
        <v>1193.340698</v>
      </c>
      <c r="N73">
        <v>1219.9113769999999</v>
      </c>
      <c r="O73">
        <v>1741.947754</v>
      </c>
      <c r="P73">
        <v>1899.762573</v>
      </c>
      <c r="Q73">
        <v>343.32751500000001</v>
      </c>
      <c r="R73">
        <v>334.24340799999999</v>
      </c>
      <c r="S73">
        <v>1304.661865</v>
      </c>
      <c r="T73">
        <v>1419.6671140000001</v>
      </c>
      <c r="U73">
        <v>9028.7695309999999</v>
      </c>
      <c r="V73">
        <v>8454.3652340000008</v>
      </c>
      <c r="W73">
        <v>10239.798828000001</v>
      </c>
      <c r="X73">
        <v>7713.8813479999999</v>
      </c>
      <c r="Y73">
        <v>10853.585938</v>
      </c>
      <c r="Z73">
        <v>9403.8232420000004</v>
      </c>
      <c r="AA73">
        <v>30.703614999999999</v>
      </c>
      <c r="AB73">
        <v>71.958220999999995</v>
      </c>
      <c r="AC73">
        <v>11156.394531</v>
      </c>
      <c r="AD73">
        <v>10816.071289</v>
      </c>
      <c r="AE73">
        <v>1046.8050539999999</v>
      </c>
      <c r="AF73">
        <v>1799.2924800000001</v>
      </c>
    </row>
    <row r="74" spans="1:32" x14ac:dyDescent="0.3">
      <c r="A74">
        <v>72</v>
      </c>
      <c r="B74">
        <v>2016</v>
      </c>
      <c r="C74">
        <v>1</v>
      </c>
      <c r="D74">
        <v>31</v>
      </c>
      <c r="E74">
        <v>294.63757299999997</v>
      </c>
      <c r="F74">
        <v>434.39514200000002</v>
      </c>
      <c r="G74">
        <v>1105.2658690000001</v>
      </c>
      <c r="H74">
        <v>434.39514200000002</v>
      </c>
      <c r="I74">
        <v>193.605301</v>
      </c>
      <c r="J74">
        <v>136.50465399999999</v>
      </c>
      <c r="K74">
        <v>1648.5257570000001</v>
      </c>
      <c r="L74">
        <v>1099.654419</v>
      </c>
      <c r="M74">
        <v>1276.545288</v>
      </c>
      <c r="N74">
        <v>927.793274</v>
      </c>
      <c r="O74">
        <v>1572.424072</v>
      </c>
      <c r="P74">
        <v>1353.581543</v>
      </c>
      <c r="Q74">
        <v>280.62347399999999</v>
      </c>
      <c r="R74">
        <v>219.096146</v>
      </c>
      <c r="S74">
        <v>960.90704300000004</v>
      </c>
      <c r="T74">
        <v>849.51654099999996</v>
      </c>
      <c r="U74">
        <v>7045.6357420000004</v>
      </c>
      <c r="V74">
        <v>5990.5893550000001</v>
      </c>
      <c r="W74">
        <v>7595.0336909999996</v>
      </c>
      <c r="X74">
        <v>4168.4877930000002</v>
      </c>
      <c r="Y74">
        <v>7823.2314450000003</v>
      </c>
      <c r="Z74">
        <v>4674.7197269999997</v>
      </c>
      <c r="AA74">
        <v>35.072749999999999</v>
      </c>
      <c r="AB74">
        <v>51.848278000000001</v>
      </c>
      <c r="AC74">
        <v>8009.7045900000003</v>
      </c>
      <c r="AD74">
        <v>7089.7407229999999</v>
      </c>
      <c r="AE74">
        <v>740.56073000000004</v>
      </c>
      <c r="AF74">
        <v>1022.244202</v>
      </c>
    </row>
    <row r="75" spans="1:32" x14ac:dyDescent="0.3">
      <c r="A75">
        <v>73</v>
      </c>
      <c r="B75">
        <v>2016</v>
      </c>
      <c r="C75">
        <v>2</v>
      </c>
      <c r="D75">
        <v>29</v>
      </c>
      <c r="E75">
        <v>219.03497300000001</v>
      </c>
      <c r="F75">
        <v>641.31897000000004</v>
      </c>
      <c r="G75">
        <v>1221.802612</v>
      </c>
      <c r="H75">
        <v>641.31897000000004</v>
      </c>
      <c r="I75">
        <v>146.37384</v>
      </c>
      <c r="J75">
        <v>179.86956799999999</v>
      </c>
      <c r="K75">
        <v>1677.3801269999999</v>
      </c>
      <c r="L75">
        <v>1394.8095699999999</v>
      </c>
      <c r="M75">
        <v>1209.4570309999999</v>
      </c>
      <c r="N75">
        <v>1106.7476810000001</v>
      </c>
      <c r="O75">
        <v>819.09936500000003</v>
      </c>
      <c r="P75">
        <v>1635.5585940000001</v>
      </c>
      <c r="Q75">
        <v>182.42392000000001</v>
      </c>
      <c r="R75">
        <v>206.44142199999999</v>
      </c>
      <c r="S75">
        <v>308.07205199999999</v>
      </c>
      <c r="T75">
        <v>335.613831</v>
      </c>
      <c r="U75">
        <v>5754.6625979999999</v>
      </c>
      <c r="V75">
        <v>5863.1181640000004</v>
      </c>
      <c r="W75">
        <v>6290.8369140000004</v>
      </c>
      <c r="X75">
        <v>4391.8710940000001</v>
      </c>
      <c r="Y75">
        <v>6619.8847660000001</v>
      </c>
      <c r="Z75">
        <v>4786.6450199999999</v>
      </c>
      <c r="AA75">
        <v>28.311831000000002</v>
      </c>
      <c r="AB75">
        <v>38.030856999999997</v>
      </c>
      <c r="AC75">
        <v>6916.4721680000002</v>
      </c>
      <c r="AD75">
        <v>7053.9790039999998</v>
      </c>
      <c r="AE75">
        <v>700.07940699999995</v>
      </c>
      <c r="AF75">
        <v>926.53161599999999</v>
      </c>
    </row>
    <row r="76" spans="1:32" x14ac:dyDescent="0.3">
      <c r="A76">
        <v>74</v>
      </c>
      <c r="B76">
        <v>2016</v>
      </c>
      <c r="C76">
        <v>3</v>
      </c>
      <c r="D76">
        <v>31</v>
      </c>
      <c r="E76">
        <v>234.448105</v>
      </c>
      <c r="F76">
        <v>707.70825200000002</v>
      </c>
      <c r="G76">
        <v>1043.444702</v>
      </c>
      <c r="H76">
        <v>707.70825200000002</v>
      </c>
      <c r="I76">
        <v>167.555161</v>
      </c>
      <c r="J76">
        <v>178.97856100000001</v>
      </c>
      <c r="K76">
        <v>1541.3164059999999</v>
      </c>
      <c r="L76">
        <v>1485.4270019999999</v>
      </c>
      <c r="M76">
        <v>1293.0561520000001</v>
      </c>
      <c r="N76">
        <v>1131.4384769999999</v>
      </c>
      <c r="O76">
        <v>1070.0982670000001</v>
      </c>
      <c r="P76">
        <v>1912.178711</v>
      </c>
      <c r="Q76">
        <v>245.18553199999999</v>
      </c>
      <c r="R76">
        <v>215.78646900000001</v>
      </c>
      <c r="S76">
        <v>498.76831099999998</v>
      </c>
      <c r="T76">
        <v>618.51684599999999</v>
      </c>
      <c r="U76">
        <v>6118.2382809999999</v>
      </c>
      <c r="V76">
        <v>6886.216797</v>
      </c>
      <c r="W76">
        <v>6821.8999020000001</v>
      </c>
      <c r="X76">
        <v>5502.5805659999996</v>
      </c>
      <c r="Y76">
        <v>7176.9599609999996</v>
      </c>
      <c r="Z76">
        <v>5899.7998049999997</v>
      </c>
      <c r="AA76">
        <v>37.202995000000001</v>
      </c>
      <c r="AB76">
        <v>62.535896000000001</v>
      </c>
      <c r="AC76">
        <v>7464.7802730000003</v>
      </c>
      <c r="AD76">
        <v>8079.7070309999999</v>
      </c>
      <c r="AE76">
        <v>900.455872</v>
      </c>
      <c r="AF76">
        <v>1124.2146</v>
      </c>
    </row>
    <row r="77" spans="1:32" x14ac:dyDescent="0.3">
      <c r="A77">
        <v>75</v>
      </c>
      <c r="B77">
        <v>2016</v>
      </c>
      <c r="C77">
        <v>4</v>
      </c>
      <c r="D77">
        <v>30</v>
      </c>
      <c r="E77">
        <v>58.933674000000003</v>
      </c>
      <c r="F77">
        <v>676.07458499999996</v>
      </c>
      <c r="G77">
        <v>505.04473899999999</v>
      </c>
      <c r="H77">
        <v>676.07458499999996</v>
      </c>
      <c r="I77">
        <v>62.176346000000002</v>
      </c>
      <c r="J77">
        <v>145.834518</v>
      </c>
      <c r="K77">
        <v>841.99292000000003</v>
      </c>
      <c r="L77">
        <v>1372.7429199999999</v>
      </c>
      <c r="M77">
        <v>847.83783000000005</v>
      </c>
      <c r="N77">
        <v>916.15417500000001</v>
      </c>
      <c r="O77">
        <v>536.24505599999998</v>
      </c>
      <c r="P77">
        <v>384.65512100000001</v>
      </c>
      <c r="Q77">
        <v>96.360686999999999</v>
      </c>
      <c r="R77">
        <v>113.167862</v>
      </c>
      <c r="S77">
        <v>69.651854999999998</v>
      </c>
      <c r="T77">
        <v>112.05089599999999</v>
      </c>
      <c r="U77">
        <v>3999.0512699999999</v>
      </c>
      <c r="V77">
        <v>3833.6987300000001</v>
      </c>
      <c r="W77">
        <v>4306.3393550000001</v>
      </c>
      <c r="X77">
        <v>3365.0422359999998</v>
      </c>
      <c r="Y77">
        <v>4465.0424800000001</v>
      </c>
      <c r="Z77">
        <v>2354.6701659999999</v>
      </c>
      <c r="AA77">
        <v>21.944796</v>
      </c>
      <c r="AB77">
        <v>23.955662</v>
      </c>
      <c r="AC77">
        <v>4632.9409180000002</v>
      </c>
      <c r="AD77">
        <v>4306.8090819999998</v>
      </c>
      <c r="AE77">
        <v>472.319885</v>
      </c>
      <c r="AF77">
        <v>439.63168300000001</v>
      </c>
    </row>
    <row r="78" spans="1:32" x14ac:dyDescent="0.3">
      <c r="A78">
        <v>76</v>
      </c>
      <c r="B78">
        <v>2016</v>
      </c>
      <c r="C78">
        <v>5</v>
      </c>
      <c r="D78">
        <v>31</v>
      </c>
      <c r="E78">
        <v>40.284187000000003</v>
      </c>
      <c r="F78">
        <v>452.76947000000001</v>
      </c>
      <c r="G78">
        <v>456.34863300000001</v>
      </c>
      <c r="H78">
        <v>452.76947000000001</v>
      </c>
      <c r="I78">
        <v>50.487431000000001</v>
      </c>
      <c r="J78">
        <v>46.115752999999998</v>
      </c>
      <c r="K78">
        <v>777.41711399999997</v>
      </c>
      <c r="L78">
        <v>976.98852499999998</v>
      </c>
      <c r="M78">
        <v>453.71246300000001</v>
      </c>
      <c r="N78">
        <v>532.37408400000004</v>
      </c>
      <c r="O78">
        <v>428.065765</v>
      </c>
      <c r="P78">
        <v>320.340149</v>
      </c>
      <c r="Q78">
        <v>46.125991999999997</v>
      </c>
      <c r="R78">
        <v>46.767775999999998</v>
      </c>
      <c r="S78">
        <v>94.759079</v>
      </c>
      <c r="T78">
        <v>251.23820499999999</v>
      </c>
      <c r="U78">
        <v>2347.8027339999999</v>
      </c>
      <c r="V78">
        <v>2902.6779790000001</v>
      </c>
      <c r="W78">
        <v>2512.0810550000001</v>
      </c>
      <c r="X78">
        <v>1090.9072269999999</v>
      </c>
      <c r="Y78">
        <v>2592.806885</v>
      </c>
      <c r="Z78">
        <v>1263.8745120000001</v>
      </c>
      <c r="AA78">
        <v>15.312144999999999</v>
      </c>
      <c r="AB78">
        <v>7.945964</v>
      </c>
      <c r="AC78">
        <v>2707.4433589999999</v>
      </c>
      <c r="AD78">
        <v>3055.006836</v>
      </c>
      <c r="AE78">
        <v>325.26171900000003</v>
      </c>
      <c r="AF78">
        <v>195.84678600000001</v>
      </c>
    </row>
    <row r="79" spans="1:32" x14ac:dyDescent="0.3">
      <c r="A79">
        <v>77</v>
      </c>
      <c r="B79">
        <v>2016</v>
      </c>
      <c r="C79">
        <v>6</v>
      </c>
      <c r="D79">
        <v>30</v>
      </c>
      <c r="E79">
        <v>33.185409999999997</v>
      </c>
      <c r="F79">
        <v>336.61318999999997</v>
      </c>
      <c r="G79">
        <v>435.27114899999998</v>
      </c>
      <c r="H79">
        <v>336.61318999999997</v>
      </c>
      <c r="I79">
        <v>45.991591999999997</v>
      </c>
      <c r="J79">
        <v>15.107082999999999</v>
      </c>
      <c r="K79">
        <v>750.14514199999996</v>
      </c>
      <c r="L79">
        <v>799.22711200000003</v>
      </c>
      <c r="M79">
        <v>341.21142600000002</v>
      </c>
      <c r="N79">
        <v>302.72406000000001</v>
      </c>
      <c r="O79">
        <v>427.95010400000001</v>
      </c>
      <c r="P79">
        <v>288.39288299999998</v>
      </c>
      <c r="Q79">
        <v>30.972729000000001</v>
      </c>
      <c r="R79">
        <v>24.157187</v>
      </c>
      <c r="S79">
        <v>139.357101</v>
      </c>
      <c r="T79">
        <v>286.293182</v>
      </c>
      <c r="U79">
        <v>1961.609375</v>
      </c>
      <c r="V79">
        <v>2419.0139159999999</v>
      </c>
      <c r="W79">
        <v>2105.905518</v>
      </c>
      <c r="X79">
        <v>1083.8029790000001</v>
      </c>
      <c r="Y79">
        <v>2174.9853520000001</v>
      </c>
      <c r="Z79">
        <v>1837.6285399999999</v>
      </c>
      <c r="AA79">
        <v>11.298189000000001</v>
      </c>
      <c r="AB79">
        <v>4.9838570000000004</v>
      </c>
      <c r="AC79">
        <v>2260.6901859999998</v>
      </c>
      <c r="AD79">
        <v>2420.9304200000001</v>
      </c>
      <c r="AE79">
        <v>277.40365600000001</v>
      </c>
      <c r="AF79">
        <v>95.190078999999997</v>
      </c>
    </row>
    <row r="80" spans="1:32" x14ac:dyDescent="0.3">
      <c r="A80">
        <v>78</v>
      </c>
      <c r="B80">
        <v>2016</v>
      </c>
      <c r="C80">
        <v>7</v>
      </c>
      <c r="D80">
        <v>31</v>
      </c>
      <c r="E80">
        <v>30.531115</v>
      </c>
      <c r="F80">
        <v>252.70665</v>
      </c>
      <c r="G80">
        <v>429.24240099999997</v>
      </c>
      <c r="H80">
        <v>252.70665</v>
      </c>
      <c r="I80">
        <v>44.082245</v>
      </c>
      <c r="J80">
        <v>8.7512869999999996</v>
      </c>
      <c r="K80">
        <v>741.78949</v>
      </c>
      <c r="L80">
        <v>703.88140899999996</v>
      </c>
      <c r="M80">
        <v>302.31417800000003</v>
      </c>
      <c r="N80">
        <v>250.24693300000001</v>
      </c>
      <c r="O80">
        <v>427.90469400000001</v>
      </c>
      <c r="P80">
        <v>277.11956800000002</v>
      </c>
      <c r="Q80">
        <v>26.293413000000001</v>
      </c>
      <c r="R80">
        <v>17.164484000000002</v>
      </c>
      <c r="S80">
        <v>116.254181</v>
      </c>
      <c r="T80">
        <v>186.068344</v>
      </c>
      <c r="U80">
        <v>1866.0433350000001</v>
      </c>
      <c r="V80">
        <v>2062.8562010000001</v>
      </c>
      <c r="W80">
        <v>1989.634399</v>
      </c>
      <c r="X80">
        <v>1165.6182859999999</v>
      </c>
      <c r="Y80">
        <v>2050.4724120000001</v>
      </c>
      <c r="Z80">
        <v>977.86029099999996</v>
      </c>
      <c r="AA80">
        <v>10.574586999999999</v>
      </c>
      <c r="AB80">
        <v>1.934328</v>
      </c>
      <c r="AC80">
        <v>2127.7680660000001</v>
      </c>
      <c r="AD80">
        <v>1992.960327</v>
      </c>
      <c r="AE80">
        <v>239.03851299999999</v>
      </c>
      <c r="AF80">
        <v>52.746143000000004</v>
      </c>
    </row>
    <row r="81" spans="1:32" x14ac:dyDescent="0.3">
      <c r="A81">
        <v>79</v>
      </c>
      <c r="B81">
        <v>2016</v>
      </c>
      <c r="C81">
        <v>8</v>
      </c>
      <c r="D81">
        <v>31</v>
      </c>
      <c r="E81">
        <v>29.103165000000001</v>
      </c>
      <c r="F81">
        <v>204.46639999999999</v>
      </c>
      <c r="G81">
        <v>425.87432899999999</v>
      </c>
      <c r="H81">
        <v>204.46639999999999</v>
      </c>
      <c r="I81">
        <v>43.177875999999998</v>
      </c>
      <c r="J81">
        <v>4.313599</v>
      </c>
      <c r="K81">
        <v>737.23821999999996</v>
      </c>
      <c r="L81">
        <v>636.21698000000004</v>
      </c>
      <c r="M81">
        <v>276.44976800000001</v>
      </c>
      <c r="N81">
        <v>214.415085</v>
      </c>
      <c r="O81">
        <v>427.88482699999997</v>
      </c>
      <c r="P81">
        <v>292.15936299999998</v>
      </c>
      <c r="Q81">
        <v>22.809753000000001</v>
      </c>
      <c r="R81">
        <v>9.6875730000000004</v>
      </c>
      <c r="S81">
        <v>100.442245</v>
      </c>
      <c r="T81">
        <v>272.00170900000001</v>
      </c>
      <c r="U81">
        <v>1803.0500489999999</v>
      </c>
      <c r="V81">
        <v>1955.5241699999999</v>
      </c>
      <c r="W81">
        <v>1900.393188</v>
      </c>
      <c r="X81">
        <v>1090.178101</v>
      </c>
      <c r="Y81">
        <v>1948.9575199999999</v>
      </c>
      <c r="Z81">
        <v>1014.183411</v>
      </c>
      <c r="AA81">
        <v>9.9379980000000003</v>
      </c>
      <c r="AB81">
        <v>0.96404900000000004</v>
      </c>
      <c r="AC81">
        <v>2015.497803</v>
      </c>
      <c r="AD81">
        <v>1834.895874</v>
      </c>
      <c r="AE81">
        <v>197.51478599999999</v>
      </c>
      <c r="AF81">
        <v>23.016473999999999</v>
      </c>
    </row>
    <row r="82" spans="1:32" x14ac:dyDescent="0.3">
      <c r="A82">
        <v>80</v>
      </c>
      <c r="B82">
        <v>2016</v>
      </c>
      <c r="C82">
        <v>9</v>
      </c>
      <c r="D82">
        <v>30</v>
      </c>
      <c r="E82">
        <v>28.212934000000001</v>
      </c>
      <c r="F82">
        <v>178.68644699999999</v>
      </c>
      <c r="G82">
        <v>423.356964</v>
      </c>
      <c r="H82">
        <v>178.68644699999999</v>
      </c>
      <c r="I82">
        <v>42.668605999999997</v>
      </c>
      <c r="J82">
        <v>3.8326180000000001</v>
      </c>
      <c r="K82">
        <v>733.96752900000001</v>
      </c>
      <c r="L82">
        <v>590.60699499999998</v>
      </c>
      <c r="M82">
        <v>277.717468</v>
      </c>
      <c r="N82">
        <v>204.37380999999999</v>
      </c>
      <c r="O82">
        <v>923.82989499999996</v>
      </c>
      <c r="P82">
        <v>311.83761600000003</v>
      </c>
      <c r="Q82">
        <v>23.621134000000001</v>
      </c>
      <c r="R82">
        <v>9.3609279999999995</v>
      </c>
      <c r="S82">
        <v>605.68554700000004</v>
      </c>
      <c r="T82">
        <v>233.83090200000001</v>
      </c>
      <c r="U82">
        <v>2771.813232</v>
      </c>
      <c r="V82">
        <v>1880.517578</v>
      </c>
      <c r="W82">
        <v>2853.8232419999999</v>
      </c>
      <c r="X82">
        <v>1080.9562989999999</v>
      </c>
      <c r="Y82">
        <v>2891.1735840000001</v>
      </c>
      <c r="Z82">
        <v>1081.2951660000001</v>
      </c>
      <c r="AA82">
        <v>11.360329999999999</v>
      </c>
      <c r="AB82">
        <v>2.5718649999999998</v>
      </c>
      <c r="AC82">
        <v>2951.4057619999999</v>
      </c>
      <c r="AD82">
        <v>1755.045288</v>
      </c>
      <c r="AE82">
        <v>204.79354900000001</v>
      </c>
      <c r="AF82">
        <v>22.703617000000001</v>
      </c>
    </row>
    <row r="83" spans="1:32" x14ac:dyDescent="0.3">
      <c r="A83">
        <v>81</v>
      </c>
      <c r="B83">
        <v>2016</v>
      </c>
      <c r="C83">
        <v>10</v>
      </c>
      <c r="D83">
        <v>31</v>
      </c>
      <c r="E83">
        <v>237.45115699999999</v>
      </c>
      <c r="F83">
        <v>331.07891799999999</v>
      </c>
      <c r="G83">
        <v>1042.502563</v>
      </c>
      <c r="H83">
        <v>331.07891799999999</v>
      </c>
      <c r="I83">
        <v>163.82785000000001</v>
      </c>
      <c r="J83">
        <v>139.292328</v>
      </c>
      <c r="K83">
        <v>1530.987061</v>
      </c>
      <c r="L83">
        <v>980.22009300000002</v>
      </c>
      <c r="M83">
        <v>821.55114700000001</v>
      </c>
      <c r="N83">
        <v>448.40768400000002</v>
      </c>
      <c r="O83">
        <v>1738.977539</v>
      </c>
      <c r="P83">
        <v>640.16394000000003</v>
      </c>
      <c r="Q83">
        <v>235.305161</v>
      </c>
      <c r="R83">
        <v>120.070251</v>
      </c>
      <c r="S83">
        <v>1384.3798830000001</v>
      </c>
      <c r="T83">
        <v>612.301514</v>
      </c>
      <c r="U83">
        <v>7556.4384769999997</v>
      </c>
      <c r="V83">
        <v>3738.2863769999999</v>
      </c>
      <c r="W83">
        <v>8120.8525390000004</v>
      </c>
      <c r="X83">
        <v>2968.6315920000002</v>
      </c>
      <c r="Y83">
        <v>8351.3466800000006</v>
      </c>
      <c r="Z83">
        <v>2775.6342770000001</v>
      </c>
      <c r="AA83">
        <v>16.649794</v>
      </c>
      <c r="AB83">
        <v>25.382227</v>
      </c>
      <c r="AC83">
        <v>8444.8994139999995</v>
      </c>
      <c r="AD83">
        <v>4155.1914059999999</v>
      </c>
      <c r="AE83">
        <v>465.89416499999999</v>
      </c>
      <c r="AF83">
        <v>402.845978</v>
      </c>
    </row>
    <row r="84" spans="1:32" x14ac:dyDescent="0.3">
      <c r="A84">
        <v>82</v>
      </c>
      <c r="B84">
        <v>2016</v>
      </c>
      <c r="C84">
        <v>11</v>
      </c>
      <c r="D84">
        <v>30</v>
      </c>
      <c r="E84">
        <v>165.94845599999999</v>
      </c>
      <c r="F84">
        <v>404.97912600000001</v>
      </c>
      <c r="G84">
        <v>788.05139199999996</v>
      </c>
      <c r="H84">
        <v>404.97912600000001</v>
      </c>
      <c r="I84">
        <v>123.434898</v>
      </c>
      <c r="J84">
        <v>99.700485</v>
      </c>
      <c r="K84">
        <v>1218.233643</v>
      </c>
      <c r="L84">
        <v>992.93054199999995</v>
      </c>
      <c r="M84">
        <v>706.35345500000005</v>
      </c>
      <c r="N84">
        <v>441.26672400000001</v>
      </c>
      <c r="O84">
        <v>1859.9085689999999</v>
      </c>
      <c r="P84">
        <v>913.00427200000001</v>
      </c>
      <c r="Q84">
        <v>171.07048</v>
      </c>
      <c r="R84">
        <v>112.48670199999999</v>
      </c>
      <c r="S84">
        <v>922.41772500000002</v>
      </c>
      <c r="T84">
        <v>663.27020300000004</v>
      </c>
      <c r="U84">
        <v>6065.4033200000003</v>
      </c>
      <c r="V84">
        <v>4100.7963870000003</v>
      </c>
      <c r="W84">
        <v>6597.5205079999996</v>
      </c>
      <c r="X84">
        <v>2801.6833499999998</v>
      </c>
      <c r="Y84">
        <v>6851.6499020000001</v>
      </c>
      <c r="Z84">
        <v>2448.8332519999999</v>
      </c>
      <c r="AA84">
        <v>20.042278</v>
      </c>
      <c r="AB84">
        <v>24.710438</v>
      </c>
      <c r="AC84">
        <v>7027.2319340000004</v>
      </c>
      <c r="AD84">
        <v>4667.6010740000002</v>
      </c>
      <c r="AE84">
        <v>558.82403599999998</v>
      </c>
      <c r="AF84">
        <v>647.79370100000006</v>
      </c>
    </row>
    <row r="85" spans="1:32" x14ac:dyDescent="0.3">
      <c r="A85">
        <v>83</v>
      </c>
      <c r="B85">
        <v>2016</v>
      </c>
      <c r="C85">
        <v>12</v>
      </c>
      <c r="D85">
        <v>31</v>
      </c>
      <c r="E85">
        <v>75.289664999999999</v>
      </c>
      <c r="F85">
        <v>411.908569</v>
      </c>
      <c r="G85">
        <v>515.81469700000002</v>
      </c>
      <c r="H85">
        <v>411.908569</v>
      </c>
      <c r="I85">
        <v>76.970009000000005</v>
      </c>
      <c r="J85">
        <v>84.374129999999994</v>
      </c>
      <c r="K85">
        <v>894.32031300000006</v>
      </c>
      <c r="L85">
        <v>1040.915649</v>
      </c>
      <c r="M85">
        <v>612.362122</v>
      </c>
      <c r="N85">
        <v>825.22674600000005</v>
      </c>
      <c r="O85">
        <v>945.06201199999998</v>
      </c>
      <c r="P85">
        <v>1218.4145510000001</v>
      </c>
      <c r="Q85">
        <v>158.98869300000001</v>
      </c>
      <c r="R85">
        <v>198.67775</v>
      </c>
      <c r="S85">
        <v>667.11431900000002</v>
      </c>
      <c r="T85">
        <v>796.08160399999997</v>
      </c>
      <c r="U85">
        <v>4369.4545900000003</v>
      </c>
      <c r="V85">
        <v>5770.8666990000002</v>
      </c>
      <c r="W85">
        <v>5111.9892579999996</v>
      </c>
      <c r="X85">
        <v>4407.9594729999999</v>
      </c>
      <c r="Y85">
        <v>5456.4960940000001</v>
      </c>
      <c r="Z85">
        <v>4751.1704099999997</v>
      </c>
      <c r="AA85">
        <v>30.709475000000001</v>
      </c>
      <c r="AB85">
        <v>66.179771000000002</v>
      </c>
      <c r="AC85">
        <v>5735.6787109999996</v>
      </c>
      <c r="AD85">
        <v>7449.6606449999999</v>
      </c>
      <c r="AE85">
        <v>818.34716800000001</v>
      </c>
      <c r="AF85">
        <v>1322.5902100000001</v>
      </c>
    </row>
    <row r="86" spans="1:32" x14ac:dyDescent="0.3">
      <c r="A86">
        <v>84</v>
      </c>
      <c r="B86">
        <v>2017</v>
      </c>
      <c r="C86">
        <v>1</v>
      </c>
      <c r="D86">
        <v>31</v>
      </c>
      <c r="E86">
        <v>34.086734999999997</v>
      </c>
      <c r="F86">
        <v>335.74652099999997</v>
      </c>
      <c r="G86">
        <v>434.38476600000001</v>
      </c>
      <c r="H86">
        <v>335.74652099999997</v>
      </c>
      <c r="I86">
        <v>46.731487000000001</v>
      </c>
      <c r="J86">
        <v>63.927475000000001</v>
      </c>
      <c r="K86">
        <v>752.48681599999998</v>
      </c>
      <c r="L86">
        <v>924.10693400000002</v>
      </c>
      <c r="M86">
        <v>332.93279999999999</v>
      </c>
      <c r="N86">
        <v>601.22076400000003</v>
      </c>
      <c r="O86">
        <v>498.43066399999998</v>
      </c>
      <c r="P86">
        <v>827.03332499999999</v>
      </c>
      <c r="Q86">
        <v>32.953769999999999</v>
      </c>
      <c r="R86">
        <v>129.833618</v>
      </c>
      <c r="S86">
        <v>196.02110300000001</v>
      </c>
      <c r="T86">
        <v>483.61068699999998</v>
      </c>
      <c r="U86">
        <v>2157.1328130000002</v>
      </c>
      <c r="V86">
        <v>4150.578125</v>
      </c>
      <c r="W86">
        <v>2366.2053219999998</v>
      </c>
      <c r="X86">
        <v>2359.9816890000002</v>
      </c>
      <c r="Y86">
        <v>2460.0051269999999</v>
      </c>
      <c r="Z86">
        <v>2626.3227539999998</v>
      </c>
      <c r="AA86">
        <v>17.201861999999998</v>
      </c>
      <c r="AB86">
        <v>35.015476</v>
      </c>
      <c r="AC86">
        <v>2583.5354000000002</v>
      </c>
      <c r="AD86">
        <v>5269.7221680000002</v>
      </c>
      <c r="AE86">
        <v>321.67126500000001</v>
      </c>
      <c r="AF86">
        <v>878.75824</v>
      </c>
    </row>
    <row r="87" spans="1:32" x14ac:dyDescent="0.3">
      <c r="A87">
        <v>85</v>
      </c>
      <c r="B87">
        <v>2017</v>
      </c>
      <c r="C87">
        <v>2</v>
      </c>
      <c r="D87">
        <v>28</v>
      </c>
      <c r="E87">
        <v>231.878693</v>
      </c>
      <c r="F87">
        <v>599.73553500000003</v>
      </c>
      <c r="G87">
        <v>954.86456299999998</v>
      </c>
      <c r="H87">
        <v>599.73553500000003</v>
      </c>
      <c r="I87">
        <v>159.28346300000001</v>
      </c>
      <c r="J87">
        <v>226.95912200000001</v>
      </c>
      <c r="K87">
        <v>1447.059692</v>
      </c>
      <c r="L87">
        <v>1413.880981</v>
      </c>
      <c r="M87">
        <v>1080.1518550000001</v>
      </c>
      <c r="N87">
        <v>1141.814697</v>
      </c>
      <c r="O87">
        <v>527.74432400000001</v>
      </c>
      <c r="P87">
        <v>716.20739700000001</v>
      </c>
      <c r="Q87">
        <v>186.77858000000001</v>
      </c>
      <c r="R87">
        <v>286.07879600000001</v>
      </c>
      <c r="S87">
        <v>265.11441000000002</v>
      </c>
      <c r="T87">
        <v>734.07312000000002</v>
      </c>
      <c r="U87">
        <v>5403.6186520000001</v>
      </c>
      <c r="V87">
        <v>5957.5327150000003</v>
      </c>
      <c r="W87">
        <v>6110.6909180000002</v>
      </c>
      <c r="X87">
        <v>4577.1831050000001</v>
      </c>
      <c r="Y87">
        <v>6472.7236329999996</v>
      </c>
      <c r="Z87">
        <v>5028.3208009999998</v>
      </c>
      <c r="AA87">
        <v>36.890331000000003</v>
      </c>
      <c r="AB87">
        <v>68.623238000000001</v>
      </c>
      <c r="AC87">
        <v>6786.2690430000002</v>
      </c>
      <c r="AD87">
        <v>7626.1015630000002</v>
      </c>
      <c r="AE87">
        <v>988.11627199999998</v>
      </c>
      <c r="AF87">
        <v>1536.482422</v>
      </c>
    </row>
    <row r="88" spans="1:32" x14ac:dyDescent="0.3">
      <c r="A88">
        <v>86</v>
      </c>
      <c r="B88">
        <v>2017</v>
      </c>
      <c r="C88">
        <v>3</v>
      </c>
      <c r="D88">
        <v>31</v>
      </c>
      <c r="E88">
        <v>588.27319299999999</v>
      </c>
      <c r="F88">
        <v>821.78002900000001</v>
      </c>
      <c r="G88">
        <v>2123.599365</v>
      </c>
      <c r="H88">
        <v>821.78002900000001</v>
      </c>
      <c r="I88">
        <v>337.41134599999998</v>
      </c>
      <c r="J88">
        <v>289.29977400000001</v>
      </c>
      <c r="K88">
        <v>2883.140625</v>
      </c>
      <c r="L88">
        <v>1728.1054690000001</v>
      </c>
      <c r="M88">
        <v>2377.9313959999999</v>
      </c>
      <c r="N88">
        <v>1615.4057620000001</v>
      </c>
      <c r="O88">
        <v>1468.3400879999999</v>
      </c>
      <c r="P88">
        <v>1318.509644</v>
      </c>
      <c r="Q88">
        <v>439.69979899999998</v>
      </c>
      <c r="R88">
        <v>395.16918900000002</v>
      </c>
      <c r="S88">
        <v>571.49194299999999</v>
      </c>
      <c r="T88">
        <v>1171.6539310000001</v>
      </c>
      <c r="U88">
        <v>12075.216796999999</v>
      </c>
      <c r="V88">
        <v>8375.7197269999997</v>
      </c>
      <c r="W88">
        <v>13201.816406</v>
      </c>
      <c r="X88">
        <v>7715.4614259999998</v>
      </c>
      <c r="Y88">
        <v>13734.257813</v>
      </c>
      <c r="Z88">
        <v>8464.5976559999999</v>
      </c>
      <c r="AA88">
        <v>65.350448999999998</v>
      </c>
      <c r="AB88">
        <v>86.193084999999996</v>
      </c>
      <c r="AC88">
        <v>14153.577148</v>
      </c>
      <c r="AD88">
        <v>10718.837890999999</v>
      </c>
      <c r="AE88">
        <v>1748.168823</v>
      </c>
      <c r="AF88">
        <v>1923.0491939999999</v>
      </c>
    </row>
    <row r="89" spans="1:32" x14ac:dyDescent="0.3">
      <c r="A89">
        <v>87</v>
      </c>
      <c r="B89">
        <v>2017</v>
      </c>
      <c r="C89">
        <v>4</v>
      </c>
      <c r="D89">
        <v>30</v>
      </c>
      <c r="E89">
        <v>251.96170000000001</v>
      </c>
      <c r="F89">
        <v>915.23547399999995</v>
      </c>
      <c r="G89">
        <v>1118.877808</v>
      </c>
      <c r="H89">
        <v>915.23547399999995</v>
      </c>
      <c r="I89">
        <v>199.13206500000001</v>
      </c>
      <c r="J89">
        <v>210.702789</v>
      </c>
      <c r="K89">
        <v>1621.147217</v>
      </c>
      <c r="L89">
        <v>1762.0623780000001</v>
      </c>
      <c r="M89">
        <v>1495.8599850000001</v>
      </c>
      <c r="N89">
        <v>1134.9361570000001</v>
      </c>
      <c r="O89">
        <v>2376.4658199999999</v>
      </c>
      <c r="P89">
        <v>1163.0013429999999</v>
      </c>
      <c r="Q89">
        <v>321.40164199999998</v>
      </c>
      <c r="R89">
        <v>223.42610199999999</v>
      </c>
      <c r="S89">
        <v>1515.8885499999999</v>
      </c>
      <c r="T89">
        <v>599.60089100000005</v>
      </c>
      <c r="U89">
        <v>9206.5205079999996</v>
      </c>
      <c r="V89">
        <v>6519.3857420000004</v>
      </c>
      <c r="W89">
        <v>9865.171875</v>
      </c>
      <c r="X89">
        <v>6586.7534180000002</v>
      </c>
      <c r="Y89">
        <v>10225.883789</v>
      </c>
      <c r="Z89">
        <v>5368.544922</v>
      </c>
      <c r="AA89">
        <v>31.554731</v>
      </c>
      <c r="AB89">
        <v>49.690105000000003</v>
      </c>
      <c r="AC89">
        <v>10561.063477</v>
      </c>
      <c r="AD89">
        <v>7868.5170900000003</v>
      </c>
      <c r="AE89">
        <v>749.31530799999996</v>
      </c>
      <c r="AF89">
        <v>937.92755099999999</v>
      </c>
    </row>
    <row r="90" spans="1:32" x14ac:dyDescent="0.3">
      <c r="A90">
        <v>88</v>
      </c>
      <c r="B90">
        <v>2017</v>
      </c>
      <c r="C90">
        <v>5</v>
      </c>
      <c r="D90">
        <v>31</v>
      </c>
      <c r="E90">
        <v>68.594429000000005</v>
      </c>
      <c r="F90">
        <v>970.514771</v>
      </c>
      <c r="G90">
        <v>525.11908000000005</v>
      </c>
      <c r="H90">
        <v>970.514771</v>
      </c>
      <c r="I90">
        <v>69.261054999999999</v>
      </c>
      <c r="J90">
        <v>222.690201</v>
      </c>
      <c r="K90">
        <v>871.32257100000004</v>
      </c>
      <c r="L90">
        <v>1765.6082759999999</v>
      </c>
      <c r="M90">
        <v>723.19262700000002</v>
      </c>
      <c r="N90">
        <v>1207.5992429999999</v>
      </c>
      <c r="O90">
        <v>828.13244599999996</v>
      </c>
      <c r="P90">
        <v>1396.290405</v>
      </c>
      <c r="Q90">
        <v>106.03315000000001</v>
      </c>
      <c r="R90">
        <v>164.57418799999999</v>
      </c>
      <c r="S90">
        <v>358.73886099999999</v>
      </c>
      <c r="T90">
        <v>509.12970000000001</v>
      </c>
      <c r="U90">
        <v>3285.7973630000001</v>
      </c>
      <c r="V90">
        <v>6199.123047</v>
      </c>
      <c r="W90">
        <v>3655.4990229999999</v>
      </c>
      <c r="X90">
        <v>4517.1342770000001</v>
      </c>
      <c r="Y90">
        <v>3859.1455080000001</v>
      </c>
      <c r="Z90">
        <v>4617.1777339999999</v>
      </c>
      <c r="AA90">
        <v>22.051023000000001</v>
      </c>
      <c r="AB90">
        <v>29.807089000000001</v>
      </c>
      <c r="AC90">
        <v>4069.1831050000001</v>
      </c>
      <c r="AD90">
        <v>7053.4711909999996</v>
      </c>
      <c r="AE90">
        <v>538.93267800000001</v>
      </c>
      <c r="AF90">
        <v>577.82372999999995</v>
      </c>
    </row>
    <row r="91" spans="1:32" x14ac:dyDescent="0.3">
      <c r="A91">
        <v>89</v>
      </c>
      <c r="B91">
        <v>2017</v>
      </c>
      <c r="C91">
        <v>6</v>
      </c>
      <c r="D91">
        <v>30</v>
      </c>
      <c r="E91">
        <v>37.779654999999998</v>
      </c>
      <c r="F91">
        <v>608.74694799999997</v>
      </c>
      <c r="G91">
        <v>449.77822900000001</v>
      </c>
      <c r="H91">
        <v>608.74694799999997</v>
      </c>
      <c r="I91">
        <v>48.309742</v>
      </c>
      <c r="J91">
        <v>64.618301000000002</v>
      </c>
      <c r="K91">
        <v>768.45581100000004</v>
      </c>
      <c r="L91">
        <v>1199.4376219999999</v>
      </c>
      <c r="M91">
        <v>408.936035</v>
      </c>
      <c r="N91">
        <v>567.85583499999996</v>
      </c>
      <c r="O91">
        <v>534.527649</v>
      </c>
      <c r="P91">
        <v>671.599243</v>
      </c>
      <c r="Q91">
        <v>43.909129999999998</v>
      </c>
      <c r="R91">
        <v>50.818119000000003</v>
      </c>
      <c r="S91">
        <v>187.939606</v>
      </c>
      <c r="T91">
        <v>158.55336</v>
      </c>
      <c r="U91">
        <v>2187.2573240000002</v>
      </c>
      <c r="V91">
        <v>3566.188232</v>
      </c>
      <c r="W91">
        <v>2359.4414059999999</v>
      </c>
      <c r="X91">
        <v>1634.460327</v>
      </c>
      <c r="Y91">
        <v>2448.0085450000001</v>
      </c>
      <c r="Z91">
        <v>2844.0329590000001</v>
      </c>
      <c r="AA91">
        <v>13.593109999999999</v>
      </c>
      <c r="AB91">
        <v>10.001607999999999</v>
      </c>
      <c r="AC91">
        <v>2549.078125</v>
      </c>
      <c r="AD91">
        <v>3840.7082519999999</v>
      </c>
      <c r="AE91">
        <v>318.855591</v>
      </c>
      <c r="AF91">
        <v>184.39047199999999</v>
      </c>
    </row>
    <row r="92" spans="1:32" x14ac:dyDescent="0.3">
      <c r="A92">
        <v>90</v>
      </c>
      <c r="B92">
        <v>2017</v>
      </c>
      <c r="C92">
        <v>7</v>
      </c>
      <c r="D92">
        <v>31</v>
      </c>
      <c r="E92">
        <v>33.801285</v>
      </c>
      <c r="F92">
        <v>433.807343</v>
      </c>
      <c r="G92">
        <v>439.39877300000001</v>
      </c>
      <c r="H92">
        <v>433.807343</v>
      </c>
      <c r="I92">
        <v>46.030383999999998</v>
      </c>
      <c r="J92">
        <v>12.722206999999999</v>
      </c>
      <c r="K92">
        <v>754.84057600000006</v>
      </c>
      <c r="L92">
        <v>910.91625999999997</v>
      </c>
      <c r="M92">
        <v>293.92929099999998</v>
      </c>
      <c r="N92">
        <v>293.45443699999998</v>
      </c>
      <c r="O92">
        <v>427.96105999999997</v>
      </c>
      <c r="P92">
        <v>404.87570199999999</v>
      </c>
      <c r="Q92">
        <v>23.760186999999998</v>
      </c>
      <c r="R92">
        <v>20.310856000000001</v>
      </c>
      <c r="S92">
        <v>108.64917</v>
      </c>
      <c r="T92">
        <v>59.615597000000001</v>
      </c>
      <c r="U92">
        <v>1886.7392580000001</v>
      </c>
      <c r="V92">
        <v>2445.352539</v>
      </c>
      <c r="W92">
        <v>1998.539673</v>
      </c>
      <c r="X92">
        <v>1130.7734379999999</v>
      </c>
      <c r="Y92">
        <v>2053.1782229999999</v>
      </c>
      <c r="Z92">
        <v>1194.205688</v>
      </c>
      <c r="AA92">
        <v>10.869106</v>
      </c>
      <c r="AB92">
        <v>1.772878</v>
      </c>
      <c r="AC92">
        <v>2125.6247560000002</v>
      </c>
      <c r="AD92">
        <v>2523.6594239999999</v>
      </c>
      <c r="AE92">
        <v>221.40095500000001</v>
      </c>
      <c r="AF92">
        <v>67.474593999999996</v>
      </c>
    </row>
    <row r="93" spans="1:32" x14ac:dyDescent="0.3">
      <c r="A93">
        <v>91</v>
      </c>
      <c r="B93">
        <v>2017</v>
      </c>
      <c r="C93">
        <v>8</v>
      </c>
      <c r="D93">
        <v>31</v>
      </c>
      <c r="E93">
        <v>32.402996000000002</v>
      </c>
      <c r="F93">
        <v>333.24765000000002</v>
      </c>
      <c r="G93">
        <v>435.72949199999999</v>
      </c>
      <c r="H93">
        <v>333.24765000000002</v>
      </c>
      <c r="I93">
        <v>45.178989000000001</v>
      </c>
      <c r="J93">
        <v>5.5583710000000002</v>
      </c>
      <c r="K93">
        <v>749.98272699999995</v>
      </c>
      <c r="L93">
        <v>778.49505599999998</v>
      </c>
      <c r="M93">
        <v>280.07089200000001</v>
      </c>
      <c r="N93">
        <v>248.89532500000001</v>
      </c>
      <c r="O93">
        <v>427.92208900000003</v>
      </c>
      <c r="P93">
        <v>1131.3402100000001</v>
      </c>
      <c r="Q93">
        <v>23.085089</v>
      </c>
      <c r="R93">
        <v>11.678566999999999</v>
      </c>
      <c r="S93">
        <v>102.28613300000001</v>
      </c>
      <c r="T93">
        <v>469.47460899999999</v>
      </c>
      <c r="U93">
        <v>1852.166504</v>
      </c>
      <c r="V93">
        <v>3261.0795899999998</v>
      </c>
      <c r="W93">
        <v>1955.012939</v>
      </c>
      <c r="X93">
        <v>1235.315918</v>
      </c>
      <c r="Y93">
        <v>2005.5511469999999</v>
      </c>
      <c r="Z93">
        <v>1313.089111</v>
      </c>
      <c r="AA93">
        <v>11.203778</v>
      </c>
      <c r="AB93">
        <v>1.302759</v>
      </c>
      <c r="AC93">
        <v>2077.913818</v>
      </c>
      <c r="AD93">
        <v>3196.7001949999999</v>
      </c>
      <c r="AE93">
        <v>216.27418499999999</v>
      </c>
      <c r="AF93">
        <v>31.208216</v>
      </c>
    </row>
    <row r="94" spans="1:32" x14ac:dyDescent="0.3">
      <c r="A94">
        <v>92</v>
      </c>
      <c r="B94">
        <v>2017</v>
      </c>
      <c r="C94">
        <v>9</v>
      </c>
      <c r="D94">
        <v>30</v>
      </c>
      <c r="E94">
        <v>32.479045999999997</v>
      </c>
      <c r="F94">
        <v>279.36144999999999</v>
      </c>
      <c r="G94">
        <v>437.64486699999998</v>
      </c>
      <c r="H94">
        <v>279.36144999999999</v>
      </c>
      <c r="I94">
        <v>45.295681000000002</v>
      </c>
      <c r="J94">
        <v>7.3814109999999999</v>
      </c>
      <c r="K94">
        <v>752.10510299999999</v>
      </c>
      <c r="L94">
        <v>672.80059800000004</v>
      </c>
      <c r="M94">
        <v>343.25955199999999</v>
      </c>
      <c r="N94">
        <v>254.80304000000001</v>
      </c>
      <c r="O94">
        <v>993.55291699999998</v>
      </c>
      <c r="P94">
        <v>476.10922199999999</v>
      </c>
      <c r="Q94">
        <v>43.112881000000002</v>
      </c>
      <c r="R94">
        <v>22.908991</v>
      </c>
      <c r="S94">
        <v>645.69311500000003</v>
      </c>
      <c r="T94">
        <v>254.38052400000001</v>
      </c>
      <c r="U94">
        <v>2986.9370119999999</v>
      </c>
      <c r="V94">
        <v>2321.0834960000002</v>
      </c>
      <c r="W94">
        <v>3083.8859859999998</v>
      </c>
      <c r="X94">
        <v>1312.878418</v>
      </c>
      <c r="Y94">
        <v>3126.7126459999999</v>
      </c>
      <c r="Z94">
        <v>1224.5535890000001</v>
      </c>
      <c r="AA94">
        <v>12.189098</v>
      </c>
      <c r="AB94">
        <v>2.4149440000000002</v>
      </c>
      <c r="AC94">
        <v>3193.2080080000001</v>
      </c>
      <c r="AD94">
        <v>2396.444336</v>
      </c>
      <c r="AE94">
        <v>236.22769199999999</v>
      </c>
      <c r="AF94">
        <v>38.002150999999998</v>
      </c>
    </row>
    <row r="95" spans="1:32" x14ac:dyDescent="0.3">
      <c r="A95">
        <v>93</v>
      </c>
      <c r="B95">
        <v>2017</v>
      </c>
      <c r="C95">
        <v>10</v>
      </c>
      <c r="D95">
        <v>31</v>
      </c>
      <c r="E95">
        <v>91.917664000000002</v>
      </c>
      <c r="F95">
        <v>325.57327299999997</v>
      </c>
      <c r="G95">
        <v>617.77276600000005</v>
      </c>
      <c r="H95">
        <v>325.57327299999997</v>
      </c>
      <c r="I95">
        <v>82.408905000000004</v>
      </c>
      <c r="J95">
        <v>74.242058</v>
      </c>
      <c r="K95">
        <v>984.75817900000004</v>
      </c>
      <c r="L95">
        <v>888.09045400000002</v>
      </c>
      <c r="M95">
        <v>574.32153300000004</v>
      </c>
      <c r="N95">
        <v>499.50842299999999</v>
      </c>
      <c r="O95">
        <v>1517.1606449999999</v>
      </c>
      <c r="P95">
        <v>966.47497599999997</v>
      </c>
      <c r="Q95">
        <v>127.426804</v>
      </c>
      <c r="R95">
        <v>106.280472</v>
      </c>
      <c r="S95">
        <v>1010.540222</v>
      </c>
      <c r="T95">
        <v>790.043091</v>
      </c>
      <c r="U95">
        <v>5244.576172</v>
      </c>
      <c r="V95">
        <v>4142.7758789999998</v>
      </c>
      <c r="W95">
        <v>5625.9150390000004</v>
      </c>
      <c r="X95">
        <v>3043.9633789999998</v>
      </c>
      <c r="Y95">
        <v>5800.1655270000001</v>
      </c>
      <c r="Z95">
        <v>3214.0141600000002</v>
      </c>
      <c r="AA95">
        <v>13.073237000000001</v>
      </c>
      <c r="AB95">
        <v>11.372942999999999</v>
      </c>
      <c r="AC95">
        <v>5899.4956050000001</v>
      </c>
      <c r="AD95">
        <v>4457.8056640000004</v>
      </c>
      <c r="AE95">
        <v>364.25711100000001</v>
      </c>
      <c r="AF95">
        <v>171.70541399999999</v>
      </c>
    </row>
    <row r="96" spans="1:32" x14ac:dyDescent="0.3">
      <c r="A96">
        <v>94</v>
      </c>
      <c r="B96">
        <v>2017</v>
      </c>
      <c r="C96">
        <v>11</v>
      </c>
      <c r="D96">
        <v>30</v>
      </c>
      <c r="E96">
        <v>257.30654900000002</v>
      </c>
      <c r="F96">
        <v>611.67675799999995</v>
      </c>
      <c r="G96">
        <v>1088.7761230000001</v>
      </c>
      <c r="H96">
        <v>611.67675799999995</v>
      </c>
      <c r="I96">
        <v>176.938446</v>
      </c>
      <c r="J96">
        <v>185.89265399999999</v>
      </c>
      <c r="K96">
        <v>1598.622803</v>
      </c>
      <c r="L96">
        <v>1267.0722659999999</v>
      </c>
      <c r="M96">
        <v>835.08520499999997</v>
      </c>
      <c r="N96">
        <v>893.62280299999998</v>
      </c>
      <c r="O96">
        <v>1358.598389</v>
      </c>
      <c r="P96">
        <v>2023.320557</v>
      </c>
      <c r="Q96">
        <v>199.97283899999999</v>
      </c>
      <c r="R96">
        <v>233.91177400000001</v>
      </c>
      <c r="S96">
        <v>817.41625999999997</v>
      </c>
      <c r="T96">
        <v>1123.0432129999999</v>
      </c>
      <c r="U96">
        <v>7099.9106449999999</v>
      </c>
      <c r="V96">
        <v>7005.9467770000001</v>
      </c>
      <c r="W96">
        <v>7836.859375</v>
      </c>
      <c r="X96">
        <v>5799.8383789999998</v>
      </c>
      <c r="Y96">
        <v>8178.685547</v>
      </c>
      <c r="Z96">
        <v>6292.5268550000001</v>
      </c>
      <c r="AA96">
        <v>18.254459000000001</v>
      </c>
      <c r="AB96">
        <v>45.785702000000001</v>
      </c>
      <c r="AC96">
        <v>8307.5976559999999</v>
      </c>
      <c r="AD96">
        <v>8033.3442379999997</v>
      </c>
      <c r="AE96">
        <v>664.184753</v>
      </c>
      <c r="AF96">
        <v>620.50982699999997</v>
      </c>
    </row>
    <row r="97" spans="1:32" x14ac:dyDescent="0.3">
      <c r="A97">
        <v>95</v>
      </c>
      <c r="B97">
        <v>2017</v>
      </c>
      <c r="C97">
        <v>12</v>
      </c>
      <c r="D97">
        <v>31</v>
      </c>
      <c r="E97">
        <v>55.536746999999998</v>
      </c>
      <c r="F97">
        <v>490.97482300000001</v>
      </c>
      <c r="G97">
        <v>500.14562999999998</v>
      </c>
      <c r="H97">
        <v>490.97482300000001</v>
      </c>
      <c r="I97">
        <v>58.951262999999997</v>
      </c>
      <c r="J97">
        <v>63.622272000000002</v>
      </c>
      <c r="K97">
        <v>834.39050299999997</v>
      </c>
      <c r="L97">
        <v>1044.9929199999999</v>
      </c>
      <c r="M97">
        <v>427.46545400000002</v>
      </c>
      <c r="N97">
        <v>506.86859099999998</v>
      </c>
      <c r="O97">
        <v>1135.1492920000001</v>
      </c>
      <c r="P97">
        <v>711.40386999999998</v>
      </c>
      <c r="Q97">
        <v>68.197356999999997</v>
      </c>
      <c r="R97">
        <v>89.485466000000002</v>
      </c>
      <c r="S97">
        <v>511.05981400000002</v>
      </c>
      <c r="T97">
        <v>312.73303199999998</v>
      </c>
      <c r="U97">
        <v>3384.866211</v>
      </c>
      <c r="V97">
        <v>3725.195068</v>
      </c>
      <c r="W97">
        <v>3589.279297</v>
      </c>
      <c r="X97">
        <v>1941.893188</v>
      </c>
      <c r="Y97">
        <v>3706.658203</v>
      </c>
      <c r="Z97">
        <v>2101.5385740000002</v>
      </c>
      <c r="AA97">
        <v>14.767699</v>
      </c>
      <c r="AB97">
        <v>18.260045999999999</v>
      </c>
      <c r="AC97">
        <v>3861.1665039999998</v>
      </c>
      <c r="AD97">
        <v>4622.6630859999996</v>
      </c>
      <c r="AE97">
        <v>338.92584199999999</v>
      </c>
      <c r="AF97">
        <v>498.21441700000003</v>
      </c>
    </row>
    <row r="98" spans="1:32" x14ac:dyDescent="0.3">
      <c r="A98">
        <v>96</v>
      </c>
      <c r="B98">
        <v>2018</v>
      </c>
      <c r="C98">
        <v>1</v>
      </c>
      <c r="D98">
        <v>31</v>
      </c>
      <c r="E98">
        <v>225.27192700000001</v>
      </c>
      <c r="F98">
        <v>515.40911900000003</v>
      </c>
      <c r="G98">
        <v>975.08129899999994</v>
      </c>
      <c r="H98">
        <v>515.40911900000003</v>
      </c>
      <c r="I98">
        <v>166.115082</v>
      </c>
      <c r="J98">
        <v>148.81964099999999</v>
      </c>
      <c r="K98">
        <v>1474.3743899999999</v>
      </c>
      <c r="L98">
        <v>1216.7695309999999</v>
      </c>
      <c r="M98">
        <v>969.55212400000005</v>
      </c>
      <c r="N98">
        <v>834.85742200000004</v>
      </c>
      <c r="O98">
        <v>1280.3648679999999</v>
      </c>
      <c r="P98">
        <v>1007.0739139999999</v>
      </c>
      <c r="Q98">
        <v>244.626465</v>
      </c>
      <c r="R98">
        <v>206.238617</v>
      </c>
      <c r="S98">
        <v>862.76281700000004</v>
      </c>
      <c r="T98">
        <v>772.975281</v>
      </c>
      <c r="U98">
        <v>6626.3608400000003</v>
      </c>
      <c r="V98">
        <v>5450.3286129999997</v>
      </c>
      <c r="W98">
        <v>7320.2680659999996</v>
      </c>
      <c r="X98">
        <v>3817.211182</v>
      </c>
      <c r="Y98">
        <v>7682.2612300000001</v>
      </c>
      <c r="Z98">
        <v>4027.3486330000001</v>
      </c>
      <c r="AA98">
        <v>29.858357999999999</v>
      </c>
      <c r="AB98">
        <v>38.411385000000003</v>
      </c>
      <c r="AC98">
        <v>7914.3085940000001</v>
      </c>
      <c r="AD98">
        <v>6787.6606449999999</v>
      </c>
      <c r="AE98">
        <v>953.33843999999999</v>
      </c>
      <c r="AF98">
        <v>939.29571499999997</v>
      </c>
    </row>
    <row r="99" spans="1:32" x14ac:dyDescent="0.3">
      <c r="A99">
        <v>97</v>
      </c>
      <c r="B99">
        <v>2018</v>
      </c>
      <c r="C99">
        <v>2</v>
      </c>
      <c r="D99">
        <v>28</v>
      </c>
      <c r="E99">
        <v>90.359183999999999</v>
      </c>
      <c r="F99">
        <v>531.03466800000001</v>
      </c>
      <c r="G99">
        <v>646.601135</v>
      </c>
      <c r="H99">
        <v>531.03466800000001</v>
      </c>
      <c r="I99">
        <v>70.195335</v>
      </c>
      <c r="J99">
        <v>96.521690000000007</v>
      </c>
      <c r="K99">
        <v>995.47119099999998</v>
      </c>
      <c r="L99">
        <v>1160.3663329999999</v>
      </c>
      <c r="M99">
        <v>473.83587599999998</v>
      </c>
      <c r="N99">
        <v>614.72723399999995</v>
      </c>
      <c r="O99">
        <v>481.55154399999998</v>
      </c>
      <c r="P99">
        <v>468.04922499999998</v>
      </c>
      <c r="Q99">
        <v>64.734047000000004</v>
      </c>
      <c r="R99">
        <v>119.385918</v>
      </c>
      <c r="S99">
        <v>142.54505900000001</v>
      </c>
      <c r="T99">
        <v>226.01942399999999</v>
      </c>
      <c r="U99">
        <v>3023.255615</v>
      </c>
      <c r="V99">
        <v>3702.6525879999999</v>
      </c>
      <c r="W99">
        <v>3398.3403320000002</v>
      </c>
      <c r="X99">
        <v>1986.138062</v>
      </c>
      <c r="Y99">
        <v>3632.7407229999999</v>
      </c>
      <c r="Z99">
        <v>2067.7680660000001</v>
      </c>
      <c r="AA99">
        <v>22.647518000000002</v>
      </c>
      <c r="AB99">
        <v>24.864865999999999</v>
      </c>
      <c r="AC99">
        <v>3862.97876</v>
      </c>
      <c r="AD99">
        <v>4740.3745120000003</v>
      </c>
      <c r="AE99">
        <v>560.97271699999999</v>
      </c>
      <c r="AF99">
        <v>628.34002699999996</v>
      </c>
    </row>
    <row r="100" spans="1:32" x14ac:dyDescent="0.3">
      <c r="A100">
        <v>98</v>
      </c>
      <c r="B100">
        <v>2018</v>
      </c>
      <c r="C100">
        <v>3</v>
      </c>
      <c r="D100">
        <v>31</v>
      </c>
      <c r="E100">
        <v>198.724594</v>
      </c>
      <c r="F100">
        <v>404.23397799999998</v>
      </c>
      <c r="G100">
        <v>897.013733</v>
      </c>
      <c r="H100">
        <v>404.23397799999998</v>
      </c>
      <c r="I100">
        <v>153.29319799999999</v>
      </c>
      <c r="J100">
        <v>75.432365000000004</v>
      </c>
      <c r="K100">
        <v>1366.1594239999999</v>
      </c>
      <c r="L100">
        <v>983.05316200000004</v>
      </c>
      <c r="M100">
        <v>884.27960199999995</v>
      </c>
      <c r="N100">
        <v>650.31518600000004</v>
      </c>
      <c r="O100">
        <v>430.02941900000002</v>
      </c>
      <c r="P100">
        <v>336.78457600000002</v>
      </c>
      <c r="Q100">
        <v>195.90033</v>
      </c>
      <c r="R100">
        <v>146.006485</v>
      </c>
      <c r="S100">
        <v>118.39458500000001</v>
      </c>
      <c r="T100">
        <v>76.502037000000001</v>
      </c>
      <c r="U100">
        <v>4108.6240230000003</v>
      </c>
      <c r="V100">
        <v>3429.6477049999999</v>
      </c>
      <c r="W100">
        <v>4560.4775390000004</v>
      </c>
      <c r="X100">
        <v>2436.1826169999999</v>
      </c>
      <c r="Y100">
        <v>4792.0625</v>
      </c>
      <c r="Z100">
        <v>1930.2844239999999</v>
      </c>
      <c r="AA100">
        <v>30.773551999999999</v>
      </c>
      <c r="AB100">
        <v>36.365799000000003</v>
      </c>
      <c r="AC100">
        <v>5027.4340819999998</v>
      </c>
      <c r="AD100">
        <v>4707.0249020000001</v>
      </c>
      <c r="AE100">
        <v>714.20562700000005</v>
      </c>
      <c r="AF100">
        <v>855.50854500000003</v>
      </c>
    </row>
    <row r="101" spans="1:32" x14ac:dyDescent="0.3">
      <c r="A101">
        <v>99</v>
      </c>
      <c r="B101">
        <v>2018</v>
      </c>
      <c r="C101">
        <v>4</v>
      </c>
      <c r="D101">
        <v>30</v>
      </c>
      <c r="E101">
        <v>170.029144</v>
      </c>
      <c r="F101">
        <v>656.39202899999998</v>
      </c>
      <c r="G101">
        <v>816.21008300000005</v>
      </c>
      <c r="H101">
        <v>656.39202899999998</v>
      </c>
      <c r="I101">
        <v>129.485916</v>
      </c>
      <c r="J101">
        <v>183.43009900000001</v>
      </c>
      <c r="K101">
        <v>1248.4136960000001</v>
      </c>
      <c r="L101">
        <v>1368.8576660000001</v>
      </c>
      <c r="M101">
        <v>907.98474099999999</v>
      </c>
      <c r="N101">
        <v>1025.5722659999999</v>
      </c>
      <c r="O101">
        <v>429.732147</v>
      </c>
      <c r="P101">
        <v>334.71194500000001</v>
      </c>
      <c r="Q101">
        <v>157.45529199999999</v>
      </c>
      <c r="R101">
        <v>218.51000999999999</v>
      </c>
      <c r="S101">
        <v>333.79846199999997</v>
      </c>
      <c r="T101">
        <v>550.21252400000003</v>
      </c>
      <c r="U101">
        <v>4773.8701170000004</v>
      </c>
      <c r="V101">
        <v>4782.6220700000003</v>
      </c>
      <c r="W101">
        <v>5313.4541019999997</v>
      </c>
      <c r="X101">
        <v>4017.3076169999999</v>
      </c>
      <c r="Y101">
        <v>5587.6791990000002</v>
      </c>
      <c r="Z101">
        <v>3372.0104980000001</v>
      </c>
      <c r="AA101">
        <v>29.752972</v>
      </c>
      <c r="AB101">
        <v>39.271835000000003</v>
      </c>
      <c r="AC101">
        <v>5829.4033200000003</v>
      </c>
      <c r="AD101">
        <v>6125.1625979999999</v>
      </c>
      <c r="AE101">
        <v>716.91680899999994</v>
      </c>
      <c r="AF101">
        <v>921.39282200000002</v>
      </c>
    </row>
    <row r="102" spans="1:32" x14ac:dyDescent="0.3">
      <c r="A102">
        <v>100</v>
      </c>
      <c r="B102">
        <v>2018</v>
      </c>
      <c r="C102">
        <v>5</v>
      </c>
      <c r="D102">
        <v>31</v>
      </c>
      <c r="E102">
        <v>42.144984999999998</v>
      </c>
      <c r="F102">
        <v>521.24169900000004</v>
      </c>
      <c r="G102">
        <v>462.10226399999999</v>
      </c>
      <c r="H102">
        <v>521.24169900000004</v>
      </c>
      <c r="I102">
        <v>50.395823999999998</v>
      </c>
      <c r="J102">
        <v>74.037163000000007</v>
      </c>
      <c r="K102">
        <v>783.728027</v>
      </c>
      <c r="L102">
        <v>1082.9212649999999</v>
      </c>
      <c r="M102">
        <v>404.780823</v>
      </c>
      <c r="N102">
        <v>551.50140399999998</v>
      </c>
      <c r="O102">
        <v>428.09359699999999</v>
      </c>
      <c r="P102">
        <v>1288.153564</v>
      </c>
      <c r="Q102">
        <v>36.530087000000002</v>
      </c>
      <c r="R102">
        <v>63.154933999999997</v>
      </c>
      <c r="S102">
        <v>50.775565999999998</v>
      </c>
      <c r="T102">
        <v>291.23001099999999</v>
      </c>
      <c r="U102">
        <v>2097.720703</v>
      </c>
      <c r="V102">
        <v>4169.2280270000001</v>
      </c>
      <c r="W102">
        <v>2243.078125</v>
      </c>
      <c r="X102">
        <v>2059.0922850000002</v>
      </c>
      <c r="Y102">
        <v>2318.3859859999998</v>
      </c>
      <c r="Z102">
        <v>2101.952393</v>
      </c>
      <c r="AA102">
        <v>14.279043</v>
      </c>
      <c r="AB102">
        <v>7.7272080000000001</v>
      </c>
      <c r="AC102">
        <v>2421.8249510000001</v>
      </c>
      <c r="AD102">
        <v>4413.2910160000001</v>
      </c>
      <c r="AE102">
        <v>307.18869000000001</v>
      </c>
      <c r="AF102">
        <v>224.56788599999999</v>
      </c>
    </row>
    <row r="103" spans="1:32" x14ac:dyDescent="0.3">
      <c r="A103">
        <v>101</v>
      </c>
      <c r="B103">
        <v>2018</v>
      </c>
      <c r="C103">
        <v>6</v>
      </c>
      <c r="D103">
        <v>30</v>
      </c>
      <c r="E103">
        <v>33.317154000000002</v>
      </c>
      <c r="F103">
        <v>358.698395</v>
      </c>
      <c r="G103">
        <v>437.62304699999999</v>
      </c>
      <c r="H103">
        <v>358.698395</v>
      </c>
      <c r="I103">
        <v>45.762141999999997</v>
      </c>
      <c r="J103">
        <v>15.258069000000001</v>
      </c>
      <c r="K103">
        <v>752.54193099999998</v>
      </c>
      <c r="L103">
        <v>811.29077099999995</v>
      </c>
      <c r="M103">
        <v>324.17843599999998</v>
      </c>
      <c r="N103">
        <v>286.96630900000002</v>
      </c>
      <c r="O103">
        <v>428.053223</v>
      </c>
      <c r="P103">
        <v>1011.8716429999999</v>
      </c>
      <c r="Q103">
        <v>31.469363999999999</v>
      </c>
      <c r="R103">
        <v>25.151734999999999</v>
      </c>
      <c r="S103">
        <v>110.609612</v>
      </c>
      <c r="T103">
        <v>374.26599099999999</v>
      </c>
      <c r="U103">
        <v>1911.618408</v>
      </c>
      <c r="V103">
        <v>3305.9650879999999</v>
      </c>
      <c r="W103">
        <v>2054.4316410000001</v>
      </c>
      <c r="X103">
        <v>1666.114624</v>
      </c>
      <c r="Y103">
        <v>2126.0783689999998</v>
      </c>
      <c r="Z103">
        <v>2615.0363769999999</v>
      </c>
      <c r="AA103">
        <v>13.673133</v>
      </c>
      <c r="AB103">
        <v>5.5355420000000004</v>
      </c>
      <c r="AC103">
        <v>2222.335693</v>
      </c>
      <c r="AD103">
        <v>3377.5207519999999</v>
      </c>
      <c r="AE103">
        <v>303.17806999999999</v>
      </c>
      <c r="AF103">
        <v>105.31714599999999</v>
      </c>
    </row>
    <row r="104" spans="1:32" x14ac:dyDescent="0.3">
      <c r="A104">
        <v>102</v>
      </c>
      <c r="B104">
        <v>2018</v>
      </c>
      <c r="C104">
        <v>7</v>
      </c>
      <c r="D104">
        <v>31</v>
      </c>
      <c r="E104">
        <v>31.319870000000002</v>
      </c>
      <c r="F104">
        <v>279.09741200000002</v>
      </c>
      <c r="G104">
        <v>432.51989700000001</v>
      </c>
      <c r="H104">
        <v>279.09741200000002</v>
      </c>
      <c r="I104">
        <v>44.675068000000003</v>
      </c>
      <c r="J104">
        <v>6.5332999999999997</v>
      </c>
      <c r="K104">
        <v>745.92132600000002</v>
      </c>
      <c r="L104">
        <v>702.262878</v>
      </c>
      <c r="M104">
        <v>278.77374300000002</v>
      </c>
      <c r="N104">
        <v>220.548035</v>
      </c>
      <c r="O104">
        <v>427.93756100000002</v>
      </c>
      <c r="P104">
        <v>317.53323399999999</v>
      </c>
      <c r="Q104">
        <v>23.044651000000002</v>
      </c>
      <c r="R104">
        <v>13.838665000000001</v>
      </c>
      <c r="S104">
        <v>102.329308</v>
      </c>
      <c r="T104">
        <v>313.138733</v>
      </c>
      <c r="U104">
        <v>1840.1998289999999</v>
      </c>
      <c r="V104">
        <v>2162.830078</v>
      </c>
      <c r="W104">
        <v>1945.641357</v>
      </c>
      <c r="X104">
        <v>1099.247192</v>
      </c>
      <c r="Y104">
        <v>1997.5467530000001</v>
      </c>
      <c r="Z104">
        <v>1177.787842</v>
      </c>
      <c r="AA104">
        <v>10.942186</v>
      </c>
      <c r="AB104">
        <v>1.270697</v>
      </c>
      <c r="AC104">
        <v>2069.2766109999998</v>
      </c>
      <c r="AD104">
        <v>2121.132568</v>
      </c>
      <c r="AE104">
        <v>218.66464199999999</v>
      </c>
      <c r="AF104">
        <v>40.775886999999997</v>
      </c>
    </row>
    <row r="105" spans="1:32" x14ac:dyDescent="0.3">
      <c r="A105">
        <v>103</v>
      </c>
      <c r="B105">
        <v>2018</v>
      </c>
      <c r="C105">
        <v>8</v>
      </c>
      <c r="D105">
        <v>31</v>
      </c>
      <c r="E105">
        <v>30.228439000000002</v>
      </c>
      <c r="F105">
        <v>232.69052099999999</v>
      </c>
      <c r="G105">
        <v>429.53106700000001</v>
      </c>
      <c r="H105">
        <v>232.69052099999999</v>
      </c>
      <c r="I105">
        <v>44.055042</v>
      </c>
      <c r="J105">
        <v>3.9439679999999999</v>
      </c>
      <c r="K105">
        <v>742.032104</v>
      </c>
      <c r="L105">
        <v>708.31597899999997</v>
      </c>
      <c r="M105">
        <v>274.96054099999998</v>
      </c>
      <c r="N105">
        <v>191.51959199999999</v>
      </c>
      <c r="O105">
        <v>427.89590500000003</v>
      </c>
      <c r="P105">
        <v>333.46289100000001</v>
      </c>
      <c r="Q105">
        <v>22.806225000000001</v>
      </c>
      <c r="R105">
        <v>8.7217269999999996</v>
      </c>
      <c r="S105">
        <v>100.252701</v>
      </c>
      <c r="T105">
        <v>273.38980099999998</v>
      </c>
      <c r="U105">
        <v>1814.237427</v>
      </c>
      <c r="V105">
        <v>2034.4354249999999</v>
      </c>
      <c r="W105">
        <v>1910.3157960000001</v>
      </c>
      <c r="X105">
        <v>1078.2729489999999</v>
      </c>
      <c r="Y105">
        <v>1957.9545900000001</v>
      </c>
      <c r="Z105">
        <v>1106.7578129999999</v>
      </c>
      <c r="AA105">
        <v>11.014336999999999</v>
      </c>
      <c r="AB105">
        <v>1.2563800000000001</v>
      </c>
      <c r="AC105">
        <v>2028.3326420000001</v>
      </c>
      <c r="AD105">
        <v>1941.7574460000001</v>
      </c>
      <c r="AE105">
        <v>212.17404199999999</v>
      </c>
      <c r="AF105">
        <v>21.204737000000002</v>
      </c>
    </row>
    <row r="106" spans="1:32" x14ac:dyDescent="0.3">
      <c r="A106">
        <v>104</v>
      </c>
      <c r="B106">
        <v>2018</v>
      </c>
      <c r="C106">
        <v>9</v>
      </c>
      <c r="D106">
        <v>30</v>
      </c>
      <c r="E106">
        <v>29.321787</v>
      </c>
      <c r="F106">
        <v>199.79652400000001</v>
      </c>
      <c r="G106">
        <v>426.92181399999998</v>
      </c>
      <c r="H106">
        <v>199.79652400000001</v>
      </c>
      <c r="I106">
        <v>43.529156</v>
      </c>
      <c r="J106">
        <v>3.1133329999999999</v>
      </c>
      <c r="K106">
        <v>738.645081</v>
      </c>
      <c r="L106">
        <v>604.39343299999996</v>
      </c>
      <c r="M106">
        <v>274.06359900000001</v>
      </c>
      <c r="N106">
        <v>176.284592</v>
      </c>
      <c r="O106">
        <v>474.14679000000001</v>
      </c>
      <c r="P106">
        <v>424.96105999999997</v>
      </c>
      <c r="Q106">
        <v>22.782063999999998</v>
      </c>
      <c r="R106">
        <v>7.5985529999999999</v>
      </c>
      <c r="S106">
        <v>578.94812000000002</v>
      </c>
      <c r="T106">
        <v>144.117752</v>
      </c>
      <c r="U106">
        <v>2309.9965820000002</v>
      </c>
      <c r="V106">
        <v>1857.3195800000001</v>
      </c>
      <c r="W106">
        <v>2392.883789</v>
      </c>
      <c r="X106">
        <v>1070.3278809999999</v>
      </c>
      <c r="Y106">
        <v>2431.0441890000002</v>
      </c>
      <c r="Z106">
        <v>1072.684082</v>
      </c>
      <c r="AA106">
        <v>12.005906</v>
      </c>
      <c r="AB106">
        <v>1.7567740000000001</v>
      </c>
      <c r="AC106">
        <v>2494.7919919999999</v>
      </c>
      <c r="AD106">
        <v>1797.482544</v>
      </c>
      <c r="AE106">
        <v>215.45263700000001</v>
      </c>
      <c r="AF106">
        <v>18.901112000000001</v>
      </c>
    </row>
    <row r="107" spans="1:32" x14ac:dyDescent="0.3">
      <c r="A107">
        <v>105</v>
      </c>
      <c r="B107">
        <v>2018</v>
      </c>
      <c r="C107">
        <v>10</v>
      </c>
      <c r="D107">
        <v>31</v>
      </c>
      <c r="E107">
        <v>28.525129</v>
      </c>
      <c r="F107">
        <v>175.65425099999999</v>
      </c>
      <c r="G107">
        <v>424.594269</v>
      </c>
      <c r="H107">
        <v>175.65425099999999</v>
      </c>
      <c r="I107">
        <v>43.091983999999997</v>
      </c>
      <c r="J107">
        <v>4.7913139999999999</v>
      </c>
      <c r="K107">
        <v>735.65106200000002</v>
      </c>
      <c r="L107">
        <v>548.89679000000001</v>
      </c>
      <c r="M107">
        <v>294.64343300000002</v>
      </c>
      <c r="N107">
        <v>175.143539</v>
      </c>
      <c r="O107">
        <v>1097.237427</v>
      </c>
      <c r="P107">
        <v>343.486786</v>
      </c>
      <c r="Q107">
        <v>33.800666999999997</v>
      </c>
      <c r="R107">
        <v>12.835352</v>
      </c>
      <c r="S107">
        <v>634.93463099999997</v>
      </c>
      <c r="T107">
        <v>63.232754</v>
      </c>
      <c r="U107">
        <v>2989.4182129999999</v>
      </c>
      <c r="V107">
        <v>1627.963745</v>
      </c>
      <c r="W107">
        <v>3080.6936040000001</v>
      </c>
      <c r="X107">
        <v>1557.7957759999999</v>
      </c>
      <c r="Y107">
        <v>3126.7685550000001</v>
      </c>
      <c r="Z107">
        <v>1270.6491699999999</v>
      </c>
      <c r="AA107">
        <v>12.129645</v>
      </c>
      <c r="AB107">
        <v>1.3303160000000001</v>
      </c>
      <c r="AC107">
        <v>3201.1098630000001</v>
      </c>
      <c r="AD107">
        <v>1652.9334719999999</v>
      </c>
      <c r="AE107">
        <v>218.912567</v>
      </c>
      <c r="AF107">
        <v>28.272175000000001</v>
      </c>
    </row>
    <row r="108" spans="1:32" x14ac:dyDescent="0.3">
      <c r="A108">
        <v>106</v>
      </c>
      <c r="B108">
        <v>2018</v>
      </c>
      <c r="C108">
        <v>11</v>
      </c>
      <c r="D108">
        <v>30</v>
      </c>
      <c r="E108">
        <v>43.893379000000003</v>
      </c>
      <c r="F108">
        <v>177.17825300000001</v>
      </c>
      <c r="G108">
        <v>452.296783</v>
      </c>
      <c r="H108">
        <v>177.17825300000001</v>
      </c>
      <c r="I108">
        <v>57.033957999999998</v>
      </c>
      <c r="J108">
        <v>24.839796</v>
      </c>
      <c r="K108">
        <v>780.49585000000002</v>
      </c>
      <c r="L108">
        <v>622.53692599999999</v>
      </c>
      <c r="M108">
        <v>399.55908199999999</v>
      </c>
      <c r="N108">
        <v>233.51396199999999</v>
      </c>
      <c r="O108">
        <v>1285.2583010000001</v>
      </c>
      <c r="P108">
        <v>602.76702899999998</v>
      </c>
      <c r="Q108">
        <v>85.537246999999994</v>
      </c>
      <c r="R108">
        <v>30.196342000000001</v>
      </c>
      <c r="S108">
        <v>616.82055700000001</v>
      </c>
      <c r="T108">
        <v>107.564667</v>
      </c>
      <c r="U108">
        <v>3418.8479000000002</v>
      </c>
      <c r="V108">
        <v>2217.858643</v>
      </c>
      <c r="W108">
        <v>3619.7785640000002</v>
      </c>
      <c r="X108">
        <v>2399.977539</v>
      </c>
      <c r="Y108">
        <v>3715.3254390000002</v>
      </c>
      <c r="Z108">
        <v>1489.4730219999999</v>
      </c>
      <c r="AA108">
        <v>12.797491000000001</v>
      </c>
      <c r="AB108">
        <v>3.596908</v>
      </c>
      <c r="AC108">
        <v>3785.6757809999999</v>
      </c>
      <c r="AD108">
        <v>2287.5051269999999</v>
      </c>
      <c r="AE108">
        <v>250.18287699999999</v>
      </c>
      <c r="AF108">
        <v>85.348808000000005</v>
      </c>
    </row>
    <row r="109" spans="1:32" x14ac:dyDescent="0.3">
      <c r="A109">
        <v>107</v>
      </c>
      <c r="B109">
        <v>2018</v>
      </c>
      <c r="C109">
        <v>12</v>
      </c>
      <c r="D109">
        <v>31</v>
      </c>
      <c r="E109">
        <v>207.51632699999999</v>
      </c>
      <c r="F109">
        <v>328.79098499999998</v>
      </c>
      <c r="G109">
        <v>860.84491000000003</v>
      </c>
      <c r="H109">
        <v>328.79098499999998</v>
      </c>
      <c r="I109">
        <v>157.986771</v>
      </c>
      <c r="J109">
        <v>130.29863</v>
      </c>
      <c r="K109">
        <v>1348.8271480000001</v>
      </c>
      <c r="L109">
        <v>919.52148399999999</v>
      </c>
      <c r="M109">
        <v>726.28118900000004</v>
      </c>
      <c r="N109">
        <v>525.43713400000001</v>
      </c>
      <c r="O109">
        <v>1006.881897</v>
      </c>
      <c r="P109">
        <v>831.38610800000004</v>
      </c>
      <c r="Q109">
        <v>210.597397</v>
      </c>
      <c r="R109">
        <v>137.813919</v>
      </c>
      <c r="S109">
        <v>802.90295400000002</v>
      </c>
      <c r="T109">
        <v>718.05456500000003</v>
      </c>
      <c r="U109">
        <v>5505.4965819999998</v>
      </c>
      <c r="V109">
        <v>4338.9814450000003</v>
      </c>
      <c r="W109">
        <v>6152.4956050000001</v>
      </c>
      <c r="X109">
        <v>4607.1928710000002</v>
      </c>
      <c r="Y109">
        <v>6496.6391599999997</v>
      </c>
      <c r="Z109">
        <v>3022.1716310000002</v>
      </c>
      <c r="AA109">
        <v>16.990584999999999</v>
      </c>
      <c r="AB109">
        <v>15.33896</v>
      </c>
      <c r="AC109">
        <v>6628.8476559999999</v>
      </c>
      <c r="AD109">
        <v>4750.248047</v>
      </c>
      <c r="AE109">
        <v>447.25314300000002</v>
      </c>
      <c r="AF109">
        <v>408.345642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flow and temp skill statistics</vt:lpstr>
      <vt:lpstr>Seasonal flow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2020-11-06T01:44:12Z</dcterms:modified>
</cp:coreProperties>
</file>