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\trunk\DataCW3M\CW3MdigitalHandbook\"/>
    </mc:Choice>
  </mc:AlternateContent>
  <xr:revisionPtr revIDLastSave="0" documentId="13_ncr:1_{0AAEEE2D-5CAF-48B4-AFA7-7CD8539CECCB}" xr6:coauthVersionLast="40" xr6:coauthVersionMax="40" xr10:uidLastSave="{00000000-0000-0000-0000-000000000000}"/>
  <bookViews>
    <workbookView xWindow="0" yWindow="0" windowWidth="17520" windowHeight="12120" firstSheet="6" activeTab="7" xr2:uid="{15C37020-ABE2-477D-B7C4-63866504647E}"/>
  </bookViews>
  <sheets>
    <sheet name="NSantiam" sheetId="1" r:id="rId1"/>
    <sheet name="Municipal Populations" sheetId="8" r:id="rId2"/>
    <sheet name="Municipal Water" sheetId="6" r:id="rId3"/>
    <sheet name="ECONorthwest Tables 6, 23, &amp; 24" sheetId="9" r:id="rId4"/>
    <sheet name="Water_Rights_Summary R McCoun" sheetId="10" r:id="rId5"/>
    <sheet name="McCoun WR sorted" sheetId="11" r:id="rId6"/>
    <sheet name="Muni WR details" sheetId="5" r:id="rId7"/>
    <sheet name="Instream Water Rights" sheetId="2" r:id="rId8"/>
    <sheet name="Water Right Code Values" sheetId="7" r:id="rId9"/>
    <sheet name="SurfaceIrrigationWaterRightsRep" sheetId="12" r:id="rId10"/>
  </sheets>
  <definedNames>
    <definedName name="_xlnm._FilterDatabase" localSheetId="5" hidden="1">'McCoun WR sorted'!$B$1:$H$102</definedName>
    <definedName name="_xlnm._FilterDatabase" localSheetId="4" hidden="1">'Water_Rights_Summary R McCoun'!$B$1:$G$102</definedName>
    <definedName name="_xlnm.Print_Area" localSheetId="5">'McCoun WR sorted'!$A$1:$H$65</definedName>
    <definedName name="_xlnm.Print_Area" localSheetId="4">'Water_Rights_Summary R McCoun'!$A$1:$G$65</definedName>
    <definedName name="_xlnm.Print_Titles" localSheetId="5">'McCoun WR sorted'!$1:$1</definedName>
    <definedName name="_xlnm.Print_Titles" localSheetId="4">'Water_Rights_Summary R McCoun'!$1:$1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0" i="12" l="1"/>
  <c r="I28" i="11"/>
  <c r="I20" i="11"/>
  <c r="L45" i="9" l="1"/>
  <c r="L44" i="9"/>
  <c r="L43" i="9"/>
  <c r="L42" i="9"/>
  <c r="L41" i="9"/>
  <c r="L40" i="9"/>
  <c r="L39" i="9"/>
  <c r="J177" i="6"/>
  <c r="I177" i="6"/>
  <c r="H177" i="6"/>
  <c r="G177" i="6"/>
  <c r="F177" i="6"/>
  <c r="E177" i="6"/>
  <c r="D177" i="6"/>
  <c r="C177" i="6"/>
  <c r="B177" i="6"/>
  <c r="J176" i="6"/>
  <c r="I176" i="6"/>
  <c r="H176" i="6"/>
  <c r="G176" i="6"/>
  <c r="F176" i="6"/>
  <c r="E176" i="6"/>
  <c r="D176" i="6"/>
  <c r="C176" i="6"/>
  <c r="B176" i="6"/>
  <c r="J175" i="6"/>
  <c r="I175" i="6"/>
  <c r="H175" i="6"/>
  <c r="G175" i="6"/>
  <c r="F175" i="6"/>
  <c r="E175" i="6"/>
  <c r="D175" i="6"/>
  <c r="C175" i="6"/>
  <c r="B175" i="6"/>
  <c r="J174" i="6"/>
  <c r="I174" i="6"/>
  <c r="H174" i="6"/>
  <c r="G174" i="6"/>
  <c r="F174" i="6"/>
  <c r="E174" i="6"/>
  <c r="D174" i="6"/>
  <c r="C174" i="6"/>
  <c r="B174" i="6"/>
  <c r="J173" i="6"/>
  <c r="I173" i="6"/>
  <c r="H173" i="6"/>
  <c r="G173" i="6"/>
  <c r="F173" i="6"/>
  <c r="E173" i="6"/>
  <c r="D173" i="6"/>
  <c r="C173" i="6"/>
  <c r="B173" i="6"/>
  <c r="J172" i="6"/>
  <c r="I172" i="6"/>
  <c r="H172" i="6"/>
  <c r="G172" i="6"/>
  <c r="F172" i="6"/>
  <c r="E172" i="6"/>
  <c r="D172" i="6"/>
  <c r="C172" i="6"/>
  <c r="B172" i="6"/>
  <c r="J171" i="6"/>
  <c r="I171" i="6"/>
  <c r="H171" i="6"/>
  <c r="G171" i="6"/>
  <c r="F171" i="6"/>
  <c r="E171" i="6"/>
  <c r="D171" i="6"/>
  <c r="C171" i="6"/>
  <c r="B171" i="6"/>
  <c r="J170" i="6"/>
  <c r="I170" i="6"/>
  <c r="H170" i="6"/>
  <c r="G170" i="6"/>
  <c r="F170" i="6"/>
  <c r="E170" i="6"/>
  <c r="D170" i="6"/>
  <c r="C170" i="6"/>
  <c r="B170" i="6"/>
  <c r="J167" i="6"/>
  <c r="J166" i="6"/>
  <c r="J165" i="6"/>
  <c r="J164" i="6"/>
  <c r="J163" i="6"/>
  <c r="J162" i="6"/>
  <c r="J161" i="6"/>
  <c r="J160" i="6"/>
  <c r="I167" i="6"/>
  <c r="H167" i="6"/>
  <c r="G167" i="6"/>
  <c r="F167" i="6"/>
  <c r="E167" i="6"/>
  <c r="D167" i="6"/>
  <c r="C167" i="6"/>
  <c r="I166" i="6"/>
  <c r="H166" i="6"/>
  <c r="G166" i="6"/>
  <c r="F166" i="6"/>
  <c r="E166" i="6"/>
  <c r="D166" i="6"/>
  <c r="C166" i="6"/>
  <c r="B167" i="6"/>
  <c r="B166" i="6"/>
  <c r="I165" i="6"/>
  <c r="H165" i="6"/>
  <c r="G165" i="6"/>
  <c r="F165" i="6"/>
  <c r="E165" i="6"/>
  <c r="D165" i="6"/>
  <c r="C165" i="6"/>
  <c r="B165" i="6"/>
  <c r="I164" i="6"/>
  <c r="H164" i="6"/>
  <c r="G164" i="6"/>
  <c r="F164" i="6"/>
  <c r="E164" i="6"/>
  <c r="D164" i="6"/>
  <c r="C164" i="6"/>
  <c r="B164" i="6"/>
  <c r="I163" i="6"/>
  <c r="H163" i="6"/>
  <c r="G163" i="6"/>
  <c r="F163" i="6"/>
  <c r="E163" i="6"/>
  <c r="D163" i="6"/>
  <c r="C163" i="6"/>
  <c r="B163" i="6"/>
  <c r="I162" i="6"/>
  <c r="H162" i="6"/>
  <c r="G162" i="6"/>
  <c r="F162" i="6"/>
  <c r="E162" i="6"/>
  <c r="D162" i="6"/>
  <c r="C162" i="6"/>
  <c r="B162" i="6"/>
  <c r="I161" i="6"/>
  <c r="H161" i="6"/>
  <c r="G161" i="6"/>
  <c r="F161" i="6"/>
  <c r="E161" i="6"/>
  <c r="D161" i="6"/>
  <c r="C161" i="6"/>
  <c r="B161" i="6"/>
  <c r="I160" i="6"/>
  <c r="H160" i="6"/>
  <c r="G160" i="6"/>
  <c r="F160" i="6"/>
  <c r="E160" i="6"/>
  <c r="D160" i="6"/>
  <c r="C160" i="6"/>
  <c r="B160" i="6"/>
  <c r="J157" i="6"/>
  <c r="J156" i="6"/>
  <c r="J155" i="6"/>
  <c r="J154" i="6"/>
  <c r="J153" i="6"/>
  <c r="J152" i="6"/>
  <c r="J151" i="6"/>
  <c r="J150" i="6"/>
  <c r="J149" i="6"/>
  <c r="I146" i="6"/>
  <c r="H146" i="6"/>
  <c r="G146" i="6"/>
  <c r="F146" i="6"/>
  <c r="E146" i="6"/>
  <c r="D146" i="6"/>
  <c r="C146" i="6"/>
  <c r="B146" i="6"/>
  <c r="J145" i="6"/>
  <c r="I145" i="6"/>
  <c r="H145" i="6"/>
  <c r="G145" i="6"/>
  <c r="F145" i="6"/>
  <c r="E145" i="6"/>
  <c r="D145" i="6"/>
  <c r="C145" i="6"/>
  <c r="B145" i="6"/>
  <c r="I144" i="6"/>
  <c r="H144" i="6"/>
  <c r="G144" i="6"/>
  <c r="F144" i="6"/>
  <c r="E144" i="6"/>
  <c r="D144" i="6"/>
  <c r="C144" i="6"/>
  <c r="B144" i="6"/>
  <c r="I143" i="6"/>
  <c r="H143" i="6"/>
  <c r="G143" i="6"/>
  <c r="F143" i="6"/>
  <c r="E143" i="6"/>
  <c r="D143" i="6"/>
  <c r="C143" i="6"/>
  <c r="B143" i="6"/>
  <c r="J142" i="6"/>
  <c r="I142" i="6"/>
  <c r="H142" i="6"/>
  <c r="G142" i="6"/>
  <c r="F142" i="6"/>
  <c r="E142" i="6"/>
  <c r="D142" i="6"/>
  <c r="C142" i="6"/>
  <c r="B142" i="6"/>
  <c r="I141" i="6"/>
  <c r="H141" i="6"/>
  <c r="G141" i="6"/>
  <c r="F141" i="6"/>
  <c r="E141" i="6"/>
  <c r="D141" i="6"/>
  <c r="C141" i="6"/>
  <c r="B141" i="6"/>
  <c r="J138" i="6"/>
  <c r="J137" i="6"/>
  <c r="J136" i="6"/>
  <c r="J45" i="9" s="1"/>
  <c r="J135" i="6"/>
  <c r="J134" i="6"/>
  <c r="J133" i="6"/>
  <c r="J132" i="6"/>
  <c r="J131" i="6"/>
  <c r="J130" i="6"/>
  <c r="J46" i="9"/>
  <c r="I127" i="6"/>
  <c r="H127" i="6"/>
  <c r="G127" i="6"/>
  <c r="F127" i="6"/>
  <c r="E127" i="6"/>
  <c r="D127" i="6"/>
  <c r="C127" i="6"/>
  <c r="B127" i="6"/>
  <c r="I126" i="6"/>
  <c r="H126" i="6"/>
  <c r="G126" i="6"/>
  <c r="F126" i="6"/>
  <c r="E126" i="6"/>
  <c r="D126" i="6"/>
  <c r="C126" i="6"/>
  <c r="B126" i="6"/>
  <c r="I125" i="6"/>
  <c r="H125" i="6"/>
  <c r="G125" i="6"/>
  <c r="F125" i="6"/>
  <c r="E125" i="6"/>
  <c r="D125" i="6"/>
  <c r="C125" i="6"/>
  <c r="B125" i="6"/>
  <c r="I124" i="6"/>
  <c r="H124" i="6"/>
  <c r="G124" i="6"/>
  <c r="F124" i="6"/>
  <c r="E124" i="6"/>
  <c r="D124" i="6"/>
  <c r="C124" i="6"/>
  <c r="B124" i="6"/>
  <c r="I123" i="6"/>
  <c r="H123" i="6"/>
  <c r="G123" i="6"/>
  <c r="F123" i="6"/>
  <c r="E123" i="6"/>
  <c r="D123" i="6"/>
  <c r="C123" i="6"/>
  <c r="B123" i="6"/>
  <c r="I122" i="6"/>
  <c r="H122" i="6"/>
  <c r="G122" i="6"/>
  <c r="F122" i="6"/>
  <c r="E122" i="6"/>
  <c r="D122" i="6"/>
  <c r="C122" i="6"/>
  <c r="B122" i="6"/>
  <c r="J20" i="8"/>
  <c r="J19" i="8"/>
  <c r="J18" i="8"/>
  <c r="J17" i="8"/>
  <c r="J16" i="8"/>
  <c r="J15" i="8"/>
  <c r="D18" i="9"/>
  <c r="B18" i="9"/>
  <c r="J119" i="6"/>
  <c r="J118" i="6"/>
  <c r="D31" i="9" s="1"/>
  <c r="F45" i="9" s="1"/>
  <c r="J117" i="6"/>
  <c r="J116" i="6"/>
  <c r="J115" i="6"/>
  <c r="J114" i="6"/>
  <c r="J113" i="6"/>
  <c r="J112" i="6"/>
  <c r="J109" i="6"/>
  <c r="J108" i="6"/>
  <c r="J107" i="6"/>
  <c r="J106" i="6"/>
  <c r="J105" i="6"/>
  <c r="J104" i="6"/>
  <c r="J39" i="9"/>
  <c r="J101" i="6"/>
  <c r="J44" i="9" s="1"/>
  <c r="J100" i="6"/>
  <c r="J43" i="9" s="1"/>
  <c r="J99" i="6"/>
  <c r="J42" i="9" s="1"/>
  <c r="J98" i="6"/>
  <c r="J41" i="9" s="1"/>
  <c r="J97" i="6"/>
  <c r="J40" i="9" s="1"/>
  <c r="J96" i="6"/>
  <c r="J141" i="6" s="1"/>
  <c r="H30" i="9"/>
  <c r="C30" i="9"/>
  <c r="C29" i="9"/>
  <c r="J29" i="6"/>
  <c r="J28" i="6"/>
  <c r="J27" i="6"/>
  <c r="C28" i="9" s="1"/>
  <c r="J26" i="6"/>
  <c r="C27" i="9" s="1"/>
  <c r="J25" i="6"/>
  <c r="C26" i="9" s="1"/>
  <c r="J24" i="6"/>
  <c r="C25" i="9" s="1"/>
  <c r="J93" i="6"/>
  <c r="D30" i="9" s="1"/>
  <c r="J92" i="6"/>
  <c r="D29" i="9" s="1"/>
  <c r="F43" i="9" s="1"/>
  <c r="J91" i="6"/>
  <c r="D28" i="9" s="1"/>
  <c r="J90" i="6"/>
  <c r="D27" i="9" s="1"/>
  <c r="J89" i="6"/>
  <c r="D26" i="9" s="1"/>
  <c r="J88" i="6"/>
  <c r="D25" i="9" s="1"/>
  <c r="F39" i="9" s="1"/>
  <c r="I37" i="6"/>
  <c r="H37" i="6"/>
  <c r="G37" i="6"/>
  <c r="F37" i="6"/>
  <c r="E37" i="6"/>
  <c r="D37" i="6"/>
  <c r="C37" i="6"/>
  <c r="I36" i="6"/>
  <c r="H36" i="6"/>
  <c r="G36" i="6"/>
  <c r="F36" i="6"/>
  <c r="E36" i="6"/>
  <c r="D36" i="6"/>
  <c r="C36" i="6"/>
  <c r="I35" i="6"/>
  <c r="H35" i="6"/>
  <c r="G35" i="6"/>
  <c r="F35" i="6"/>
  <c r="E35" i="6"/>
  <c r="D35" i="6"/>
  <c r="C35" i="6"/>
  <c r="I34" i="6"/>
  <c r="H34" i="6"/>
  <c r="G34" i="6"/>
  <c r="F34" i="6"/>
  <c r="E34" i="6"/>
  <c r="D34" i="6"/>
  <c r="C34" i="6"/>
  <c r="I33" i="6"/>
  <c r="H33" i="6"/>
  <c r="G33" i="6"/>
  <c r="F33" i="6"/>
  <c r="E33" i="6"/>
  <c r="D33" i="6"/>
  <c r="C33" i="6"/>
  <c r="I32" i="6"/>
  <c r="H32" i="6"/>
  <c r="G32" i="6"/>
  <c r="F32" i="6"/>
  <c r="E32" i="6"/>
  <c r="D32" i="6"/>
  <c r="C32" i="6"/>
  <c r="B37" i="6"/>
  <c r="B36" i="6"/>
  <c r="B35" i="6"/>
  <c r="B34" i="6"/>
  <c r="B33" i="6"/>
  <c r="B32" i="6"/>
  <c r="I85" i="6"/>
  <c r="H85" i="6"/>
  <c r="G85" i="6"/>
  <c r="F85" i="6"/>
  <c r="E85" i="6"/>
  <c r="D85" i="6"/>
  <c r="C85" i="6"/>
  <c r="I84" i="6"/>
  <c r="H84" i="6"/>
  <c r="G84" i="6"/>
  <c r="F84" i="6"/>
  <c r="E84" i="6"/>
  <c r="D84" i="6"/>
  <c r="C84" i="6"/>
  <c r="I83" i="6"/>
  <c r="H83" i="6"/>
  <c r="G83" i="6"/>
  <c r="F83" i="6"/>
  <c r="E83" i="6"/>
  <c r="D83" i="6"/>
  <c r="C83" i="6"/>
  <c r="I82" i="6"/>
  <c r="H82" i="6"/>
  <c r="G82" i="6"/>
  <c r="F82" i="6"/>
  <c r="E82" i="6"/>
  <c r="D82" i="6"/>
  <c r="C82" i="6"/>
  <c r="I81" i="6"/>
  <c r="H81" i="6"/>
  <c r="G81" i="6"/>
  <c r="F81" i="6"/>
  <c r="E81" i="6"/>
  <c r="D81" i="6"/>
  <c r="C81" i="6"/>
  <c r="I80" i="6"/>
  <c r="H80" i="6"/>
  <c r="G80" i="6"/>
  <c r="F80" i="6"/>
  <c r="E80" i="6"/>
  <c r="D80" i="6"/>
  <c r="C80" i="6"/>
  <c r="B85" i="6"/>
  <c r="B84" i="6"/>
  <c r="B83" i="6"/>
  <c r="B82" i="6"/>
  <c r="B81" i="6"/>
  <c r="B80" i="6"/>
  <c r="J77" i="6"/>
  <c r="J76" i="6"/>
  <c r="J75" i="6"/>
  <c r="J74" i="6"/>
  <c r="J73" i="6"/>
  <c r="J72" i="6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6" i="8"/>
  <c r="H26" i="8"/>
  <c r="G26" i="8"/>
  <c r="F26" i="8"/>
  <c r="E26" i="8"/>
  <c r="D26" i="8"/>
  <c r="C26" i="8"/>
  <c r="I25" i="8"/>
  <c r="H25" i="8"/>
  <c r="G25" i="8"/>
  <c r="F25" i="8"/>
  <c r="E25" i="8"/>
  <c r="D25" i="8"/>
  <c r="C25" i="8"/>
  <c r="I24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B28" i="8"/>
  <c r="B27" i="8"/>
  <c r="B26" i="8"/>
  <c r="B25" i="8"/>
  <c r="B24" i="8"/>
  <c r="B23" i="8"/>
  <c r="E15" i="9"/>
  <c r="E13" i="9"/>
  <c r="E12" i="9"/>
  <c r="E11" i="9"/>
  <c r="E10" i="9"/>
  <c r="E9" i="9"/>
  <c r="E8" i="9"/>
  <c r="E7" i="9"/>
  <c r="E6" i="9"/>
  <c r="E5" i="9"/>
  <c r="C15" i="9"/>
  <c r="C13" i="9"/>
  <c r="C12" i="9"/>
  <c r="C11" i="9"/>
  <c r="C10" i="9"/>
  <c r="C9" i="9"/>
  <c r="C8" i="9"/>
  <c r="C7" i="9"/>
  <c r="C6" i="9"/>
  <c r="C5" i="9"/>
  <c r="I12" i="8"/>
  <c r="H12" i="8"/>
  <c r="G12" i="8"/>
  <c r="F12" i="8"/>
  <c r="E12" i="8"/>
  <c r="D12" i="8"/>
  <c r="C12" i="8"/>
  <c r="B12" i="8"/>
  <c r="J11" i="8"/>
  <c r="J10" i="8"/>
  <c r="J9" i="8"/>
  <c r="J8" i="8"/>
  <c r="J7" i="8"/>
  <c r="J6" i="8"/>
  <c r="J5" i="8"/>
  <c r="J4" i="8"/>
  <c r="J3" i="8"/>
  <c r="J2" i="8"/>
  <c r="H27" i="9"/>
  <c r="H45" i="9" l="1"/>
  <c r="J143" i="6"/>
  <c r="J144" i="6"/>
  <c r="J146" i="6"/>
  <c r="J122" i="6"/>
  <c r="J123" i="6"/>
  <c r="J124" i="6"/>
  <c r="J125" i="6"/>
  <c r="J126" i="6"/>
  <c r="J127" i="6"/>
  <c r="H39" i="9"/>
  <c r="H43" i="9"/>
  <c r="F40" i="9"/>
  <c r="H40" i="9" s="1"/>
  <c r="F41" i="9"/>
  <c r="H41" i="9" s="1"/>
  <c r="F42" i="9"/>
  <c r="H42" i="9" s="1"/>
  <c r="F44" i="9"/>
  <c r="H44" i="9" s="1"/>
  <c r="C18" i="9"/>
  <c r="E18" i="9"/>
  <c r="D32" i="9"/>
  <c r="J12" i="8"/>
  <c r="F49" i="9" l="1"/>
  <c r="J69" i="6"/>
  <c r="J68" i="6"/>
  <c r="J67" i="6"/>
  <c r="J66" i="6"/>
  <c r="J65" i="6"/>
  <c r="J64" i="6"/>
  <c r="J63" i="6"/>
  <c r="J62" i="6"/>
  <c r="J59" i="6"/>
  <c r="J47" i="9" s="1"/>
  <c r="J58" i="6"/>
  <c r="J57" i="6"/>
  <c r="J56" i="6"/>
  <c r="J55" i="6"/>
  <c r="J54" i="6"/>
  <c r="J53" i="6"/>
  <c r="J52" i="6"/>
  <c r="G47" i="9"/>
  <c r="C49" i="9"/>
  <c r="E45" i="9"/>
  <c r="G45" i="9" s="1"/>
  <c r="I45" i="9" s="1"/>
  <c r="E44" i="9"/>
  <c r="G44" i="9" s="1"/>
  <c r="I44" i="9" s="1"/>
  <c r="E43" i="9"/>
  <c r="G43" i="9" s="1"/>
  <c r="I43" i="9" s="1"/>
  <c r="E42" i="9"/>
  <c r="G42" i="9" s="1"/>
  <c r="I42" i="9" s="1"/>
  <c r="E41" i="9"/>
  <c r="G41" i="9" s="1"/>
  <c r="I41" i="9" s="1"/>
  <c r="E40" i="9"/>
  <c r="G40" i="9" s="1"/>
  <c r="I40" i="9" s="1"/>
  <c r="E39" i="9"/>
  <c r="J47" i="6"/>
  <c r="J49" i="6" s="1"/>
  <c r="J46" i="6"/>
  <c r="J48" i="6" s="1"/>
  <c r="D48" i="9"/>
  <c r="J42" i="6"/>
  <c r="J41" i="6"/>
  <c r="J43" i="6" s="1"/>
  <c r="J44" i="6" s="1"/>
  <c r="H31" i="9"/>
  <c r="H32" i="5"/>
  <c r="H29" i="9" s="1"/>
  <c r="H27" i="5"/>
  <c r="H28" i="9" s="1"/>
  <c r="H19" i="5"/>
  <c r="H26" i="9" s="1"/>
  <c r="H14" i="5"/>
  <c r="H25" i="9" s="1"/>
  <c r="J21" i="6"/>
  <c r="J20" i="6"/>
  <c r="J19" i="6"/>
  <c r="J18" i="6"/>
  <c r="J17" i="6"/>
  <c r="J16" i="6"/>
  <c r="J15" i="6"/>
  <c r="J14" i="6"/>
  <c r="B32" i="9"/>
  <c r="J84" i="6" l="1"/>
  <c r="J85" i="6"/>
  <c r="J80" i="6"/>
  <c r="J81" i="6"/>
  <c r="J82" i="6"/>
  <c r="J83" i="6"/>
  <c r="E49" i="9"/>
  <c r="C31" i="9"/>
  <c r="C32" i="9" s="1"/>
  <c r="G39" i="9"/>
  <c r="G9" i="6"/>
  <c r="G8" i="6"/>
  <c r="G7" i="6"/>
  <c r="G6" i="6"/>
  <c r="G5" i="6"/>
  <c r="G4" i="6"/>
  <c r="G3" i="6"/>
  <c r="G2" i="6"/>
  <c r="C2" i="6"/>
  <c r="E2" i="6" s="1"/>
  <c r="F2" i="6" s="1"/>
  <c r="E9" i="6"/>
  <c r="F9" i="6" s="1"/>
  <c r="E8" i="6"/>
  <c r="E7" i="6"/>
  <c r="F7" i="6" s="1"/>
  <c r="E6" i="6"/>
  <c r="F6" i="6" s="1"/>
  <c r="E5" i="6"/>
  <c r="F5" i="6" s="1"/>
  <c r="E4" i="6"/>
  <c r="F4" i="6" s="1"/>
  <c r="E3" i="6"/>
  <c r="B8" i="6"/>
  <c r="F3" i="6"/>
  <c r="G49" i="9" l="1"/>
  <c r="I39" i="9"/>
  <c r="F31" i="9"/>
  <c r="F32" i="9"/>
  <c r="F25" i="9"/>
  <c r="F30" i="9"/>
  <c r="F29" i="9"/>
  <c r="F26" i="9"/>
  <c r="F8" i="6"/>
  <c r="F28" i="9"/>
  <c r="F27" i="9"/>
  <c r="H49" i="9"/>
</calcChain>
</file>

<file path=xl/sharedStrings.xml><?xml version="1.0" encoding="utf-8"?>
<sst xmlns="http://schemas.openxmlformats.org/spreadsheetml/2006/main" count="1545" uniqueCount="313">
  <si>
    <t># of IDUs</t>
  </si>
  <si>
    <t>area, ac</t>
  </si>
  <si>
    <t>North Santiam</t>
  </si>
  <si>
    <t>12,37,44</t>
  </si>
  <si>
    <t>HBVCALIB</t>
  </si>
  <si>
    <t>SUB_AREA</t>
  </si>
  <si>
    <t>most downstream reach</t>
  </si>
  <si>
    <t>fig. 1</t>
  </si>
  <si>
    <t>embedded .jpg</t>
  </si>
  <si>
    <t>fig. 3</t>
  </si>
  <si>
    <t>solo .jpg</t>
  </si>
  <si>
    <t># of reaches with INSTRM_WR != 0</t>
  </si>
  <si>
    <t># of reaches</t>
  </si>
  <si>
    <t># of HRUs</t>
  </si>
  <si>
    <t># of IDUs with WREXISTS != 0</t>
  </si>
  <si>
    <t>North Santiam study area</t>
  </si>
  <si>
    <t>WATERRIGHTID</t>
  </si>
  <si>
    <t>X</t>
  </si>
  <si>
    <t>Y</t>
  </si>
  <si>
    <t>PODID</t>
  </si>
  <si>
    <t>POUID</t>
  </si>
  <si>
    <t>PERMITCODE</t>
  </si>
  <si>
    <t>PODRATE</t>
  </si>
  <si>
    <t>USECODE</t>
  </si>
  <si>
    <t>PRIORITYDOY</t>
  </si>
  <si>
    <t>YEAR</t>
  </si>
  <si>
    <t>BEGINDOY</t>
  </si>
  <si>
    <t>ENDDOY</t>
  </si>
  <si>
    <t>REACHCOMID</t>
  </si>
  <si>
    <t>LENGTH_OR_COMID</t>
  </si>
  <si>
    <t>SPECIAL</t>
  </si>
  <si>
    <t>easting</t>
  </si>
  <si>
    <t>northing</t>
  </si>
  <si>
    <t>4=groundwater 2=surfacewater</t>
  </si>
  <si>
    <t>1024= municipal</t>
  </si>
  <si>
    <t>2=backup water right</t>
  </si>
  <si>
    <t>Salem</t>
  </si>
  <si>
    <t>Stayton/Sublimity</t>
  </si>
  <si>
    <t>Lyons</t>
  </si>
  <si>
    <t>Gates</t>
  </si>
  <si>
    <t>Detroit</t>
  </si>
  <si>
    <t>Idanha</t>
  </si>
  <si>
    <t>Salem-fictitious</t>
  </si>
  <si>
    <t>Wikipedia population</t>
  </si>
  <si>
    <t>Stayton-Sublimity</t>
  </si>
  <si>
    <t>PODRATE/person (cfs)</t>
  </si>
  <si>
    <t>PODRATE/person (gal/day)</t>
  </si>
  <si>
    <t>// Water Right use bitwise codes http://www.oregon.gov/owrd/pages/wr/wrisuse.aspx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</si>
  <si>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WR_USE</t>
    </r>
    <r>
      <rPr>
        <sz val="9.5"/>
        <color rgb="FF000000"/>
        <rFont val="Consolas"/>
        <family val="3"/>
      </rPr>
      <t xml:space="preserve"> </t>
    </r>
  </si>
  <si>
    <t xml:space="preserve">   { </t>
  </si>
  <si>
    <r>
      <t xml:space="preserve">   </t>
    </r>
    <r>
      <rPr>
        <sz val="9.5"/>
        <color rgb="FF2F4F4F"/>
        <rFont val="Consolas"/>
        <family val="3"/>
      </rPr>
      <t>WRU_NULL</t>
    </r>
    <r>
      <rPr>
        <sz val="9.5"/>
        <color rgb="FF000000"/>
        <rFont val="Consolas"/>
        <family val="3"/>
      </rPr>
      <t xml:space="preserve"> = 0,</t>
    </r>
  </si>
  <si>
    <r>
      <t xml:space="preserve">   </t>
    </r>
    <r>
      <rPr>
        <sz val="9.5"/>
        <color rgb="FF2F4F4F"/>
        <rFont val="Consolas"/>
        <family val="3"/>
      </rPr>
      <t>WRU_UNKNOWN</t>
    </r>
    <r>
      <rPr>
        <sz val="9.5"/>
        <color rgb="FF000000"/>
        <rFont val="Consolas"/>
        <family val="3"/>
      </rPr>
      <t xml:space="preserve">=1, </t>
    </r>
  </si>
  <si>
    <r>
      <t xml:space="preserve">   </t>
    </r>
    <r>
      <rPr>
        <sz val="9.5"/>
        <color rgb="FF2F4F4F"/>
        <rFont val="Consolas"/>
        <family val="3"/>
      </rPr>
      <t>WRU_MINING</t>
    </r>
    <r>
      <rPr>
        <sz val="9.5"/>
        <color rgb="FF000000"/>
        <rFont val="Consolas"/>
        <family val="3"/>
      </rPr>
      <t xml:space="preserve">=2, </t>
    </r>
  </si>
  <si>
    <r>
      <t xml:space="preserve">   </t>
    </r>
    <r>
      <rPr>
        <sz val="9.5"/>
        <color rgb="FF2F4F4F"/>
        <rFont val="Consolas"/>
        <family val="3"/>
      </rPr>
      <t>WRU_AG</t>
    </r>
    <r>
      <rPr>
        <sz val="9.5"/>
        <color rgb="FF000000"/>
        <rFont val="Consolas"/>
        <family val="3"/>
      </rPr>
      <t>=4,</t>
    </r>
  </si>
  <si>
    <r>
      <t xml:space="preserve">   </t>
    </r>
    <r>
      <rPr>
        <sz val="9.5"/>
        <color rgb="FF2F4F4F"/>
        <rFont val="Consolas"/>
        <family val="3"/>
      </rPr>
      <t>WRU_DOMESTIC</t>
    </r>
    <r>
      <rPr>
        <sz val="9.5"/>
        <color rgb="FF000000"/>
        <rFont val="Consolas"/>
        <family val="3"/>
      </rPr>
      <t xml:space="preserve">=8, </t>
    </r>
  </si>
  <si>
    <r>
      <t xml:space="preserve">   </t>
    </r>
    <r>
      <rPr>
        <sz val="9.5"/>
        <color rgb="FF2F4F4F"/>
        <rFont val="Consolas"/>
        <family val="3"/>
      </rPr>
      <t>WRU_IRRIGATION</t>
    </r>
    <r>
      <rPr>
        <sz val="9.5"/>
        <color rgb="FF000000"/>
        <rFont val="Consolas"/>
        <family val="3"/>
      </rPr>
      <t>=16,</t>
    </r>
  </si>
  <si>
    <r>
      <t xml:space="preserve">   </t>
    </r>
    <r>
      <rPr>
        <sz val="9.5"/>
        <color rgb="FF2F4F4F"/>
        <rFont val="Consolas"/>
        <family val="3"/>
      </rPr>
      <t>WRU_COMMERCIAL</t>
    </r>
    <r>
      <rPr>
        <sz val="9.5"/>
        <color rgb="FF000000"/>
        <rFont val="Consolas"/>
        <family val="3"/>
      </rPr>
      <t>=32,</t>
    </r>
  </si>
  <si>
    <r>
      <t xml:space="preserve">   </t>
    </r>
    <r>
      <rPr>
        <sz val="9.5"/>
        <color rgb="FF2F4F4F"/>
        <rFont val="Consolas"/>
        <family val="3"/>
      </rPr>
      <t>WRU_RECREATION</t>
    </r>
    <r>
      <rPr>
        <sz val="9.5"/>
        <color rgb="FF000000"/>
        <rFont val="Consolas"/>
        <family val="3"/>
      </rPr>
      <t>=64,</t>
    </r>
  </si>
  <si>
    <r>
      <t xml:space="preserve">   </t>
    </r>
    <r>
      <rPr>
        <sz val="9.5"/>
        <color rgb="FF2F4F4F"/>
        <rFont val="Consolas"/>
        <family val="3"/>
      </rPr>
      <t>WRU_POWER</t>
    </r>
    <r>
      <rPr>
        <sz val="9.5"/>
        <color rgb="FF000000"/>
        <rFont val="Consolas"/>
        <family val="3"/>
      </rPr>
      <t xml:space="preserve">=128, </t>
    </r>
  </si>
  <si>
    <r>
      <t xml:space="preserve">   </t>
    </r>
    <r>
      <rPr>
        <sz val="9.5"/>
        <color rgb="FF2F4F4F"/>
        <rFont val="Consolas"/>
        <family val="3"/>
      </rPr>
      <t>WRU_FISH</t>
    </r>
    <r>
      <rPr>
        <sz val="9.5"/>
        <color rgb="FF000000"/>
        <rFont val="Consolas"/>
        <family val="3"/>
      </rPr>
      <t>=256,</t>
    </r>
  </si>
  <si>
    <r>
      <t xml:space="preserve">   </t>
    </r>
    <r>
      <rPr>
        <sz val="9.5"/>
        <color rgb="FF2F4F4F"/>
        <rFont val="Consolas"/>
        <family val="3"/>
      </rPr>
      <t>WRU_LIVESTOCK</t>
    </r>
    <r>
      <rPr>
        <sz val="9.5"/>
        <color rgb="FF000000"/>
        <rFont val="Consolas"/>
        <family val="3"/>
      </rPr>
      <t>=512,</t>
    </r>
  </si>
  <si>
    <r>
      <t xml:space="preserve">   </t>
    </r>
    <r>
      <rPr>
        <sz val="9.5"/>
        <color rgb="FF2F4F4F"/>
        <rFont val="Consolas"/>
        <family val="3"/>
      </rPr>
      <t>WRU_MUNICIPAL</t>
    </r>
    <r>
      <rPr>
        <sz val="9.5"/>
        <color rgb="FF000000"/>
        <rFont val="Consolas"/>
        <family val="3"/>
      </rPr>
      <t>=1024,</t>
    </r>
  </si>
  <si>
    <r>
      <t xml:space="preserve">   </t>
    </r>
    <r>
      <rPr>
        <sz val="9.5"/>
        <color rgb="FF2F4F4F"/>
        <rFont val="Consolas"/>
        <family val="3"/>
      </rPr>
      <t>WRU_INSTREAM</t>
    </r>
    <r>
      <rPr>
        <sz val="9.5"/>
        <color rgb="FF000000"/>
        <rFont val="Consolas"/>
        <family val="3"/>
      </rPr>
      <t>=2048,</t>
    </r>
  </si>
  <si>
    <r>
      <t xml:space="preserve">   </t>
    </r>
    <r>
      <rPr>
        <sz val="9.5"/>
        <color rgb="FF2F4F4F"/>
        <rFont val="Consolas"/>
        <family val="3"/>
      </rPr>
      <t>WRU_MISC</t>
    </r>
    <r>
      <rPr>
        <sz val="9.5"/>
        <color rgb="FF000000"/>
        <rFont val="Consolas"/>
        <family val="3"/>
      </rPr>
      <t>=4096,</t>
    </r>
  </si>
  <si>
    <r>
      <t xml:space="preserve">   </t>
    </r>
    <r>
      <rPr>
        <sz val="9.5"/>
        <color rgb="FF2F4F4F"/>
        <rFont val="Consolas"/>
        <family val="3"/>
      </rPr>
      <t>WRU_WILDLIFE</t>
    </r>
    <r>
      <rPr>
        <sz val="9.5"/>
        <color rgb="FF000000"/>
        <rFont val="Consolas"/>
        <family val="3"/>
      </rPr>
      <t>=8192</t>
    </r>
  </si>
  <si>
    <t xml:space="preserve">   }; </t>
  </si>
  <si>
    <t>// Water Right permit bitwise codes http://www.oregon.gov/owrd/pages/wr/wrisuse.aspx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</si>
  <si>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WR_PERMIT</t>
    </r>
    <r>
      <rPr>
        <sz val="9.5"/>
        <color rgb="FF000000"/>
        <rFont val="Consolas"/>
        <family val="3"/>
      </rPr>
      <t xml:space="preserve"> </t>
    </r>
  </si>
  <si>
    <t>// WRT_NULL = 0,</t>
  </si>
  <si>
    <r>
      <t xml:space="preserve">   </t>
    </r>
    <r>
      <rPr>
        <sz val="9.5"/>
        <color rgb="FF2F4F4F"/>
        <rFont val="Consolas"/>
        <family val="3"/>
      </rPr>
      <t>WRP_UNKNOWN</t>
    </r>
    <r>
      <rPr>
        <sz val="9.5"/>
        <color rgb="FF000000"/>
        <rFont val="Consolas"/>
        <family val="3"/>
      </rPr>
      <t>=1,</t>
    </r>
  </si>
  <si>
    <r>
      <t xml:space="preserve">   </t>
    </r>
    <r>
      <rPr>
        <sz val="9.5"/>
        <color rgb="FF2F4F4F"/>
        <rFont val="Consolas"/>
        <family val="3"/>
      </rPr>
      <t>WRP_SURFACE</t>
    </r>
    <r>
      <rPr>
        <sz val="9.5"/>
        <color rgb="FF000000"/>
        <rFont val="Consolas"/>
        <family val="3"/>
      </rPr>
      <t>=2,</t>
    </r>
  </si>
  <si>
    <r>
      <t xml:space="preserve">   </t>
    </r>
    <r>
      <rPr>
        <sz val="9.5"/>
        <color rgb="FF2F4F4F"/>
        <rFont val="Consolas"/>
        <family val="3"/>
      </rPr>
      <t>WRP_GROUNDWATER</t>
    </r>
    <r>
      <rPr>
        <sz val="9.5"/>
        <color rgb="FF000000"/>
        <rFont val="Consolas"/>
        <family val="3"/>
      </rPr>
      <t xml:space="preserve">=4, </t>
    </r>
  </si>
  <si>
    <r>
      <t xml:space="preserve">   </t>
    </r>
    <r>
      <rPr>
        <sz val="9.5"/>
        <color rgb="FF2F4F4F"/>
        <rFont val="Consolas"/>
        <family val="3"/>
      </rPr>
      <t>WRP_RESERVOIR</t>
    </r>
    <r>
      <rPr>
        <sz val="9.5"/>
        <color rgb="FF000000"/>
        <rFont val="Consolas"/>
        <family val="3"/>
      </rPr>
      <t>=8,</t>
    </r>
  </si>
  <si>
    <r>
      <t xml:space="preserve">   </t>
    </r>
    <r>
      <rPr>
        <sz val="9.5"/>
        <color rgb="FF2F4F4F"/>
        <rFont val="Consolas"/>
        <family val="3"/>
      </rPr>
      <t>WRP_ENLARGEMENT</t>
    </r>
    <r>
      <rPr>
        <sz val="9.5"/>
        <color rgb="FF000000"/>
        <rFont val="Consolas"/>
        <family val="3"/>
      </rPr>
      <t>=16,</t>
    </r>
  </si>
  <si>
    <r>
      <t xml:space="preserve">   </t>
    </r>
    <r>
      <rPr>
        <sz val="9.5"/>
        <color rgb="FF2F4F4F"/>
        <rFont val="Consolas"/>
        <family val="3"/>
      </rPr>
      <t>WRP_UNDERGROUND</t>
    </r>
    <r>
      <rPr>
        <sz val="9.5"/>
        <color rgb="FF000000"/>
        <rFont val="Consolas"/>
        <family val="3"/>
      </rPr>
      <t xml:space="preserve">=32 </t>
    </r>
  </si>
  <si>
    <t xml:space="preserve">   };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</si>
  <si>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WR_SPECIALCODE</t>
    </r>
    <r>
      <rPr>
        <sz val="9.5"/>
        <color rgb="FF000000"/>
        <rFont val="Consolas"/>
        <family val="3"/>
      </rPr>
      <t xml:space="preserve"> {</t>
    </r>
  </si>
  <si>
    <r>
      <t xml:space="preserve">   </t>
    </r>
    <r>
      <rPr>
        <sz val="9.5"/>
        <color rgb="FF2F4F4F"/>
        <rFont val="Consolas"/>
        <family val="3"/>
      </rPr>
      <t>WRSC_NONE</t>
    </r>
    <r>
      <rPr>
        <sz val="9.5"/>
        <color rgb="FF000000"/>
        <rFont val="Consolas"/>
        <family val="3"/>
      </rPr>
      <t xml:space="preserve"> = 0, </t>
    </r>
    <r>
      <rPr>
        <sz val="9.5"/>
        <color rgb="FF2F4F4F"/>
        <rFont val="Consolas"/>
        <family val="3"/>
      </rPr>
      <t>WRSC_NEWINSTREAM</t>
    </r>
    <r>
      <rPr>
        <sz val="9.5"/>
        <color rgb="FF000000"/>
        <rFont val="Consolas"/>
        <family val="3"/>
      </rPr>
      <t xml:space="preserve"> = 1, </t>
    </r>
    <r>
      <rPr>
        <sz val="9.5"/>
        <color rgb="FF2F4F4F"/>
        <rFont val="Consolas"/>
        <family val="3"/>
      </rPr>
      <t>WRSC_MUNIBACKUP</t>
    </r>
    <r>
      <rPr>
        <sz val="9.5"/>
        <color rgb="FF000000"/>
        <rFont val="Consolas"/>
        <family val="3"/>
      </rPr>
      <t xml:space="preserve"> = 2, </t>
    </r>
    <r>
      <rPr>
        <sz val="9.5"/>
        <color rgb="FF2F4F4F"/>
        <rFont val="Consolas"/>
        <family val="3"/>
      </rPr>
      <t>WRSC_NOT_NEWINSTREAM_ONLY</t>
    </r>
    <r>
      <rPr>
        <sz val="9.5"/>
        <color rgb="FF000000"/>
        <rFont val="Consolas"/>
        <family val="3"/>
      </rPr>
      <t xml:space="preserve"> = 4 </t>
    </r>
    <r>
      <rPr>
        <sz val="9.5"/>
        <color rgb="FF008000"/>
        <rFont val="Consolas"/>
        <family val="3"/>
      </rPr>
      <t>// next one should be 8, then 16, and so on</t>
    </r>
  </si>
  <si>
    <t>};</t>
  </si>
  <si>
    <t xml:space="preserve"> Stayton (gal/yr)</t>
  </si>
  <si>
    <t xml:space="preserve"> Lyons (gal/yr)</t>
  </si>
  <si>
    <t xml:space="preserve"> Mill City (gal/yr)</t>
  </si>
  <si>
    <t xml:space="preserve"> Gates (gal/yr)</t>
  </si>
  <si>
    <t xml:space="preserve"> Detroit (gal/yr)</t>
  </si>
  <si>
    <t xml:space="preserve"> Idanha (gal/yr)</t>
  </si>
  <si>
    <t xml:space="preserve"> Salem-Keiser (gal/yr)</t>
  </si>
  <si>
    <t xml:space="preserve"> Turner (gal/yr)</t>
  </si>
  <si>
    <t>ave 2010-17</t>
  </si>
  <si>
    <t>ECONorthwest</t>
  </si>
  <si>
    <t>included w/ Salem</t>
  </si>
  <si>
    <t>Mill City</t>
  </si>
  <si>
    <t>Turner</t>
  </si>
  <si>
    <t>c82 ave. pop 2010-17</t>
  </si>
  <si>
    <t>c83 ave pop 2010-17</t>
  </si>
  <si>
    <t>Lyons or Lyons-Mehama</t>
  </si>
  <si>
    <t xml:space="preserve">Salem-Keiser or Salem+Turner </t>
  </si>
  <si>
    <t>ECONorthwest Maximum Water Rights Available (Million Gallons)</t>
  </si>
  <si>
    <t xml:space="preserve"> Stayton</t>
  </si>
  <si>
    <t xml:space="preserve"> Lyons</t>
  </si>
  <si>
    <t xml:space="preserve"> Mill City</t>
  </si>
  <si>
    <t xml:space="preserve"> Gates</t>
  </si>
  <si>
    <t xml:space="preserve"> Detroit</t>
  </si>
  <si>
    <t xml:space="preserve"> Idanha</t>
  </si>
  <si>
    <t xml:space="preserve"> Salem-Keiser</t>
  </si>
  <si>
    <t xml:space="preserve"> Turner</t>
  </si>
  <si>
    <t>Community</t>
  </si>
  <si>
    <t>Stayton</t>
  </si>
  <si>
    <t>Lyons-Mehama</t>
  </si>
  <si>
    <t>EcoNW Average Annual Water Use (Gallons)</t>
  </si>
  <si>
    <t>Lyons-Mehama (EcoNW) and Lyons (CW3M)</t>
  </si>
  <si>
    <t>CW3M Average Annual Water Demand (Gallons)</t>
  </si>
  <si>
    <t>Total</t>
  </si>
  <si>
    <t>Salem-Turner (EcoNW) and Salem-Keiser-Turner (CW3M)</t>
  </si>
  <si>
    <t>EcoNW Percent of Total Use</t>
  </si>
  <si>
    <t>CW3M Percent of Total Demand</t>
  </si>
  <si>
    <t>EcoNW Maximum Water Rights Available (Million Gallons)</t>
  </si>
  <si>
    <t>CW3M Maximum Water Rights Available (Million Gallons)</t>
  </si>
  <si>
    <t>total</t>
  </si>
  <si>
    <t>CW3M Average Annual Water Allocation (Gallons)</t>
  </si>
  <si>
    <t xml:space="preserve"> Salem-Keiser-Residential</t>
  </si>
  <si>
    <t xml:space="preserve"> Salem-Keiser-NonResidential</t>
  </si>
  <si>
    <t>urban water demand ccf/day c84_WRB</t>
  </si>
  <si>
    <t>Salem-Keiser total</t>
  </si>
  <si>
    <t>ccf/day</t>
  </si>
  <si>
    <t>gals/yr</t>
  </si>
  <si>
    <t>Table 24. Annual Water Rates and Estimated Charges to Municipal Customers (2018 Dollars)</t>
  </si>
  <si>
    <t>EcoNW Annual Base Charge (Residential)</t>
  </si>
  <si>
    <t>EcoNW Water Rate (Per 1,000 Gallons)</t>
  </si>
  <si>
    <t>Average</t>
  </si>
  <si>
    <t xml:space="preserve"> Salem-Keizer priceRes ($/ccf)</t>
  </si>
  <si>
    <t xml:space="preserve"> Salem-Keizer priceNonRes ($/ccf)</t>
  </si>
  <si>
    <t>urban water price ($/ccf) c84_WRB</t>
  </si>
  <si>
    <t>$/ccf</t>
  </si>
  <si>
    <t>$/1000 gal</t>
  </si>
  <si>
    <t>EcoNW Number of Connections</t>
  </si>
  <si>
    <t>EcoNW Annual Water Use (1,000 Gallons)</t>
  </si>
  <si>
    <t>EcoNW Total Annual Charge for Water</t>
  </si>
  <si>
    <t>Salem (EcoNW) and Salem-Keiser-Turner (CW3M)</t>
  </si>
  <si>
    <t>With Salem</t>
  </si>
  <si>
    <t>CW3M Average Annual Water Allocation (1,000 Gallons)</t>
  </si>
  <si>
    <t>2010-17 average</t>
  </si>
  <si>
    <t xml:space="preserve"> Stayton ($/Kgal)</t>
  </si>
  <si>
    <t xml:space="preserve"> Lyons ($/Kgal)</t>
  </si>
  <si>
    <t xml:space="preserve"> Mill City ($/Kgal)</t>
  </si>
  <si>
    <t xml:space="preserve"> Gates ($/Kgal)</t>
  </si>
  <si>
    <t xml:space="preserve"> Detroit ($/Kgal)</t>
  </si>
  <si>
    <t xml:space="preserve"> Idanha ($/Kgal)</t>
  </si>
  <si>
    <t xml:space="preserve"> Salem-Keiser ($/Kgal)</t>
  </si>
  <si>
    <t xml:space="preserve"> Turner ($/Kgal)</t>
  </si>
  <si>
    <t>c84_WRB average cost</t>
  </si>
  <si>
    <t>CW3M Long term ave. cost for water</t>
  </si>
  <si>
    <t xml:space="preserve">Table 6. Population of Communities with the NSW and Outside that Use Water from the NSW, 1990-2017 </t>
  </si>
  <si>
    <t>EcoNW 2010</t>
  </si>
  <si>
    <t>EcoNW 2017</t>
  </si>
  <si>
    <t>Jefferson</t>
  </si>
  <si>
    <t>Albany</t>
  </si>
  <si>
    <t>Millersburg</t>
  </si>
  <si>
    <t>CW3M 2010</t>
  </si>
  <si>
    <t>CW3M 2017</t>
  </si>
  <si>
    <t>Rank</t>
  </si>
  <si>
    <t>Name on Water Right</t>
  </si>
  <si>
    <t>Certificate/Permit/Claim</t>
  </si>
  <si>
    <t>Priority</t>
  </si>
  <si>
    <t>Rate (cfs)</t>
  </si>
  <si>
    <t>Comment</t>
  </si>
  <si>
    <t>City of Detroit</t>
  </si>
  <si>
    <t>S-54663</t>
  </si>
  <si>
    <t xml:space="preserve"> Municipal</t>
  </si>
  <si>
    <t>Trib. To N. Santiam</t>
  </si>
  <si>
    <t>City of Stayton</t>
  </si>
  <si>
    <t>S-52447</t>
  </si>
  <si>
    <t>October - April season</t>
  </si>
  <si>
    <t>Sidney Irrigation Cooperative</t>
  </si>
  <si>
    <t>S-54817</t>
  </si>
  <si>
    <t>Irrigation and Supplemental Irrigation</t>
  </si>
  <si>
    <t>Includes both natural flow and stored water.</t>
  </si>
  <si>
    <t>City of Gates</t>
  </si>
  <si>
    <t>S-50686</t>
  </si>
  <si>
    <t xml:space="preserve"> Irrigation</t>
  </si>
  <si>
    <t>Santiam Water Control District</t>
  </si>
  <si>
    <t>City of Salem</t>
  </si>
  <si>
    <t xml:space="preserve"> Aesthetics</t>
  </si>
  <si>
    <t>S-49254</t>
  </si>
  <si>
    <t xml:space="preserve"> Power Development</t>
  </si>
  <si>
    <t>Lyons-Mehama Water District</t>
  </si>
  <si>
    <t>S-48873</t>
  </si>
  <si>
    <t>City of Jefferson</t>
  </si>
  <si>
    <t>S-47330</t>
  </si>
  <si>
    <t>Santiam R.</t>
  </si>
  <si>
    <t>S-45022</t>
  </si>
  <si>
    <t xml:space="preserve"> Agriculture</t>
  </si>
  <si>
    <t>City of Idanha</t>
  </si>
  <si>
    <t>S-32449</t>
  </si>
  <si>
    <t>S-32347</t>
  </si>
  <si>
    <t>GR-2493</t>
  </si>
  <si>
    <t>GR-2492</t>
  </si>
  <si>
    <t>GR-2491</t>
  </si>
  <si>
    <t>GR-145</t>
  </si>
  <si>
    <t>S-12033</t>
  </si>
  <si>
    <t xml:space="preserve"> Irrigation &amp; Livestock</t>
  </si>
  <si>
    <t>12/31/1870</t>
  </si>
  <si>
    <t>12/31/1866</t>
  </si>
  <si>
    <t>12/31/1856</t>
  </si>
  <si>
    <t xml:space="preserve"> Jefferson</t>
  </si>
  <si>
    <t xml:space="preserve"> Albany-Millersburg</t>
  </si>
  <si>
    <t>average 2010-17</t>
  </si>
  <si>
    <t>total excluding Jefferson and Albany-Millersburg</t>
  </si>
  <si>
    <t>incl w/ Albany</t>
  </si>
  <si>
    <t>from EcoNW draft report (p. 17) and CW3M c845plus_WRB output</t>
  </si>
  <si>
    <t>PODRATE total</t>
  </si>
  <si>
    <t>c_89 Maximum Water Rights Available (Million Gallons)</t>
  </si>
  <si>
    <t>c89_Nsantiam average cost</t>
  </si>
  <si>
    <t>c89_Nsantiam - c84_WRB ave cost</t>
  </si>
  <si>
    <t xml:space="preserve"> Stayton (gal/year)</t>
  </si>
  <si>
    <t xml:space="preserve"> Lyons (gal/year)</t>
  </si>
  <si>
    <t xml:space="preserve"> Mill City (gal/year)</t>
  </si>
  <si>
    <t xml:space="preserve"> Gates (gal/year)</t>
  </si>
  <si>
    <t xml:space="preserve"> Detroit (gal/year)</t>
  </si>
  <si>
    <t xml:space="preserve"> Idanha (gal/year)</t>
  </si>
  <si>
    <t>CW3M average price per 1000 gallons</t>
  </si>
  <si>
    <t>CW3M Total Annual Charge for Water</t>
  </si>
  <si>
    <t>c90_NSantiam long term ave cost</t>
  </si>
  <si>
    <t xml:space="preserve"> Salem-Keiser (gal/year)</t>
  </si>
  <si>
    <t xml:space="preserve"> Turner (gal/year)</t>
  </si>
  <si>
    <t>from EcoNW draft report (p. 52) and CW3M c90_WRB and c90_Nsantiam output</t>
  </si>
  <si>
    <t>from EcoNW draft report (p. 50) and CW3M c90_WRB and c90_Nsantiam output</t>
  </si>
  <si>
    <t>subtotal, not incl Jefferson, Salem, Turner, Albany, or Millersburg</t>
  </si>
  <si>
    <t>Communities that Use Water from the NSW</t>
  </si>
  <si>
    <t>Communities within the NSW (Listed West to East)</t>
  </si>
  <si>
    <t>Table 23. Characteristics of Municipal Systems that Rely on Water from the NSW</t>
  </si>
  <si>
    <t>c92_WRB</t>
  </si>
  <si>
    <t>c92_Nsantiam</t>
  </si>
  <si>
    <t>c92_Nsantiam - c92_WRB</t>
  </si>
  <si>
    <t>c92_WRB demand</t>
  </si>
  <si>
    <t>c92_Nsantiam demand</t>
  </si>
  <si>
    <t>c92_Nsantiam - c92_WRB demand</t>
  </si>
  <si>
    <t>c92_Nsantiam use</t>
  </si>
  <si>
    <t>c92_WRB use</t>
  </si>
  <si>
    <t>c92 Nsantiam use - c92 WRB use</t>
  </si>
  <si>
    <t>EcoNW average price per 1000 gallons</t>
  </si>
  <si>
    <t>c92 Nsantiam price</t>
  </si>
  <si>
    <t>c92_WRB price</t>
  </si>
  <si>
    <t xml:space="preserve"> Salem-Keiser residential ($/Kgal)</t>
  </si>
  <si>
    <t xml:space="preserve"> Salem-Keiser industrial ($/Kgal)</t>
  </si>
  <si>
    <t>residential</t>
  </si>
  <si>
    <t>industrial</t>
  </si>
  <si>
    <t>c92 Nsantiam price - c92 WRB price</t>
  </si>
  <si>
    <t>c93_WRB demand</t>
  </si>
  <si>
    <t xml:space="preserve"> Salem-Keiser residential (gal/yr)</t>
  </si>
  <si>
    <t xml:space="preserve"> Salem-Keiser commercial-industrial (gal/yr)</t>
  </si>
  <si>
    <t>c93_WRB demand - c92 WRB demand</t>
  </si>
  <si>
    <t>c93 WRB LRAC</t>
  </si>
  <si>
    <t>Use</t>
  </si>
  <si>
    <t>unknown</t>
  </si>
  <si>
    <t>irrigation</t>
  </si>
  <si>
    <t>municipal</t>
  </si>
  <si>
    <t xml:space="preserve"> SPECIALCODE</t>
  </si>
  <si>
    <t xml:space="preserve"> PODUSERATE_CFS</t>
  </si>
  <si>
    <t xml:space="preserve"> NPODSPERWR</t>
  </si>
  <si>
    <t xml:space="preserve"> INUSE</t>
  </si>
  <si>
    <t xml:space="preserve"> POURATE</t>
  </si>
  <si>
    <t xml:space="preserve"> POUID</t>
  </si>
  <si>
    <t xml:space="preserve"> PODSTATUS</t>
  </si>
  <si>
    <t xml:space="preserve"> USECODE</t>
  </si>
  <si>
    <t xml:space="preserve"> PERMITCODE</t>
  </si>
  <si>
    <t xml:space="preserve"> PRIORDOY</t>
  </si>
  <si>
    <t xml:space="preserve"> PRIORYR</t>
  </si>
  <si>
    <t xml:space="preserve"> PODID</t>
  </si>
  <si>
    <t xml:space="preserve"> WATERRIGHTID</t>
  </si>
  <si>
    <t xml:space="preserve"> PODRATE_CFS</t>
  </si>
  <si>
    <t xml:space="preserve"> END_DOY</t>
  </si>
  <si>
    <t xml:space="preserve"> BEGIN_DOY</t>
  </si>
  <si>
    <t xml:space="preserve"> YCOORD</t>
  </si>
  <si>
    <t xml:space="preserve"> XCOORD</t>
  </si>
  <si>
    <t xml:space="preserve"> STREAMINDEX</t>
  </si>
  <si>
    <t xml:space="preserve"> REACH_ID</t>
  </si>
  <si>
    <t xml:space="preserve"> REACHCOMID</t>
  </si>
  <si>
    <t>POD_INDEX</t>
  </si>
  <si>
    <t>Jan 1-15</t>
  </si>
  <si>
    <t>72595 Stout Cr.</t>
  </si>
  <si>
    <t>72596 Rock Cr.</t>
  </si>
  <si>
    <t>72597 Mad Cr.</t>
  </si>
  <si>
    <t>72598 upper Little N. Santiam R.</t>
  </si>
  <si>
    <t>Jan 16-31</t>
  </si>
  <si>
    <t>Feb 1-15</t>
  </si>
  <si>
    <t>Feb 16-28</t>
  </si>
  <si>
    <t>Mar 1-15</t>
  </si>
  <si>
    <t>Mar 16-31</t>
  </si>
  <si>
    <t>Apr 1-15</t>
  </si>
  <si>
    <t>Apr 16-30</t>
  </si>
  <si>
    <t>May 1-15</t>
  </si>
  <si>
    <t>May 16-31</t>
  </si>
  <si>
    <t>Jun 1-15</t>
  </si>
  <si>
    <t>Jun 16-30</t>
  </si>
  <si>
    <t>Jul 1-15</t>
  </si>
  <si>
    <t>Jul 16-31</t>
  </si>
  <si>
    <t>Aug 1-15</t>
  </si>
  <si>
    <t>Aug 16-31</t>
  </si>
  <si>
    <t>Sep 1-15</t>
  </si>
  <si>
    <t>Sep 16-20</t>
  </si>
  <si>
    <t>Oct 1-15</t>
  </si>
  <si>
    <t>Oct 16-31</t>
  </si>
  <si>
    <t>Nov 1-15</t>
  </si>
  <si>
    <t>Nov 16-30</t>
  </si>
  <si>
    <t>Dec 1-15</t>
  </si>
  <si>
    <t>Dec 16-31</t>
  </si>
  <si>
    <t>obsolete WRID 1930 N. Santiam outlet</t>
  </si>
  <si>
    <t>1945 decree N. Santiam below Gardner Bennett diversion</t>
  </si>
  <si>
    <t>MF141 N. Santiam at Greens Bridge</t>
  </si>
  <si>
    <t>MF 142 N. Santiam at Mehama</t>
  </si>
  <si>
    <t>MF 143 N. Santiam at Niagara</t>
  </si>
  <si>
    <t>65756 N. Santiam at Detroit</t>
  </si>
  <si>
    <t>certificate # or application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</si>
</sst>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9.5"/>
      <color rgb="FF008000"/>
      <name val="Consolas"/>
      <family val="3"/>
    </font>
    <font>
      <sz val="9.5"/>
      <color rgb="FF000000"/>
      <name val="Consolas"/>
      <family val="3"/>
    </font>
    <font>
      <sz val="9.5"/>
      <color rgb="FF0000FF"/>
      <name val="Consolas"/>
      <family val="3"/>
    </font>
    <font>
      <sz val="9.5"/>
      <color rgb="FF2B91AF"/>
      <name val="Consolas"/>
      <family val="3"/>
    </font>
    <font>
      <sz val="9.5"/>
      <color rgb="FF2F4F4F"/>
      <name val="Consolas"/>
      <family val="3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5" fillId="4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wrapText="1"/>
    </xf>
    <xf numFmtId="1" fontId="0" fillId="0" borderId="0" xfId="0" applyNumberFormat="1" applyFill="1"/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Fill="1"/>
    <xf numFmtId="3" fontId="0" fillId="0" borderId="0" xfId="0" applyNumberFormat="1" applyFill="1"/>
    <xf numFmtId="0" fontId="0" fillId="0" borderId="0" xfId="0" applyAlignment="1">
      <alignment horizontal="right" wrapText="1"/>
    </xf>
    <xf numFmtId="0" fontId="0" fillId="0" borderId="0" xfId="0" applyAlignmen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0" fillId="0" borderId="0" xfId="1" applyNumberFormat="1" applyFont="1" applyAlignment="1"/>
    <xf numFmtId="0" fontId="9" fillId="0" borderId="0" xfId="0" applyFont="1" applyAlignment="1">
      <alignment wrapText="1"/>
    </xf>
    <xf numFmtId="3" fontId="9" fillId="0" borderId="0" xfId="0" applyNumberFormat="1" applyFont="1"/>
    <xf numFmtId="165" fontId="9" fillId="0" borderId="0" xfId="1" applyNumberFormat="1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0" fontId="9" fillId="0" borderId="0" xfId="3" applyNumberFormat="1" applyFont="1"/>
    <xf numFmtId="9" fontId="9" fillId="0" borderId="0" xfId="3" applyNumberFormat="1" applyFont="1"/>
    <xf numFmtId="0" fontId="9" fillId="0" borderId="0" xfId="0" applyFont="1" applyAlignment="1"/>
    <xf numFmtId="0" fontId="0" fillId="0" borderId="0" xfId="0" applyAlignment="1">
      <alignment horizontal="right"/>
    </xf>
    <xf numFmtId="1" fontId="0" fillId="0" borderId="0" xfId="1" applyNumberFormat="1" applyFont="1"/>
    <xf numFmtId="0" fontId="9" fillId="0" borderId="0" xfId="0" applyFont="1"/>
    <xf numFmtId="165" fontId="9" fillId="0" borderId="0" xfId="1" applyNumberFormat="1" applyFont="1" applyAlignment="1">
      <alignment wrapText="1"/>
    </xf>
    <xf numFmtId="165" fontId="9" fillId="0" borderId="0" xfId="1" applyNumberFormat="1" applyFont="1"/>
    <xf numFmtId="44" fontId="0" fillId="0" borderId="0" xfId="2" applyFont="1"/>
    <xf numFmtId="0" fontId="2" fillId="0" borderId="0" xfId="0" applyFont="1" applyAlignment="1">
      <alignment wrapText="1"/>
    </xf>
    <xf numFmtId="3" fontId="2" fillId="0" borderId="0" xfId="0" applyNumberFormat="1" applyFont="1"/>
    <xf numFmtId="165" fontId="2" fillId="0" borderId="0" xfId="1" applyNumberFormat="1" applyFont="1" applyAlignment="1">
      <alignment horizontal="left"/>
    </xf>
    <xf numFmtId="44" fontId="2" fillId="0" borderId="0" xfId="2" applyFont="1"/>
    <xf numFmtId="44" fontId="2" fillId="0" borderId="0" xfId="2" applyFont="1" applyAlignment="1">
      <alignment horizontal="left"/>
    </xf>
    <xf numFmtId="44" fontId="0" fillId="0" borderId="0" xfId="0" applyNumberFormat="1"/>
    <xf numFmtId="166" fontId="0" fillId="0" borderId="0" xfId="2" applyNumberFormat="1" applyFont="1"/>
    <xf numFmtId="44" fontId="9" fillId="0" borderId="0" xfId="0" applyNumberFormat="1" applyFont="1"/>
    <xf numFmtId="166" fontId="9" fillId="0" borderId="0" xfId="2" applyNumberFormat="1" applyFont="1"/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14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7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20" xfId="0" applyNumberForma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0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23" xfId="0" applyNumberForma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right"/>
    </xf>
    <xf numFmtId="167" fontId="0" fillId="0" borderId="0" xfId="0" applyNumberFormat="1"/>
    <xf numFmtId="44" fontId="0" fillId="0" borderId="0" xfId="2" applyNumberFormat="1" applyFont="1"/>
    <xf numFmtId="9" fontId="0" fillId="0" borderId="0" xfId="3" applyFont="1"/>
    <xf numFmtId="165" fontId="9" fillId="0" borderId="0" xfId="1" applyNumberFormat="1" applyFont="1" applyAlignment="1">
      <alignment horizontal="center"/>
    </xf>
    <xf numFmtId="0" fontId="26" fillId="0" borderId="0" xfId="0" applyFont="1"/>
    <xf numFmtId="1" fontId="0" fillId="0" borderId="0" xfId="2" applyNumberFormat="1" applyFont="1"/>
    <xf numFmtId="3" fontId="2" fillId="0" borderId="0" xfId="0" applyNumberFormat="1" applyFont="1" applyAlignment="1">
      <alignment horizontal="center"/>
    </xf>
    <xf numFmtId="44" fontId="9" fillId="0" borderId="0" xfId="2" applyNumberFormat="1" applyFont="1"/>
    <xf numFmtId="1" fontId="26" fillId="0" borderId="0" xfId="1" applyNumberFormat="1" applyFont="1"/>
    <xf numFmtId="0" fontId="0" fillId="0" borderId="0" xfId="0"/>
    <xf numFmtId="0" fontId="0" fillId="0" borderId="0" xfId="0"/>
    <xf numFmtId="165" fontId="0" fillId="0" borderId="0" xfId="1" applyNumberFormat="1" applyFont="1"/>
    <xf numFmtId="0" fontId="0" fillId="0" borderId="0" xfId="0"/>
    <xf numFmtId="165" fontId="0" fillId="0" borderId="0" xfId="1" applyNumberFormat="1" applyFont="1"/>
    <xf numFmtId="0" fontId="0" fillId="0" borderId="0" xfId="0"/>
    <xf numFmtId="165" fontId="0" fillId="0" borderId="0" xfId="1" applyNumberFormat="1" applyFont="1"/>
    <xf numFmtId="0" fontId="0" fillId="0" borderId="0" xfId="0"/>
    <xf numFmtId="44" fontId="0" fillId="0" borderId="0" xfId="2" applyFont="1"/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/>
    <xf numFmtId="44" fontId="0" fillId="0" borderId="0" xfId="2" applyFont="1"/>
    <xf numFmtId="0" fontId="0" fillId="0" borderId="14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DB317108-E895-4BDD-8C0E-91715A079B6E}"/>
    <cellStyle name="60% - Accent2 2" xfId="40" xr:uid="{146CBB51-C4ED-45E4-95EB-6B01117AD0CE}"/>
    <cellStyle name="60% - Accent3 2" xfId="41" xr:uid="{E6FBE4DF-16CF-4F6B-B9FC-78C6A1CCD656}"/>
    <cellStyle name="60% - Accent4 2" xfId="42" xr:uid="{F27DEF2C-66E6-436F-8172-FFB8EF1D55FA}"/>
    <cellStyle name="60% - Accent5 2" xfId="43" xr:uid="{90E48F47-02D7-477F-822B-099FE5D4F5B5}"/>
    <cellStyle name="60% - Accent6 2" xfId="44" xr:uid="{DB3176AC-EBF7-4AA4-90D6-D085BF5BD738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Linked Cell" xfId="14" builtinId="24" customBuiltin="1"/>
    <cellStyle name="Neutral 2" xfId="38" xr:uid="{263D3B1D-C1A4-4E7B-9F76-7F3A43940AB2}"/>
    <cellStyle name="Normal" xfId="0" builtinId="0"/>
    <cellStyle name="Note" xfId="17" builtinId="10" customBuiltin="1"/>
    <cellStyle name="Output" xfId="12" builtinId="21" customBuiltin="1"/>
    <cellStyle name="Percent" xfId="3" builtinId="5"/>
    <cellStyle name="Title" xfId="4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80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DEBC-8AA5-4D28-A26E-BB16071E18E2}">
  <dimension ref="A1:B1032199"/>
  <sheetViews>
    <sheetView workbookViewId="0">
      <selection activeCell="B11" sqref="B11"/>
    </sheetView>
  </sheetViews>
  <sheetFormatPr defaultRowHeight="15" x14ac:dyDescent="0.25"/>
  <cols>
    <col min="1" max="1" width="32" customWidth="1"/>
  </cols>
  <sheetData>
    <row r="1" spans="1:2" x14ac:dyDescent="0.25">
      <c r="A1" t="s">
        <v>15</v>
      </c>
    </row>
    <row r="2" spans="1:2" x14ac:dyDescent="0.25">
      <c r="A2" s="2" t="s">
        <v>6</v>
      </c>
      <c r="B2">
        <v>23780879</v>
      </c>
    </row>
    <row r="3" spans="1:2" x14ac:dyDescent="0.25">
      <c r="A3" t="s">
        <v>5</v>
      </c>
      <c r="B3" s="3">
        <v>6</v>
      </c>
    </row>
    <row r="4" spans="1:2" x14ac:dyDescent="0.25">
      <c r="A4" t="s">
        <v>4</v>
      </c>
      <c r="B4" t="s">
        <v>3</v>
      </c>
    </row>
    <row r="5" spans="1:2" x14ac:dyDescent="0.25">
      <c r="A5" t="s">
        <v>1</v>
      </c>
      <c r="B5">
        <v>469061</v>
      </c>
    </row>
    <row r="6" spans="1:2" x14ac:dyDescent="0.25">
      <c r="A6" t="s">
        <v>0</v>
      </c>
      <c r="B6">
        <v>11001</v>
      </c>
    </row>
    <row r="7" spans="1:2" x14ac:dyDescent="0.25">
      <c r="A7" t="s">
        <v>14</v>
      </c>
      <c r="B7">
        <v>722</v>
      </c>
    </row>
    <row r="8" spans="1:2" x14ac:dyDescent="0.25">
      <c r="A8" t="s">
        <v>13</v>
      </c>
      <c r="B8">
        <v>686</v>
      </c>
    </row>
    <row r="9" spans="1:2" x14ac:dyDescent="0.25">
      <c r="A9" t="s">
        <v>12</v>
      </c>
      <c r="B9">
        <v>710</v>
      </c>
    </row>
    <row r="10" spans="1:2" x14ac:dyDescent="0.25">
      <c r="A10" t="s">
        <v>11</v>
      </c>
      <c r="B10">
        <v>27</v>
      </c>
    </row>
    <row r="16382" spans="1:2" x14ac:dyDescent="0.25">
      <c r="A16382" t="s">
        <v>10</v>
      </c>
      <c r="B16382" t="s">
        <v>9</v>
      </c>
    </row>
    <row r="16383" spans="1:2" x14ac:dyDescent="0.25">
      <c r="A16383" s="2" t="s">
        <v>8</v>
      </c>
      <c r="B16383" t="s">
        <v>7</v>
      </c>
    </row>
    <row r="16384" spans="1:2" x14ac:dyDescent="0.25">
      <c r="A16384" s="2" t="s">
        <v>6</v>
      </c>
      <c r="B16384">
        <v>23780879</v>
      </c>
    </row>
    <row r="16385" spans="1:2" x14ac:dyDescent="0.25">
      <c r="A16385" t="s">
        <v>5</v>
      </c>
      <c r="B16385" s="1">
        <v>6</v>
      </c>
    </row>
    <row r="16386" spans="1:2" x14ac:dyDescent="0.25">
      <c r="A16386" t="s">
        <v>4</v>
      </c>
      <c r="B16386" t="s">
        <v>3</v>
      </c>
    </row>
    <row r="16389" spans="1:2" x14ac:dyDescent="0.25">
      <c r="B16389" t="s">
        <v>2</v>
      </c>
    </row>
    <row r="16390" spans="1:2" x14ac:dyDescent="0.25">
      <c r="A16390" t="s">
        <v>1</v>
      </c>
      <c r="B16390">
        <v>469061</v>
      </c>
    </row>
    <row r="16391" spans="1:2" x14ac:dyDescent="0.25">
      <c r="A16391" t="s">
        <v>0</v>
      </c>
      <c r="B16391">
        <v>11001</v>
      </c>
    </row>
    <row r="32766" spans="1:2" x14ac:dyDescent="0.25">
      <c r="A32766" t="s">
        <v>10</v>
      </c>
      <c r="B32766" t="s">
        <v>9</v>
      </c>
    </row>
    <row r="32767" spans="1:2" x14ac:dyDescent="0.25">
      <c r="A32767" s="2" t="s">
        <v>8</v>
      </c>
      <c r="B32767" t="s">
        <v>7</v>
      </c>
    </row>
    <row r="32768" spans="1:2" x14ac:dyDescent="0.25">
      <c r="A32768" s="2" t="s">
        <v>6</v>
      </c>
      <c r="B32768">
        <v>23780879</v>
      </c>
    </row>
    <row r="32769" spans="1:2" x14ac:dyDescent="0.25">
      <c r="A32769" t="s">
        <v>5</v>
      </c>
      <c r="B32769" s="1">
        <v>6</v>
      </c>
    </row>
    <row r="32770" spans="1:2" x14ac:dyDescent="0.25">
      <c r="A32770" t="s">
        <v>4</v>
      </c>
      <c r="B32770" t="s">
        <v>3</v>
      </c>
    </row>
    <row r="32773" spans="1:2" x14ac:dyDescent="0.25">
      <c r="B32773" t="s">
        <v>2</v>
      </c>
    </row>
    <row r="32774" spans="1:2" x14ac:dyDescent="0.25">
      <c r="A32774" t="s">
        <v>1</v>
      </c>
      <c r="B32774">
        <v>469061</v>
      </c>
    </row>
    <row r="32775" spans="1:2" x14ac:dyDescent="0.25">
      <c r="A32775" t="s">
        <v>0</v>
      </c>
      <c r="B32775">
        <v>11001</v>
      </c>
    </row>
    <row r="49150" spans="1:2" x14ac:dyDescent="0.25">
      <c r="A49150" t="s">
        <v>10</v>
      </c>
      <c r="B49150" t="s">
        <v>9</v>
      </c>
    </row>
    <row r="49151" spans="1:2" x14ac:dyDescent="0.25">
      <c r="A49151" s="2" t="s">
        <v>8</v>
      </c>
      <c r="B49151" t="s">
        <v>7</v>
      </c>
    </row>
    <row r="49152" spans="1:2" x14ac:dyDescent="0.25">
      <c r="A49152" s="2" t="s">
        <v>6</v>
      </c>
      <c r="B49152">
        <v>23780879</v>
      </c>
    </row>
    <row r="49153" spans="1:2" x14ac:dyDescent="0.25">
      <c r="A49153" t="s">
        <v>5</v>
      </c>
      <c r="B49153" s="1">
        <v>6</v>
      </c>
    </row>
    <row r="49154" spans="1:2" x14ac:dyDescent="0.25">
      <c r="A49154" t="s">
        <v>4</v>
      </c>
      <c r="B49154" t="s">
        <v>3</v>
      </c>
    </row>
    <row r="49157" spans="1:2" x14ac:dyDescent="0.25">
      <c r="B49157" t="s">
        <v>2</v>
      </c>
    </row>
    <row r="49158" spans="1:2" x14ac:dyDescent="0.25">
      <c r="A49158" t="s">
        <v>1</v>
      </c>
      <c r="B49158">
        <v>469061</v>
      </c>
    </row>
    <row r="49159" spans="1:2" x14ac:dyDescent="0.25">
      <c r="A49159" t="s">
        <v>0</v>
      </c>
      <c r="B49159">
        <v>11001</v>
      </c>
    </row>
    <row r="65534" spans="1:2" x14ac:dyDescent="0.25">
      <c r="A65534" t="s">
        <v>10</v>
      </c>
      <c r="B65534" t="s">
        <v>9</v>
      </c>
    </row>
    <row r="65535" spans="1:2" x14ac:dyDescent="0.25">
      <c r="A65535" s="2" t="s">
        <v>8</v>
      </c>
      <c r="B65535" t="s">
        <v>7</v>
      </c>
    </row>
    <row r="65536" spans="1:2" x14ac:dyDescent="0.25">
      <c r="A65536" s="2" t="s">
        <v>6</v>
      </c>
      <c r="B65536">
        <v>23780879</v>
      </c>
    </row>
    <row r="65537" spans="1:2" x14ac:dyDescent="0.25">
      <c r="A65537" t="s">
        <v>5</v>
      </c>
      <c r="B65537" s="1">
        <v>6</v>
      </c>
    </row>
    <row r="65538" spans="1:2" x14ac:dyDescent="0.25">
      <c r="A65538" t="s">
        <v>4</v>
      </c>
      <c r="B65538" t="s">
        <v>3</v>
      </c>
    </row>
    <row r="65541" spans="1:2" x14ac:dyDescent="0.25">
      <c r="B65541" t="s">
        <v>2</v>
      </c>
    </row>
    <row r="65542" spans="1:2" x14ac:dyDescent="0.25">
      <c r="A65542" t="s">
        <v>1</v>
      </c>
      <c r="B65542">
        <v>469061</v>
      </c>
    </row>
    <row r="65543" spans="1:2" x14ac:dyDescent="0.25">
      <c r="A65543" t="s">
        <v>0</v>
      </c>
      <c r="B65543">
        <v>11001</v>
      </c>
    </row>
    <row r="81918" spans="1:2" x14ac:dyDescent="0.25">
      <c r="A81918" t="s">
        <v>10</v>
      </c>
      <c r="B81918" t="s">
        <v>9</v>
      </c>
    </row>
    <row r="81919" spans="1:2" x14ac:dyDescent="0.25">
      <c r="A81919" s="2" t="s">
        <v>8</v>
      </c>
      <c r="B81919" t="s">
        <v>7</v>
      </c>
    </row>
    <row r="81920" spans="1:2" x14ac:dyDescent="0.25">
      <c r="A81920" s="2" t="s">
        <v>6</v>
      </c>
      <c r="B81920">
        <v>23780879</v>
      </c>
    </row>
    <row r="81921" spans="1:2" x14ac:dyDescent="0.25">
      <c r="A81921" t="s">
        <v>5</v>
      </c>
      <c r="B81921" s="1">
        <v>6</v>
      </c>
    </row>
    <row r="81922" spans="1:2" x14ac:dyDescent="0.25">
      <c r="A81922" t="s">
        <v>4</v>
      </c>
      <c r="B81922" t="s">
        <v>3</v>
      </c>
    </row>
    <row r="81925" spans="1:2" x14ac:dyDescent="0.25">
      <c r="B81925" t="s">
        <v>2</v>
      </c>
    </row>
    <row r="81926" spans="1:2" x14ac:dyDescent="0.25">
      <c r="A81926" t="s">
        <v>1</v>
      </c>
      <c r="B81926">
        <v>469061</v>
      </c>
    </row>
    <row r="81927" spans="1:2" x14ac:dyDescent="0.25">
      <c r="A81927" t="s">
        <v>0</v>
      </c>
      <c r="B81927">
        <v>11001</v>
      </c>
    </row>
    <row r="98302" spans="1:2" x14ac:dyDescent="0.25">
      <c r="A98302" t="s">
        <v>10</v>
      </c>
      <c r="B98302" t="s">
        <v>9</v>
      </c>
    </row>
    <row r="98303" spans="1:2" x14ac:dyDescent="0.25">
      <c r="A98303" s="2" t="s">
        <v>8</v>
      </c>
      <c r="B98303" t="s">
        <v>7</v>
      </c>
    </row>
    <row r="98304" spans="1:2" x14ac:dyDescent="0.25">
      <c r="A98304" s="2" t="s">
        <v>6</v>
      </c>
      <c r="B98304">
        <v>23780879</v>
      </c>
    </row>
    <row r="98305" spans="1:2" x14ac:dyDescent="0.25">
      <c r="A98305" t="s">
        <v>5</v>
      </c>
      <c r="B98305" s="1">
        <v>6</v>
      </c>
    </row>
    <row r="98306" spans="1:2" x14ac:dyDescent="0.25">
      <c r="A98306" t="s">
        <v>4</v>
      </c>
      <c r="B98306" t="s">
        <v>3</v>
      </c>
    </row>
    <row r="98309" spans="1:2" x14ac:dyDescent="0.25">
      <c r="B98309" t="s">
        <v>2</v>
      </c>
    </row>
    <row r="98310" spans="1:2" x14ac:dyDescent="0.25">
      <c r="A98310" t="s">
        <v>1</v>
      </c>
      <c r="B98310">
        <v>469061</v>
      </c>
    </row>
    <row r="98311" spans="1:2" x14ac:dyDescent="0.25">
      <c r="A98311" t="s">
        <v>0</v>
      </c>
      <c r="B98311">
        <v>11001</v>
      </c>
    </row>
    <row r="114686" spans="1:2" x14ac:dyDescent="0.25">
      <c r="A114686" t="s">
        <v>10</v>
      </c>
      <c r="B114686" t="s">
        <v>9</v>
      </c>
    </row>
    <row r="114687" spans="1:2" x14ac:dyDescent="0.25">
      <c r="A114687" s="2" t="s">
        <v>8</v>
      </c>
      <c r="B114687" t="s">
        <v>7</v>
      </c>
    </row>
    <row r="114688" spans="1:2" x14ac:dyDescent="0.25">
      <c r="A114688" s="2" t="s">
        <v>6</v>
      </c>
      <c r="B114688">
        <v>23780879</v>
      </c>
    </row>
    <row r="114689" spans="1:2" x14ac:dyDescent="0.25">
      <c r="A114689" t="s">
        <v>5</v>
      </c>
      <c r="B114689" s="1">
        <v>6</v>
      </c>
    </row>
    <row r="114690" spans="1:2" x14ac:dyDescent="0.25">
      <c r="A114690" t="s">
        <v>4</v>
      </c>
      <c r="B114690" t="s">
        <v>3</v>
      </c>
    </row>
    <row r="114693" spans="1:2" x14ac:dyDescent="0.25">
      <c r="B114693" t="s">
        <v>2</v>
      </c>
    </row>
    <row r="114694" spans="1:2" x14ac:dyDescent="0.25">
      <c r="A114694" t="s">
        <v>1</v>
      </c>
      <c r="B114694">
        <v>469061</v>
      </c>
    </row>
    <row r="114695" spans="1:2" x14ac:dyDescent="0.25">
      <c r="A114695" t="s">
        <v>0</v>
      </c>
      <c r="B114695">
        <v>11001</v>
      </c>
    </row>
    <row r="131070" spans="1:2" x14ac:dyDescent="0.25">
      <c r="A131070" t="s">
        <v>10</v>
      </c>
      <c r="B131070" t="s">
        <v>9</v>
      </c>
    </row>
    <row r="131071" spans="1:2" x14ac:dyDescent="0.25">
      <c r="A131071" s="2" t="s">
        <v>8</v>
      </c>
      <c r="B131071" t="s">
        <v>7</v>
      </c>
    </row>
    <row r="131072" spans="1:2" x14ac:dyDescent="0.25">
      <c r="A131072" s="2" t="s">
        <v>6</v>
      </c>
      <c r="B131072">
        <v>23780879</v>
      </c>
    </row>
    <row r="131073" spans="1:2" x14ac:dyDescent="0.25">
      <c r="A131073" t="s">
        <v>5</v>
      </c>
      <c r="B131073" s="1">
        <v>6</v>
      </c>
    </row>
    <row r="131074" spans="1:2" x14ac:dyDescent="0.25">
      <c r="A131074" t="s">
        <v>4</v>
      </c>
      <c r="B131074" t="s">
        <v>3</v>
      </c>
    </row>
    <row r="131077" spans="1:2" x14ac:dyDescent="0.25">
      <c r="B131077" t="s">
        <v>2</v>
      </c>
    </row>
    <row r="131078" spans="1:2" x14ac:dyDescent="0.25">
      <c r="A131078" t="s">
        <v>1</v>
      </c>
      <c r="B131078">
        <v>469061</v>
      </c>
    </row>
    <row r="131079" spans="1:2" x14ac:dyDescent="0.25">
      <c r="A131079" t="s">
        <v>0</v>
      </c>
      <c r="B131079">
        <v>11001</v>
      </c>
    </row>
    <row r="147454" spans="1:2" x14ac:dyDescent="0.25">
      <c r="A147454" t="s">
        <v>10</v>
      </c>
      <c r="B147454" t="s">
        <v>9</v>
      </c>
    </row>
    <row r="147455" spans="1:2" x14ac:dyDescent="0.25">
      <c r="A147455" s="2" t="s">
        <v>8</v>
      </c>
      <c r="B147455" t="s">
        <v>7</v>
      </c>
    </row>
    <row r="147456" spans="1:2" x14ac:dyDescent="0.25">
      <c r="A147456" s="2" t="s">
        <v>6</v>
      </c>
      <c r="B147456">
        <v>23780879</v>
      </c>
    </row>
    <row r="147457" spans="1:2" x14ac:dyDescent="0.25">
      <c r="A147457" t="s">
        <v>5</v>
      </c>
      <c r="B147457" s="1">
        <v>6</v>
      </c>
    </row>
    <row r="147458" spans="1:2" x14ac:dyDescent="0.25">
      <c r="A147458" t="s">
        <v>4</v>
      </c>
      <c r="B147458" t="s">
        <v>3</v>
      </c>
    </row>
    <row r="147461" spans="1:2" x14ac:dyDescent="0.25">
      <c r="B147461" t="s">
        <v>2</v>
      </c>
    </row>
    <row r="147462" spans="1:2" x14ac:dyDescent="0.25">
      <c r="A147462" t="s">
        <v>1</v>
      </c>
      <c r="B147462">
        <v>469061</v>
      </c>
    </row>
    <row r="147463" spans="1:2" x14ac:dyDescent="0.25">
      <c r="A147463" t="s">
        <v>0</v>
      </c>
      <c r="B147463">
        <v>11001</v>
      </c>
    </row>
    <row r="163838" spans="1:2" x14ac:dyDescent="0.25">
      <c r="A163838" t="s">
        <v>10</v>
      </c>
      <c r="B163838" t="s">
        <v>9</v>
      </c>
    </row>
    <row r="163839" spans="1:2" x14ac:dyDescent="0.25">
      <c r="A163839" s="2" t="s">
        <v>8</v>
      </c>
      <c r="B163839" t="s">
        <v>7</v>
      </c>
    </row>
    <row r="163840" spans="1:2" x14ac:dyDescent="0.25">
      <c r="A163840" s="2" t="s">
        <v>6</v>
      </c>
      <c r="B163840">
        <v>23780879</v>
      </c>
    </row>
    <row r="163841" spans="1:2" x14ac:dyDescent="0.25">
      <c r="A163841" t="s">
        <v>5</v>
      </c>
      <c r="B163841" s="1">
        <v>6</v>
      </c>
    </row>
    <row r="163842" spans="1:2" x14ac:dyDescent="0.25">
      <c r="A163842" t="s">
        <v>4</v>
      </c>
      <c r="B163842" t="s">
        <v>3</v>
      </c>
    </row>
    <row r="163845" spans="1:2" x14ac:dyDescent="0.25">
      <c r="B163845" t="s">
        <v>2</v>
      </c>
    </row>
    <row r="163846" spans="1:2" x14ac:dyDescent="0.25">
      <c r="A163846" t="s">
        <v>1</v>
      </c>
      <c r="B163846">
        <v>469061</v>
      </c>
    </row>
    <row r="163847" spans="1:2" x14ac:dyDescent="0.25">
      <c r="A163847" t="s">
        <v>0</v>
      </c>
      <c r="B163847">
        <v>11001</v>
      </c>
    </row>
    <row r="180222" spans="1:2" x14ac:dyDescent="0.25">
      <c r="A180222" t="s">
        <v>10</v>
      </c>
      <c r="B180222" t="s">
        <v>9</v>
      </c>
    </row>
    <row r="180223" spans="1:2" x14ac:dyDescent="0.25">
      <c r="A180223" s="2" t="s">
        <v>8</v>
      </c>
      <c r="B180223" t="s">
        <v>7</v>
      </c>
    </row>
    <row r="180224" spans="1:2" x14ac:dyDescent="0.25">
      <c r="A180224" s="2" t="s">
        <v>6</v>
      </c>
      <c r="B180224">
        <v>23780879</v>
      </c>
    </row>
    <row r="180225" spans="1:2" x14ac:dyDescent="0.25">
      <c r="A180225" t="s">
        <v>5</v>
      </c>
      <c r="B180225" s="1">
        <v>6</v>
      </c>
    </row>
    <row r="180226" spans="1:2" x14ac:dyDescent="0.25">
      <c r="A180226" t="s">
        <v>4</v>
      </c>
      <c r="B180226" t="s">
        <v>3</v>
      </c>
    </row>
    <row r="180229" spans="1:2" x14ac:dyDescent="0.25">
      <c r="B180229" t="s">
        <v>2</v>
      </c>
    </row>
    <row r="180230" spans="1:2" x14ac:dyDescent="0.25">
      <c r="A180230" t="s">
        <v>1</v>
      </c>
      <c r="B180230">
        <v>469061</v>
      </c>
    </row>
    <row r="180231" spans="1:2" x14ac:dyDescent="0.25">
      <c r="A180231" t="s">
        <v>0</v>
      </c>
      <c r="B180231">
        <v>11001</v>
      </c>
    </row>
    <row r="196606" spans="1:2" x14ac:dyDescent="0.25">
      <c r="A196606" t="s">
        <v>10</v>
      </c>
      <c r="B196606" t="s">
        <v>9</v>
      </c>
    </row>
    <row r="196607" spans="1:2" x14ac:dyDescent="0.25">
      <c r="A196607" s="2" t="s">
        <v>8</v>
      </c>
      <c r="B196607" t="s">
        <v>7</v>
      </c>
    </row>
    <row r="196608" spans="1:2" x14ac:dyDescent="0.25">
      <c r="A196608" s="2" t="s">
        <v>6</v>
      </c>
      <c r="B196608">
        <v>23780879</v>
      </c>
    </row>
    <row r="196609" spans="1:2" x14ac:dyDescent="0.25">
      <c r="A196609" t="s">
        <v>5</v>
      </c>
      <c r="B196609" s="1">
        <v>6</v>
      </c>
    </row>
    <row r="196610" spans="1:2" x14ac:dyDescent="0.25">
      <c r="A196610" t="s">
        <v>4</v>
      </c>
      <c r="B196610" t="s">
        <v>3</v>
      </c>
    </row>
    <row r="196613" spans="1:2" x14ac:dyDescent="0.25">
      <c r="B196613" t="s">
        <v>2</v>
      </c>
    </row>
    <row r="196614" spans="1:2" x14ac:dyDescent="0.25">
      <c r="A196614" t="s">
        <v>1</v>
      </c>
      <c r="B196614">
        <v>469061</v>
      </c>
    </row>
    <row r="196615" spans="1:2" x14ac:dyDescent="0.25">
      <c r="A196615" t="s">
        <v>0</v>
      </c>
      <c r="B196615">
        <v>11001</v>
      </c>
    </row>
    <row r="212990" spans="1:2" x14ac:dyDescent="0.25">
      <c r="A212990" t="s">
        <v>10</v>
      </c>
      <c r="B212990" t="s">
        <v>9</v>
      </c>
    </row>
    <row r="212991" spans="1:2" x14ac:dyDescent="0.25">
      <c r="A212991" s="2" t="s">
        <v>8</v>
      </c>
      <c r="B212991" t="s">
        <v>7</v>
      </c>
    </row>
    <row r="212992" spans="1:2" x14ac:dyDescent="0.25">
      <c r="A212992" s="2" t="s">
        <v>6</v>
      </c>
      <c r="B212992">
        <v>23780879</v>
      </c>
    </row>
    <row r="212993" spans="1:2" x14ac:dyDescent="0.25">
      <c r="A212993" t="s">
        <v>5</v>
      </c>
      <c r="B212993" s="1">
        <v>6</v>
      </c>
    </row>
    <row r="212994" spans="1:2" x14ac:dyDescent="0.25">
      <c r="A212994" t="s">
        <v>4</v>
      </c>
      <c r="B212994" t="s">
        <v>3</v>
      </c>
    </row>
    <row r="212997" spans="1:2" x14ac:dyDescent="0.25">
      <c r="B212997" t="s">
        <v>2</v>
      </c>
    </row>
    <row r="212998" spans="1:2" x14ac:dyDescent="0.25">
      <c r="A212998" t="s">
        <v>1</v>
      </c>
      <c r="B212998">
        <v>469061</v>
      </c>
    </row>
    <row r="212999" spans="1:2" x14ac:dyDescent="0.25">
      <c r="A212999" t="s">
        <v>0</v>
      </c>
      <c r="B212999">
        <v>11001</v>
      </c>
    </row>
    <row r="229374" spans="1:2" x14ac:dyDescent="0.25">
      <c r="A229374" t="s">
        <v>10</v>
      </c>
      <c r="B229374" t="s">
        <v>9</v>
      </c>
    </row>
    <row r="229375" spans="1:2" x14ac:dyDescent="0.25">
      <c r="A229375" s="2" t="s">
        <v>8</v>
      </c>
      <c r="B229375" t="s">
        <v>7</v>
      </c>
    </row>
    <row r="229376" spans="1:2" x14ac:dyDescent="0.25">
      <c r="A229376" s="2" t="s">
        <v>6</v>
      </c>
      <c r="B229376">
        <v>23780879</v>
      </c>
    </row>
    <row r="229377" spans="1:2" x14ac:dyDescent="0.25">
      <c r="A229377" t="s">
        <v>5</v>
      </c>
      <c r="B229377" s="1">
        <v>6</v>
      </c>
    </row>
    <row r="229378" spans="1:2" x14ac:dyDescent="0.25">
      <c r="A229378" t="s">
        <v>4</v>
      </c>
      <c r="B229378" t="s">
        <v>3</v>
      </c>
    </row>
    <row r="229381" spans="1:2" x14ac:dyDescent="0.25">
      <c r="B229381" t="s">
        <v>2</v>
      </c>
    </row>
    <row r="229382" spans="1:2" x14ac:dyDescent="0.25">
      <c r="A229382" t="s">
        <v>1</v>
      </c>
      <c r="B229382">
        <v>469061</v>
      </c>
    </row>
    <row r="229383" spans="1:2" x14ac:dyDescent="0.25">
      <c r="A229383" t="s">
        <v>0</v>
      </c>
      <c r="B229383">
        <v>11001</v>
      </c>
    </row>
    <row r="245758" spans="1:2" x14ac:dyDescent="0.25">
      <c r="A245758" t="s">
        <v>10</v>
      </c>
      <c r="B245758" t="s">
        <v>9</v>
      </c>
    </row>
    <row r="245759" spans="1:2" x14ac:dyDescent="0.25">
      <c r="A245759" s="2" t="s">
        <v>8</v>
      </c>
      <c r="B245759" t="s">
        <v>7</v>
      </c>
    </row>
    <row r="245760" spans="1:2" x14ac:dyDescent="0.25">
      <c r="A245760" s="2" t="s">
        <v>6</v>
      </c>
      <c r="B245760">
        <v>23780879</v>
      </c>
    </row>
    <row r="245761" spans="1:2" x14ac:dyDescent="0.25">
      <c r="A245761" t="s">
        <v>5</v>
      </c>
      <c r="B245761" s="1">
        <v>6</v>
      </c>
    </row>
    <row r="245762" spans="1:2" x14ac:dyDescent="0.25">
      <c r="A245762" t="s">
        <v>4</v>
      </c>
      <c r="B245762" t="s">
        <v>3</v>
      </c>
    </row>
    <row r="245765" spans="1:2" x14ac:dyDescent="0.25">
      <c r="B245765" t="s">
        <v>2</v>
      </c>
    </row>
    <row r="245766" spans="1:2" x14ac:dyDescent="0.25">
      <c r="A245766" t="s">
        <v>1</v>
      </c>
      <c r="B245766">
        <v>469061</v>
      </c>
    </row>
    <row r="245767" spans="1:2" x14ac:dyDescent="0.25">
      <c r="A245767" t="s">
        <v>0</v>
      </c>
      <c r="B245767">
        <v>11001</v>
      </c>
    </row>
    <row r="262142" spans="1:2" x14ac:dyDescent="0.25">
      <c r="A262142" t="s">
        <v>10</v>
      </c>
      <c r="B262142" t="s">
        <v>9</v>
      </c>
    </row>
    <row r="262143" spans="1:2" x14ac:dyDescent="0.25">
      <c r="A262143" s="2" t="s">
        <v>8</v>
      </c>
      <c r="B262143" t="s">
        <v>7</v>
      </c>
    </row>
    <row r="262144" spans="1:2" x14ac:dyDescent="0.25">
      <c r="A262144" s="2" t="s">
        <v>6</v>
      </c>
      <c r="B262144">
        <v>23780879</v>
      </c>
    </row>
    <row r="262145" spans="1:2" x14ac:dyDescent="0.25">
      <c r="A262145" t="s">
        <v>5</v>
      </c>
      <c r="B262145" s="1">
        <v>6</v>
      </c>
    </row>
    <row r="262146" spans="1:2" x14ac:dyDescent="0.25">
      <c r="A262146" t="s">
        <v>4</v>
      </c>
      <c r="B262146" t="s">
        <v>3</v>
      </c>
    </row>
    <row r="262149" spans="1:2" x14ac:dyDescent="0.25">
      <c r="B262149" t="s">
        <v>2</v>
      </c>
    </row>
    <row r="262150" spans="1:2" x14ac:dyDescent="0.25">
      <c r="A262150" t="s">
        <v>1</v>
      </c>
      <c r="B262150">
        <v>469061</v>
      </c>
    </row>
    <row r="262151" spans="1:2" x14ac:dyDescent="0.25">
      <c r="A262151" t="s">
        <v>0</v>
      </c>
      <c r="B262151">
        <v>11001</v>
      </c>
    </row>
    <row r="278526" spans="1:2" x14ac:dyDescent="0.25">
      <c r="A278526" t="s">
        <v>10</v>
      </c>
      <c r="B278526" t="s">
        <v>9</v>
      </c>
    </row>
    <row r="278527" spans="1:2" x14ac:dyDescent="0.25">
      <c r="A278527" s="2" t="s">
        <v>8</v>
      </c>
      <c r="B278527" t="s">
        <v>7</v>
      </c>
    </row>
    <row r="278528" spans="1:2" x14ac:dyDescent="0.25">
      <c r="A278528" s="2" t="s">
        <v>6</v>
      </c>
      <c r="B278528">
        <v>23780879</v>
      </c>
    </row>
    <row r="278529" spans="1:2" x14ac:dyDescent="0.25">
      <c r="A278529" t="s">
        <v>5</v>
      </c>
      <c r="B278529" s="1">
        <v>6</v>
      </c>
    </row>
    <row r="278530" spans="1:2" x14ac:dyDescent="0.25">
      <c r="A278530" t="s">
        <v>4</v>
      </c>
      <c r="B278530" t="s">
        <v>3</v>
      </c>
    </row>
    <row r="278533" spans="1:2" x14ac:dyDescent="0.25">
      <c r="B278533" t="s">
        <v>2</v>
      </c>
    </row>
    <row r="278534" spans="1:2" x14ac:dyDescent="0.25">
      <c r="A278534" t="s">
        <v>1</v>
      </c>
      <c r="B278534">
        <v>469061</v>
      </c>
    </row>
    <row r="278535" spans="1:2" x14ac:dyDescent="0.25">
      <c r="A278535" t="s">
        <v>0</v>
      </c>
      <c r="B278535">
        <v>11001</v>
      </c>
    </row>
    <row r="294910" spans="1:2" x14ac:dyDescent="0.25">
      <c r="A294910" t="s">
        <v>10</v>
      </c>
      <c r="B294910" t="s">
        <v>9</v>
      </c>
    </row>
    <row r="294911" spans="1:2" x14ac:dyDescent="0.25">
      <c r="A294911" s="2" t="s">
        <v>8</v>
      </c>
      <c r="B294911" t="s">
        <v>7</v>
      </c>
    </row>
    <row r="294912" spans="1:2" x14ac:dyDescent="0.25">
      <c r="A294912" s="2" t="s">
        <v>6</v>
      </c>
      <c r="B294912">
        <v>23780879</v>
      </c>
    </row>
    <row r="294913" spans="1:2" x14ac:dyDescent="0.25">
      <c r="A294913" t="s">
        <v>5</v>
      </c>
      <c r="B294913" s="1">
        <v>6</v>
      </c>
    </row>
    <row r="294914" spans="1:2" x14ac:dyDescent="0.25">
      <c r="A294914" t="s">
        <v>4</v>
      </c>
      <c r="B294914" t="s">
        <v>3</v>
      </c>
    </row>
    <row r="294917" spans="1:2" x14ac:dyDescent="0.25">
      <c r="B294917" t="s">
        <v>2</v>
      </c>
    </row>
    <row r="294918" spans="1:2" x14ac:dyDescent="0.25">
      <c r="A294918" t="s">
        <v>1</v>
      </c>
      <c r="B294918">
        <v>469061</v>
      </c>
    </row>
    <row r="294919" spans="1:2" x14ac:dyDescent="0.25">
      <c r="A294919" t="s">
        <v>0</v>
      </c>
      <c r="B294919">
        <v>11001</v>
      </c>
    </row>
    <row r="311294" spans="1:2" x14ac:dyDescent="0.25">
      <c r="A311294" t="s">
        <v>10</v>
      </c>
      <c r="B311294" t="s">
        <v>9</v>
      </c>
    </row>
    <row r="311295" spans="1:2" x14ac:dyDescent="0.25">
      <c r="A311295" s="2" t="s">
        <v>8</v>
      </c>
      <c r="B311295" t="s">
        <v>7</v>
      </c>
    </row>
    <row r="311296" spans="1:2" x14ac:dyDescent="0.25">
      <c r="A311296" s="2" t="s">
        <v>6</v>
      </c>
      <c r="B311296">
        <v>23780879</v>
      </c>
    </row>
    <row r="311297" spans="1:2" x14ac:dyDescent="0.25">
      <c r="A311297" t="s">
        <v>5</v>
      </c>
      <c r="B311297" s="1">
        <v>6</v>
      </c>
    </row>
    <row r="311298" spans="1:2" x14ac:dyDescent="0.25">
      <c r="A311298" t="s">
        <v>4</v>
      </c>
      <c r="B311298" t="s">
        <v>3</v>
      </c>
    </row>
    <row r="311301" spans="1:2" x14ac:dyDescent="0.25">
      <c r="B311301" t="s">
        <v>2</v>
      </c>
    </row>
    <row r="311302" spans="1:2" x14ac:dyDescent="0.25">
      <c r="A311302" t="s">
        <v>1</v>
      </c>
      <c r="B311302">
        <v>469061</v>
      </c>
    </row>
    <row r="311303" spans="1:2" x14ac:dyDescent="0.25">
      <c r="A311303" t="s">
        <v>0</v>
      </c>
      <c r="B311303">
        <v>11001</v>
      </c>
    </row>
    <row r="327678" spans="1:2" x14ac:dyDescent="0.25">
      <c r="A327678" t="s">
        <v>10</v>
      </c>
      <c r="B327678" t="s">
        <v>9</v>
      </c>
    </row>
    <row r="327679" spans="1:2" x14ac:dyDescent="0.25">
      <c r="A327679" s="2" t="s">
        <v>8</v>
      </c>
      <c r="B327679" t="s">
        <v>7</v>
      </c>
    </row>
    <row r="327680" spans="1:2" x14ac:dyDescent="0.25">
      <c r="A327680" s="2" t="s">
        <v>6</v>
      </c>
      <c r="B327680">
        <v>23780879</v>
      </c>
    </row>
    <row r="327681" spans="1:2" x14ac:dyDescent="0.25">
      <c r="A327681" t="s">
        <v>5</v>
      </c>
      <c r="B327681" s="1">
        <v>6</v>
      </c>
    </row>
    <row r="327682" spans="1:2" x14ac:dyDescent="0.25">
      <c r="A327682" t="s">
        <v>4</v>
      </c>
      <c r="B327682" t="s">
        <v>3</v>
      </c>
    </row>
    <row r="327685" spans="1:2" x14ac:dyDescent="0.25">
      <c r="B327685" t="s">
        <v>2</v>
      </c>
    </row>
    <row r="327686" spans="1:2" x14ac:dyDescent="0.25">
      <c r="A327686" t="s">
        <v>1</v>
      </c>
      <c r="B327686">
        <v>469061</v>
      </c>
    </row>
    <row r="327687" spans="1:2" x14ac:dyDescent="0.25">
      <c r="A327687" t="s">
        <v>0</v>
      </c>
      <c r="B327687">
        <v>11001</v>
      </c>
    </row>
    <row r="344062" spans="1:2" x14ac:dyDescent="0.25">
      <c r="A344062" t="s">
        <v>10</v>
      </c>
      <c r="B344062" t="s">
        <v>9</v>
      </c>
    </row>
    <row r="344063" spans="1:2" x14ac:dyDescent="0.25">
      <c r="A344063" s="2" t="s">
        <v>8</v>
      </c>
      <c r="B344063" t="s">
        <v>7</v>
      </c>
    </row>
    <row r="344064" spans="1:2" x14ac:dyDescent="0.25">
      <c r="A344064" s="2" t="s">
        <v>6</v>
      </c>
      <c r="B344064">
        <v>23780879</v>
      </c>
    </row>
    <row r="344065" spans="1:2" x14ac:dyDescent="0.25">
      <c r="A344065" t="s">
        <v>5</v>
      </c>
      <c r="B344065" s="1">
        <v>6</v>
      </c>
    </row>
    <row r="344066" spans="1:2" x14ac:dyDescent="0.25">
      <c r="A344066" t="s">
        <v>4</v>
      </c>
      <c r="B344066" t="s">
        <v>3</v>
      </c>
    </row>
    <row r="344069" spans="1:2" x14ac:dyDescent="0.25">
      <c r="B344069" t="s">
        <v>2</v>
      </c>
    </row>
    <row r="344070" spans="1:2" x14ac:dyDescent="0.25">
      <c r="A344070" t="s">
        <v>1</v>
      </c>
      <c r="B344070">
        <v>469061</v>
      </c>
    </row>
    <row r="344071" spans="1:2" x14ac:dyDescent="0.25">
      <c r="A344071" t="s">
        <v>0</v>
      </c>
      <c r="B344071">
        <v>11001</v>
      </c>
    </row>
    <row r="360446" spans="1:2" x14ac:dyDescent="0.25">
      <c r="A360446" t="s">
        <v>10</v>
      </c>
      <c r="B360446" t="s">
        <v>9</v>
      </c>
    </row>
    <row r="360447" spans="1:2" x14ac:dyDescent="0.25">
      <c r="A360447" s="2" t="s">
        <v>8</v>
      </c>
      <c r="B360447" t="s">
        <v>7</v>
      </c>
    </row>
    <row r="360448" spans="1:2" x14ac:dyDescent="0.25">
      <c r="A360448" s="2" t="s">
        <v>6</v>
      </c>
      <c r="B360448">
        <v>23780879</v>
      </c>
    </row>
    <row r="360449" spans="1:2" x14ac:dyDescent="0.25">
      <c r="A360449" t="s">
        <v>5</v>
      </c>
      <c r="B360449" s="1">
        <v>6</v>
      </c>
    </row>
    <row r="360450" spans="1:2" x14ac:dyDescent="0.25">
      <c r="A360450" t="s">
        <v>4</v>
      </c>
      <c r="B360450" t="s">
        <v>3</v>
      </c>
    </row>
    <row r="360453" spans="1:2" x14ac:dyDescent="0.25">
      <c r="B360453" t="s">
        <v>2</v>
      </c>
    </row>
    <row r="360454" spans="1:2" x14ac:dyDescent="0.25">
      <c r="A360454" t="s">
        <v>1</v>
      </c>
      <c r="B360454">
        <v>469061</v>
      </c>
    </row>
    <row r="360455" spans="1:2" x14ac:dyDescent="0.25">
      <c r="A360455" t="s">
        <v>0</v>
      </c>
      <c r="B360455">
        <v>11001</v>
      </c>
    </row>
    <row r="376830" spans="1:2" x14ac:dyDescent="0.25">
      <c r="A376830" t="s">
        <v>10</v>
      </c>
      <c r="B376830" t="s">
        <v>9</v>
      </c>
    </row>
    <row r="376831" spans="1:2" x14ac:dyDescent="0.25">
      <c r="A376831" s="2" t="s">
        <v>8</v>
      </c>
      <c r="B376831" t="s">
        <v>7</v>
      </c>
    </row>
    <row r="376832" spans="1:2" x14ac:dyDescent="0.25">
      <c r="A376832" s="2" t="s">
        <v>6</v>
      </c>
      <c r="B376832">
        <v>23780879</v>
      </c>
    </row>
    <row r="376833" spans="1:2" x14ac:dyDescent="0.25">
      <c r="A376833" t="s">
        <v>5</v>
      </c>
      <c r="B376833" s="1">
        <v>6</v>
      </c>
    </row>
    <row r="376834" spans="1:2" x14ac:dyDescent="0.25">
      <c r="A376834" t="s">
        <v>4</v>
      </c>
      <c r="B376834" t="s">
        <v>3</v>
      </c>
    </row>
    <row r="376837" spans="1:2" x14ac:dyDescent="0.25">
      <c r="B376837" t="s">
        <v>2</v>
      </c>
    </row>
    <row r="376838" spans="1:2" x14ac:dyDescent="0.25">
      <c r="A376838" t="s">
        <v>1</v>
      </c>
      <c r="B376838">
        <v>469061</v>
      </c>
    </row>
    <row r="376839" spans="1:2" x14ac:dyDescent="0.25">
      <c r="A376839" t="s">
        <v>0</v>
      </c>
      <c r="B376839">
        <v>11001</v>
      </c>
    </row>
    <row r="393214" spans="1:2" x14ac:dyDescent="0.25">
      <c r="A393214" t="s">
        <v>10</v>
      </c>
      <c r="B393214" t="s">
        <v>9</v>
      </c>
    </row>
    <row r="393215" spans="1:2" x14ac:dyDescent="0.25">
      <c r="A393215" s="2" t="s">
        <v>8</v>
      </c>
      <c r="B393215" t="s">
        <v>7</v>
      </c>
    </row>
    <row r="393216" spans="1:2" x14ac:dyDescent="0.25">
      <c r="A393216" s="2" t="s">
        <v>6</v>
      </c>
      <c r="B393216">
        <v>23780879</v>
      </c>
    </row>
    <row r="393217" spans="1:2" x14ac:dyDescent="0.25">
      <c r="A393217" t="s">
        <v>5</v>
      </c>
      <c r="B393217" s="1">
        <v>6</v>
      </c>
    </row>
    <row r="393218" spans="1:2" x14ac:dyDescent="0.25">
      <c r="A393218" t="s">
        <v>4</v>
      </c>
      <c r="B393218" t="s">
        <v>3</v>
      </c>
    </row>
    <row r="393221" spans="1:2" x14ac:dyDescent="0.25">
      <c r="B393221" t="s">
        <v>2</v>
      </c>
    </row>
    <row r="393222" spans="1:2" x14ac:dyDescent="0.25">
      <c r="A393222" t="s">
        <v>1</v>
      </c>
      <c r="B393222">
        <v>469061</v>
      </c>
    </row>
    <row r="393223" spans="1:2" x14ac:dyDescent="0.25">
      <c r="A393223" t="s">
        <v>0</v>
      </c>
      <c r="B393223">
        <v>11001</v>
      </c>
    </row>
    <row r="409598" spans="1:2" x14ac:dyDescent="0.25">
      <c r="A409598" t="s">
        <v>10</v>
      </c>
      <c r="B409598" t="s">
        <v>9</v>
      </c>
    </row>
    <row r="409599" spans="1:2" x14ac:dyDescent="0.25">
      <c r="A409599" s="2" t="s">
        <v>8</v>
      </c>
      <c r="B409599" t="s">
        <v>7</v>
      </c>
    </row>
    <row r="409600" spans="1:2" x14ac:dyDescent="0.25">
      <c r="A409600" s="2" t="s">
        <v>6</v>
      </c>
      <c r="B409600">
        <v>23780879</v>
      </c>
    </row>
    <row r="409601" spans="1:2" x14ac:dyDescent="0.25">
      <c r="A409601" t="s">
        <v>5</v>
      </c>
      <c r="B409601" s="1">
        <v>6</v>
      </c>
    </row>
    <row r="409602" spans="1:2" x14ac:dyDescent="0.25">
      <c r="A409602" t="s">
        <v>4</v>
      </c>
      <c r="B409602" t="s">
        <v>3</v>
      </c>
    </row>
    <row r="409605" spans="1:2" x14ac:dyDescent="0.25">
      <c r="B409605" t="s">
        <v>2</v>
      </c>
    </row>
    <row r="409606" spans="1:2" x14ac:dyDescent="0.25">
      <c r="A409606" t="s">
        <v>1</v>
      </c>
      <c r="B409606">
        <v>469061</v>
      </c>
    </row>
    <row r="409607" spans="1:2" x14ac:dyDescent="0.25">
      <c r="A409607" t="s">
        <v>0</v>
      </c>
      <c r="B409607">
        <v>11001</v>
      </c>
    </row>
    <row r="425982" spans="1:2" x14ac:dyDescent="0.25">
      <c r="A425982" t="s">
        <v>10</v>
      </c>
      <c r="B425982" t="s">
        <v>9</v>
      </c>
    </row>
    <row r="425983" spans="1:2" x14ac:dyDescent="0.25">
      <c r="A425983" s="2" t="s">
        <v>8</v>
      </c>
      <c r="B425983" t="s">
        <v>7</v>
      </c>
    </row>
    <row r="425984" spans="1:2" x14ac:dyDescent="0.25">
      <c r="A425984" s="2" t="s">
        <v>6</v>
      </c>
      <c r="B425984">
        <v>23780879</v>
      </c>
    </row>
    <row r="425985" spans="1:2" x14ac:dyDescent="0.25">
      <c r="A425985" t="s">
        <v>5</v>
      </c>
      <c r="B425985" s="1">
        <v>6</v>
      </c>
    </row>
    <row r="425986" spans="1:2" x14ac:dyDescent="0.25">
      <c r="A425986" t="s">
        <v>4</v>
      </c>
      <c r="B425986" t="s">
        <v>3</v>
      </c>
    </row>
    <row r="425989" spans="1:2" x14ac:dyDescent="0.25">
      <c r="B425989" t="s">
        <v>2</v>
      </c>
    </row>
    <row r="425990" spans="1:2" x14ac:dyDescent="0.25">
      <c r="A425990" t="s">
        <v>1</v>
      </c>
      <c r="B425990">
        <v>469061</v>
      </c>
    </row>
    <row r="425991" spans="1:2" x14ac:dyDescent="0.25">
      <c r="A425991" t="s">
        <v>0</v>
      </c>
      <c r="B425991">
        <v>11001</v>
      </c>
    </row>
    <row r="442366" spans="1:2" x14ac:dyDescent="0.25">
      <c r="A442366" t="s">
        <v>10</v>
      </c>
      <c r="B442366" t="s">
        <v>9</v>
      </c>
    </row>
    <row r="442367" spans="1:2" x14ac:dyDescent="0.25">
      <c r="A442367" s="2" t="s">
        <v>8</v>
      </c>
      <c r="B442367" t="s">
        <v>7</v>
      </c>
    </row>
    <row r="442368" spans="1:2" x14ac:dyDescent="0.25">
      <c r="A442368" s="2" t="s">
        <v>6</v>
      </c>
      <c r="B442368">
        <v>23780879</v>
      </c>
    </row>
    <row r="442369" spans="1:2" x14ac:dyDescent="0.25">
      <c r="A442369" t="s">
        <v>5</v>
      </c>
      <c r="B442369" s="1">
        <v>6</v>
      </c>
    </row>
    <row r="442370" spans="1:2" x14ac:dyDescent="0.25">
      <c r="A442370" t="s">
        <v>4</v>
      </c>
      <c r="B442370" t="s">
        <v>3</v>
      </c>
    </row>
    <row r="442373" spans="1:2" x14ac:dyDescent="0.25">
      <c r="B442373" t="s">
        <v>2</v>
      </c>
    </row>
    <row r="442374" spans="1:2" x14ac:dyDescent="0.25">
      <c r="A442374" t="s">
        <v>1</v>
      </c>
      <c r="B442374">
        <v>469061</v>
      </c>
    </row>
    <row r="442375" spans="1:2" x14ac:dyDescent="0.25">
      <c r="A442375" t="s">
        <v>0</v>
      </c>
      <c r="B442375">
        <v>11001</v>
      </c>
    </row>
    <row r="458750" spans="1:2" x14ac:dyDescent="0.25">
      <c r="A458750" t="s">
        <v>10</v>
      </c>
      <c r="B458750" t="s">
        <v>9</v>
      </c>
    </row>
    <row r="458751" spans="1:2" x14ac:dyDescent="0.25">
      <c r="A458751" s="2" t="s">
        <v>8</v>
      </c>
      <c r="B458751" t="s">
        <v>7</v>
      </c>
    </row>
    <row r="458752" spans="1:2" x14ac:dyDescent="0.25">
      <c r="A458752" s="2" t="s">
        <v>6</v>
      </c>
      <c r="B458752">
        <v>23780879</v>
      </c>
    </row>
    <row r="458753" spans="1:2" x14ac:dyDescent="0.25">
      <c r="A458753" t="s">
        <v>5</v>
      </c>
      <c r="B458753" s="1">
        <v>6</v>
      </c>
    </row>
    <row r="458754" spans="1:2" x14ac:dyDescent="0.25">
      <c r="A458754" t="s">
        <v>4</v>
      </c>
      <c r="B458754" t="s">
        <v>3</v>
      </c>
    </row>
    <row r="458757" spans="1:2" x14ac:dyDescent="0.25">
      <c r="B458757" t="s">
        <v>2</v>
      </c>
    </row>
    <row r="458758" spans="1:2" x14ac:dyDescent="0.25">
      <c r="A458758" t="s">
        <v>1</v>
      </c>
      <c r="B458758">
        <v>469061</v>
      </c>
    </row>
    <row r="458759" spans="1:2" x14ac:dyDescent="0.25">
      <c r="A458759" t="s">
        <v>0</v>
      </c>
      <c r="B458759">
        <v>11001</v>
      </c>
    </row>
    <row r="475134" spans="1:2" x14ac:dyDescent="0.25">
      <c r="A475134" t="s">
        <v>10</v>
      </c>
      <c r="B475134" t="s">
        <v>9</v>
      </c>
    </row>
    <row r="475135" spans="1:2" x14ac:dyDescent="0.25">
      <c r="A475135" s="2" t="s">
        <v>8</v>
      </c>
      <c r="B475135" t="s">
        <v>7</v>
      </c>
    </row>
    <row r="475136" spans="1:2" x14ac:dyDescent="0.25">
      <c r="A475136" s="2" t="s">
        <v>6</v>
      </c>
      <c r="B475136">
        <v>23780879</v>
      </c>
    </row>
    <row r="475137" spans="1:2" x14ac:dyDescent="0.25">
      <c r="A475137" t="s">
        <v>5</v>
      </c>
      <c r="B475137" s="1">
        <v>6</v>
      </c>
    </row>
    <row r="475138" spans="1:2" x14ac:dyDescent="0.25">
      <c r="A475138" t="s">
        <v>4</v>
      </c>
      <c r="B475138" t="s">
        <v>3</v>
      </c>
    </row>
    <row r="475141" spans="1:2" x14ac:dyDescent="0.25">
      <c r="B475141" t="s">
        <v>2</v>
      </c>
    </row>
    <row r="475142" spans="1:2" x14ac:dyDescent="0.25">
      <c r="A475142" t="s">
        <v>1</v>
      </c>
      <c r="B475142">
        <v>469061</v>
      </c>
    </row>
    <row r="475143" spans="1:2" x14ac:dyDescent="0.25">
      <c r="A475143" t="s">
        <v>0</v>
      </c>
      <c r="B475143">
        <v>11001</v>
      </c>
    </row>
    <row r="491518" spans="1:2" x14ac:dyDescent="0.25">
      <c r="A491518" t="s">
        <v>10</v>
      </c>
      <c r="B491518" t="s">
        <v>9</v>
      </c>
    </row>
    <row r="491519" spans="1:2" x14ac:dyDescent="0.25">
      <c r="A491519" s="2" t="s">
        <v>8</v>
      </c>
      <c r="B491519" t="s">
        <v>7</v>
      </c>
    </row>
    <row r="491520" spans="1:2" x14ac:dyDescent="0.25">
      <c r="A491520" s="2" t="s">
        <v>6</v>
      </c>
      <c r="B491520">
        <v>23780879</v>
      </c>
    </row>
    <row r="491521" spans="1:2" x14ac:dyDescent="0.25">
      <c r="A491521" t="s">
        <v>5</v>
      </c>
      <c r="B491521" s="1">
        <v>6</v>
      </c>
    </row>
    <row r="491522" spans="1:2" x14ac:dyDescent="0.25">
      <c r="A491522" t="s">
        <v>4</v>
      </c>
      <c r="B491522" t="s">
        <v>3</v>
      </c>
    </row>
    <row r="491525" spans="1:2" x14ac:dyDescent="0.25">
      <c r="B491525" t="s">
        <v>2</v>
      </c>
    </row>
    <row r="491526" spans="1:2" x14ac:dyDescent="0.25">
      <c r="A491526" t="s">
        <v>1</v>
      </c>
      <c r="B491526">
        <v>469061</v>
      </c>
    </row>
    <row r="491527" spans="1:2" x14ac:dyDescent="0.25">
      <c r="A491527" t="s">
        <v>0</v>
      </c>
      <c r="B491527">
        <v>11001</v>
      </c>
    </row>
    <row r="507902" spans="1:2" x14ac:dyDescent="0.25">
      <c r="A507902" t="s">
        <v>10</v>
      </c>
      <c r="B507902" t="s">
        <v>9</v>
      </c>
    </row>
    <row r="507903" spans="1:2" x14ac:dyDescent="0.25">
      <c r="A507903" s="2" t="s">
        <v>8</v>
      </c>
      <c r="B507903" t="s">
        <v>7</v>
      </c>
    </row>
    <row r="507904" spans="1:2" x14ac:dyDescent="0.25">
      <c r="A507904" s="2" t="s">
        <v>6</v>
      </c>
      <c r="B507904">
        <v>23780879</v>
      </c>
    </row>
    <row r="507905" spans="1:2" x14ac:dyDescent="0.25">
      <c r="A507905" t="s">
        <v>5</v>
      </c>
      <c r="B507905" s="1">
        <v>6</v>
      </c>
    </row>
    <row r="507906" spans="1:2" x14ac:dyDescent="0.25">
      <c r="A507906" t="s">
        <v>4</v>
      </c>
      <c r="B507906" t="s">
        <v>3</v>
      </c>
    </row>
    <row r="507909" spans="1:2" x14ac:dyDescent="0.25">
      <c r="B507909" t="s">
        <v>2</v>
      </c>
    </row>
    <row r="507910" spans="1:2" x14ac:dyDescent="0.25">
      <c r="A507910" t="s">
        <v>1</v>
      </c>
      <c r="B507910">
        <v>469061</v>
      </c>
    </row>
    <row r="507911" spans="1:2" x14ac:dyDescent="0.25">
      <c r="A507911" t="s">
        <v>0</v>
      </c>
      <c r="B507911">
        <v>11001</v>
      </c>
    </row>
    <row r="524286" spans="1:2" x14ac:dyDescent="0.25">
      <c r="A524286" t="s">
        <v>10</v>
      </c>
      <c r="B524286" t="s">
        <v>9</v>
      </c>
    </row>
    <row r="524287" spans="1:2" x14ac:dyDescent="0.25">
      <c r="A524287" s="2" t="s">
        <v>8</v>
      </c>
      <c r="B524287" t="s">
        <v>7</v>
      </c>
    </row>
    <row r="524288" spans="1:2" x14ac:dyDescent="0.25">
      <c r="A524288" s="2" t="s">
        <v>6</v>
      </c>
      <c r="B524288">
        <v>23780879</v>
      </c>
    </row>
    <row r="524289" spans="1:2" x14ac:dyDescent="0.25">
      <c r="A524289" t="s">
        <v>5</v>
      </c>
      <c r="B524289" s="1">
        <v>6</v>
      </c>
    </row>
    <row r="524290" spans="1:2" x14ac:dyDescent="0.25">
      <c r="A524290" t="s">
        <v>4</v>
      </c>
      <c r="B524290" t="s">
        <v>3</v>
      </c>
    </row>
    <row r="524293" spans="1:2" x14ac:dyDescent="0.25">
      <c r="B524293" t="s">
        <v>2</v>
      </c>
    </row>
    <row r="524294" spans="1:2" x14ac:dyDescent="0.25">
      <c r="A524294" t="s">
        <v>1</v>
      </c>
      <c r="B524294">
        <v>469061</v>
      </c>
    </row>
    <row r="524295" spans="1:2" x14ac:dyDescent="0.25">
      <c r="A524295" t="s">
        <v>0</v>
      </c>
      <c r="B524295">
        <v>11001</v>
      </c>
    </row>
    <row r="540670" spans="1:2" x14ac:dyDescent="0.25">
      <c r="A540670" t="s">
        <v>10</v>
      </c>
      <c r="B540670" t="s">
        <v>9</v>
      </c>
    </row>
    <row r="540671" spans="1:2" x14ac:dyDescent="0.25">
      <c r="A540671" s="2" t="s">
        <v>8</v>
      </c>
      <c r="B540671" t="s">
        <v>7</v>
      </c>
    </row>
    <row r="540672" spans="1:2" x14ac:dyDescent="0.25">
      <c r="A540672" s="2" t="s">
        <v>6</v>
      </c>
      <c r="B540672">
        <v>23780879</v>
      </c>
    </row>
    <row r="540673" spans="1:2" x14ac:dyDescent="0.25">
      <c r="A540673" t="s">
        <v>5</v>
      </c>
      <c r="B540673" s="1">
        <v>6</v>
      </c>
    </row>
    <row r="540674" spans="1:2" x14ac:dyDescent="0.25">
      <c r="A540674" t="s">
        <v>4</v>
      </c>
      <c r="B540674" t="s">
        <v>3</v>
      </c>
    </row>
    <row r="540677" spans="1:2" x14ac:dyDescent="0.25">
      <c r="B540677" t="s">
        <v>2</v>
      </c>
    </row>
    <row r="540678" spans="1:2" x14ac:dyDescent="0.25">
      <c r="A540678" t="s">
        <v>1</v>
      </c>
      <c r="B540678">
        <v>469061</v>
      </c>
    </row>
    <row r="540679" spans="1:2" x14ac:dyDescent="0.25">
      <c r="A540679" t="s">
        <v>0</v>
      </c>
      <c r="B540679">
        <v>11001</v>
      </c>
    </row>
    <row r="557054" spans="1:2" x14ac:dyDescent="0.25">
      <c r="A557054" t="s">
        <v>10</v>
      </c>
      <c r="B557054" t="s">
        <v>9</v>
      </c>
    </row>
    <row r="557055" spans="1:2" x14ac:dyDescent="0.25">
      <c r="A557055" s="2" t="s">
        <v>8</v>
      </c>
      <c r="B557055" t="s">
        <v>7</v>
      </c>
    </row>
    <row r="557056" spans="1:2" x14ac:dyDescent="0.25">
      <c r="A557056" s="2" t="s">
        <v>6</v>
      </c>
      <c r="B557056">
        <v>23780879</v>
      </c>
    </row>
    <row r="557057" spans="1:2" x14ac:dyDescent="0.25">
      <c r="A557057" t="s">
        <v>5</v>
      </c>
      <c r="B557057" s="1">
        <v>6</v>
      </c>
    </row>
    <row r="557058" spans="1:2" x14ac:dyDescent="0.25">
      <c r="A557058" t="s">
        <v>4</v>
      </c>
      <c r="B557058" t="s">
        <v>3</v>
      </c>
    </row>
    <row r="557061" spans="1:2" x14ac:dyDescent="0.25">
      <c r="B557061" t="s">
        <v>2</v>
      </c>
    </row>
    <row r="557062" spans="1:2" x14ac:dyDescent="0.25">
      <c r="A557062" t="s">
        <v>1</v>
      </c>
      <c r="B557062">
        <v>469061</v>
      </c>
    </row>
    <row r="557063" spans="1:2" x14ac:dyDescent="0.25">
      <c r="A557063" t="s">
        <v>0</v>
      </c>
      <c r="B557063">
        <v>11001</v>
      </c>
    </row>
    <row r="573438" spans="1:2" x14ac:dyDescent="0.25">
      <c r="A573438" t="s">
        <v>10</v>
      </c>
      <c r="B573438" t="s">
        <v>9</v>
      </c>
    </row>
    <row r="573439" spans="1:2" x14ac:dyDescent="0.25">
      <c r="A573439" s="2" t="s">
        <v>8</v>
      </c>
      <c r="B573439" t="s">
        <v>7</v>
      </c>
    </row>
    <row r="573440" spans="1:2" x14ac:dyDescent="0.25">
      <c r="A573440" s="2" t="s">
        <v>6</v>
      </c>
      <c r="B573440">
        <v>23780879</v>
      </c>
    </row>
    <row r="573441" spans="1:2" x14ac:dyDescent="0.25">
      <c r="A573441" t="s">
        <v>5</v>
      </c>
      <c r="B573441" s="1">
        <v>6</v>
      </c>
    </row>
    <row r="573442" spans="1:2" x14ac:dyDescent="0.25">
      <c r="A573442" t="s">
        <v>4</v>
      </c>
      <c r="B573442" t="s">
        <v>3</v>
      </c>
    </row>
    <row r="573445" spans="1:2" x14ac:dyDescent="0.25">
      <c r="B573445" t="s">
        <v>2</v>
      </c>
    </row>
    <row r="573446" spans="1:2" x14ac:dyDescent="0.25">
      <c r="A573446" t="s">
        <v>1</v>
      </c>
      <c r="B573446">
        <v>469061</v>
      </c>
    </row>
    <row r="573447" spans="1:2" x14ac:dyDescent="0.25">
      <c r="A573447" t="s">
        <v>0</v>
      </c>
      <c r="B573447">
        <v>11001</v>
      </c>
    </row>
    <row r="589822" spans="1:2" x14ac:dyDescent="0.25">
      <c r="A589822" t="s">
        <v>10</v>
      </c>
      <c r="B589822" t="s">
        <v>9</v>
      </c>
    </row>
    <row r="589823" spans="1:2" x14ac:dyDescent="0.25">
      <c r="A589823" s="2" t="s">
        <v>8</v>
      </c>
      <c r="B589823" t="s">
        <v>7</v>
      </c>
    </row>
    <row r="589824" spans="1:2" x14ac:dyDescent="0.25">
      <c r="A589824" s="2" t="s">
        <v>6</v>
      </c>
      <c r="B589824">
        <v>23780879</v>
      </c>
    </row>
    <row r="589825" spans="1:2" x14ac:dyDescent="0.25">
      <c r="A589825" t="s">
        <v>5</v>
      </c>
      <c r="B589825" s="1">
        <v>6</v>
      </c>
    </row>
    <row r="589826" spans="1:2" x14ac:dyDescent="0.25">
      <c r="A589826" t="s">
        <v>4</v>
      </c>
      <c r="B589826" t="s">
        <v>3</v>
      </c>
    </row>
    <row r="589829" spans="1:2" x14ac:dyDescent="0.25">
      <c r="B589829" t="s">
        <v>2</v>
      </c>
    </row>
    <row r="589830" spans="1:2" x14ac:dyDescent="0.25">
      <c r="A589830" t="s">
        <v>1</v>
      </c>
      <c r="B589830">
        <v>469061</v>
      </c>
    </row>
    <row r="589831" spans="1:2" x14ac:dyDescent="0.25">
      <c r="A589831" t="s">
        <v>0</v>
      </c>
      <c r="B589831">
        <v>11001</v>
      </c>
    </row>
    <row r="606206" spans="1:2" x14ac:dyDescent="0.25">
      <c r="A606206" t="s">
        <v>10</v>
      </c>
      <c r="B606206" t="s">
        <v>9</v>
      </c>
    </row>
    <row r="606207" spans="1:2" x14ac:dyDescent="0.25">
      <c r="A606207" s="2" t="s">
        <v>8</v>
      </c>
      <c r="B606207" t="s">
        <v>7</v>
      </c>
    </row>
    <row r="606208" spans="1:2" x14ac:dyDescent="0.25">
      <c r="A606208" s="2" t="s">
        <v>6</v>
      </c>
      <c r="B606208">
        <v>23780879</v>
      </c>
    </row>
    <row r="606209" spans="1:2" x14ac:dyDescent="0.25">
      <c r="A606209" t="s">
        <v>5</v>
      </c>
      <c r="B606209" s="1">
        <v>6</v>
      </c>
    </row>
    <row r="606210" spans="1:2" x14ac:dyDescent="0.25">
      <c r="A606210" t="s">
        <v>4</v>
      </c>
      <c r="B606210" t="s">
        <v>3</v>
      </c>
    </row>
    <row r="606213" spans="1:2" x14ac:dyDescent="0.25">
      <c r="B606213" t="s">
        <v>2</v>
      </c>
    </row>
    <row r="606214" spans="1:2" x14ac:dyDescent="0.25">
      <c r="A606214" t="s">
        <v>1</v>
      </c>
      <c r="B606214">
        <v>469061</v>
      </c>
    </row>
    <row r="606215" spans="1:2" x14ac:dyDescent="0.25">
      <c r="A606215" t="s">
        <v>0</v>
      </c>
      <c r="B606215">
        <v>11001</v>
      </c>
    </row>
    <row r="622590" spans="1:2" x14ac:dyDescent="0.25">
      <c r="A622590" t="s">
        <v>10</v>
      </c>
      <c r="B622590" t="s">
        <v>9</v>
      </c>
    </row>
    <row r="622591" spans="1:2" x14ac:dyDescent="0.25">
      <c r="A622591" s="2" t="s">
        <v>8</v>
      </c>
      <c r="B622591" t="s">
        <v>7</v>
      </c>
    </row>
    <row r="622592" spans="1:2" x14ac:dyDescent="0.25">
      <c r="A622592" s="2" t="s">
        <v>6</v>
      </c>
      <c r="B622592">
        <v>23780879</v>
      </c>
    </row>
    <row r="622593" spans="1:2" x14ac:dyDescent="0.25">
      <c r="A622593" t="s">
        <v>5</v>
      </c>
      <c r="B622593" s="1">
        <v>6</v>
      </c>
    </row>
    <row r="622594" spans="1:2" x14ac:dyDescent="0.25">
      <c r="A622594" t="s">
        <v>4</v>
      </c>
      <c r="B622594" t="s">
        <v>3</v>
      </c>
    </row>
    <row r="622597" spans="1:2" x14ac:dyDescent="0.25">
      <c r="B622597" t="s">
        <v>2</v>
      </c>
    </row>
    <row r="622598" spans="1:2" x14ac:dyDescent="0.25">
      <c r="A622598" t="s">
        <v>1</v>
      </c>
      <c r="B622598">
        <v>469061</v>
      </c>
    </row>
    <row r="622599" spans="1:2" x14ac:dyDescent="0.25">
      <c r="A622599" t="s">
        <v>0</v>
      </c>
      <c r="B622599">
        <v>11001</v>
      </c>
    </row>
    <row r="638974" spans="1:2" x14ac:dyDescent="0.25">
      <c r="A638974" t="s">
        <v>10</v>
      </c>
      <c r="B638974" t="s">
        <v>9</v>
      </c>
    </row>
    <row r="638975" spans="1:2" x14ac:dyDescent="0.25">
      <c r="A638975" s="2" t="s">
        <v>8</v>
      </c>
      <c r="B638975" t="s">
        <v>7</v>
      </c>
    </row>
    <row r="638976" spans="1:2" x14ac:dyDescent="0.25">
      <c r="A638976" s="2" t="s">
        <v>6</v>
      </c>
      <c r="B638976">
        <v>23780879</v>
      </c>
    </row>
    <row r="638977" spans="1:2" x14ac:dyDescent="0.25">
      <c r="A638977" t="s">
        <v>5</v>
      </c>
      <c r="B638977" s="1">
        <v>6</v>
      </c>
    </row>
    <row r="638978" spans="1:2" x14ac:dyDescent="0.25">
      <c r="A638978" t="s">
        <v>4</v>
      </c>
      <c r="B638978" t="s">
        <v>3</v>
      </c>
    </row>
    <row r="638981" spans="1:2" x14ac:dyDescent="0.25">
      <c r="B638981" t="s">
        <v>2</v>
      </c>
    </row>
    <row r="638982" spans="1:2" x14ac:dyDescent="0.25">
      <c r="A638982" t="s">
        <v>1</v>
      </c>
      <c r="B638982">
        <v>469061</v>
      </c>
    </row>
    <row r="638983" spans="1:2" x14ac:dyDescent="0.25">
      <c r="A638983" t="s">
        <v>0</v>
      </c>
      <c r="B638983">
        <v>11001</v>
      </c>
    </row>
    <row r="655358" spans="1:2" x14ac:dyDescent="0.25">
      <c r="A655358" t="s">
        <v>10</v>
      </c>
      <c r="B655358" t="s">
        <v>9</v>
      </c>
    </row>
    <row r="655359" spans="1:2" x14ac:dyDescent="0.25">
      <c r="A655359" s="2" t="s">
        <v>8</v>
      </c>
      <c r="B655359" t="s">
        <v>7</v>
      </c>
    </row>
    <row r="655360" spans="1:2" x14ac:dyDescent="0.25">
      <c r="A655360" s="2" t="s">
        <v>6</v>
      </c>
      <c r="B655360">
        <v>23780879</v>
      </c>
    </row>
    <row r="655361" spans="1:2" x14ac:dyDescent="0.25">
      <c r="A655361" t="s">
        <v>5</v>
      </c>
      <c r="B655361" s="1">
        <v>6</v>
      </c>
    </row>
    <row r="655362" spans="1:2" x14ac:dyDescent="0.25">
      <c r="A655362" t="s">
        <v>4</v>
      </c>
      <c r="B655362" t="s">
        <v>3</v>
      </c>
    </row>
    <row r="655365" spans="1:2" x14ac:dyDescent="0.25">
      <c r="B655365" t="s">
        <v>2</v>
      </c>
    </row>
    <row r="655366" spans="1:2" x14ac:dyDescent="0.25">
      <c r="A655366" t="s">
        <v>1</v>
      </c>
      <c r="B655366">
        <v>469061</v>
      </c>
    </row>
    <row r="655367" spans="1:2" x14ac:dyDescent="0.25">
      <c r="A655367" t="s">
        <v>0</v>
      </c>
      <c r="B655367">
        <v>11001</v>
      </c>
    </row>
    <row r="671742" spans="1:2" x14ac:dyDescent="0.25">
      <c r="A671742" t="s">
        <v>10</v>
      </c>
      <c r="B671742" t="s">
        <v>9</v>
      </c>
    </row>
    <row r="671743" spans="1:2" x14ac:dyDescent="0.25">
      <c r="A671743" s="2" t="s">
        <v>8</v>
      </c>
      <c r="B671743" t="s">
        <v>7</v>
      </c>
    </row>
    <row r="671744" spans="1:2" x14ac:dyDescent="0.25">
      <c r="A671744" s="2" t="s">
        <v>6</v>
      </c>
      <c r="B671744">
        <v>23780879</v>
      </c>
    </row>
    <row r="671745" spans="1:2" x14ac:dyDescent="0.25">
      <c r="A671745" t="s">
        <v>5</v>
      </c>
      <c r="B671745" s="1">
        <v>6</v>
      </c>
    </row>
    <row r="671746" spans="1:2" x14ac:dyDescent="0.25">
      <c r="A671746" t="s">
        <v>4</v>
      </c>
      <c r="B671746" t="s">
        <v>3</v>
      </c>
    </row>
    <row r="671749" spans="1:2" x14ac:dyDescent="0.25">
      <c r="B671749" t="s">
        <v>2</v>
      </c>
    </row>
    <row r="671750" spans="1:2" x14ac:dyDescent="0.25">
      <c r="A671750" t="s">
        <v>1</v>
      </c>
      <c r="B671750">
        <v>469061</v>
      </c>
    </row>
    <row r="671751" spans="1:2" x14ac:dyDescent="0.25">
      <c r="A671751" t="s">
        <v>0</v>
      </c>
      <c r="B671751">
        <v>11001</v>
      </c>
    </row>
    <row r="688126" spans="1:2" x14ac:dyDescent="0.25">
      <c r="A688126" t="s">
        <v>10</v>
      </c>
      <c r="B688126" t="s">
        <v>9</v>
      </c>
    </row>
    <row r="688127" spans="1:2" x14ac:dyDescent="0.25">
      <c r="A688127" s="2" t="s">
        <v>8</v>
      </c>
      <c r="B688127" t="s">
        <v>7</v>
      </c>
    </row>
    <row r="688128" spans="1:2" x14ac:dyDescent="0.25">
      <c r="A688128" s="2" t="s">
        <v>6</v>
      </c>
      <c r="B688128">
        <v>23780879</v>
      </c>
    </row>
    <row r="688129" spans="1:2" x14ac:dyDescent="0.25">
      <c r="A688129" t="s">
        <v>5</v>
      </c>
      <c r="B688129" s="1">
        <v>6</v>
      </c>
    </row>
    <row r="688130" spans="1:2" x14ac:dyDescent="0.25">
      <c r="A688130" t="s">
        <v>4</v>
      </c>
      <c r="B688130" t="s">
        <v>3</v>
      </c>
    </row>
    <row r="688133" spans="1:2" x14ac:dyDescent="0.25">
      <c r="B688133" t="s">
        <v>2</v>
      </c>
    </row>
    <row r="688134" spans="1:2" x14ac:dyDescent="0.25">
      <c r="A688134" t="s">
        <v>1</v>
      </c>
      <c r="B688134">
        <v>469061</v>
      </c>
    </row>
    <row r="688135" spans="1:2" x14ac:dyDescent="0.25">
      <c r="A688135" t="s">
        <v>0</v>
      </c>
      <c r="B688135">
        <v>11001</v>
      </c>
    </row>
    <row r="704510" spans="1:2" x14ac:dyDescent="0.25">
      <c r="A704510" t="s">
        <v>10</v>
      </c>
      <c r="B704510" t="s">
        <v>9</v>
      </c>
    </row>
    <row r="704511" spans="1:2" x14ac:dyDescent="0.25">
      <c r="A704511" s="2" t="s">
        <v>8</v>
      </c>
      <c r="B704511" t="s">
        <v>7</v>
      </c>
    </row>
    <row r="704512" spans="1:2" x14ac:dyDescent="0.25">
      <c r="A704512" s="2" t="s">
        <v>6</v>
      </c>
      <c r="B704512">
        <v>23780879</v>
      </c>
    </row>
    <row r="704513" spans="1:2" x14ac:dyDescent="0.25">
      <c r="A704513" t="s">
        <v>5</v>
      </c>
      <c r="B704513" s="1">
        <v>6</v>
      </c>
    </row>
    <row r="704514" spans="1:2" x14ac:dyDescent="0.25">
      <c r="A704514" t="s">
        <v>4</v>
      </c>
      <c r="B704514" t="s">
        <v>3</v>
      </c>
    </row>
    <row r="704517" spans="1:2" x14ac:dyDescent="0.25">
      <c r="B704517" t="s">
        <v>2</v>
      </c>
    </row>
    <row r="704518" spans="1:2" x14ac:dyDescent="0.25">
      <c r="A704518" t="s">
        <v>1</v>
      </c>
      <c r="B704518">
        <v>469061</v>
      </c>
    </row>
    <row r="704519" spans="1:2" x14ac:dyDescent="0.25">
      <c r="A704519" t="s">
        <v>0</v>
      </c>
      <c r="B704519">
        <v>11001</v>
      </c>
    </row>
    <row r="720894" spans="1:2" x14ac:dyDescent="0.25">
      <c r="A720894" t="s">
        <v>10</v>
      </c>
      <c r="B720894" t="s">
        <v>9</v>
      </c>
    </row>
    <row r="720895" spans="1:2" x14ac:dyDescent="0.25">
      <c r="A720895" s="2" t="s">
        <v>8</v>
      </c>
      <c r="B720895" t="s">
        <v>7</v>
      </c>
    </row>
    <row r="720896" spans="1:2" x14ac:dyDescent="0.25">
      <c r="A720896" s="2" t="s">
        <v>6</v>
      </c>
      <c r="B720896">
        <v>23780879</v>
      </c>
    </row>
    <row r="720897" spans="1:2" x14ac:dyDescent="0.25">
      <c r="A720897" t="s">
        <v>5</v>
      </c>
      <c r="B720897" s="1">
        <v>6</v>
      </c>
    </row>
    <row r="720898" spans="1:2" x14ac:dyDescent="0.25">
      <c r="A720898" t="s">
        <v>4</v>
      </c>
      <c r="B720898" t="s">
        <v>3</v>
      </c>
    </row>
    <row r="720901" spans="1:2" x14ac:dyDescent="0.25">
      <c r="B720901" t="s">
        <v>2</v>
      </c>
    </row>
    <row r="720902" spans="1:2" x14ac:dyDescent="0.25">
      <c r="A720902" t="s">
        <v>1</v>
      </c>
      <c r="B720902">
        <v>469061</v>
      </c>
    </row>
    <row r="720903" spans="1:2" x14ac:dyDescent="0.25">
      <c r="A720903" t="s">
        <v>0</v>
      </c>
      <c r="B720903">
        <v>11001</v>
      </c>
    </row>
    <row r="737278" spans="1:2" x14ac:dyDescent="0.25">
      <c r="A737278" t="s">
        <v>10</v>
      </c>
      <c r="B737278" t="s">
        <v>9</v>
      </c>
    </row>
    <row r="737279" spans="1:2" x14ac:dyDescent="0.25">
      <c r="A737279" s="2" t="s">
        <v>8</v>
      </c>
      <c r="B737279" t="s">
        <v>7</v>
      </c>
    </row>
    <row r="737280" spans="1:2" x14ac:dyDescent="0.25">
      <c r="A737280" s="2" t="s">
        <v>6</v>
      </c>
      <c r="B737280">
        <v>23780879</v>
      </c>
    </row>
    <row r="737281" spans="1:2" x14ac:dyDescent="0.25">
      <c r="A737281" t="s">
        <v>5</v>
      </c>
      <c r="B737281" s="1">
        <v>6</v>
      </c>
    </row>
    <row r="737282" spans="1:2" x14ac:dyDescent="0.25">
      <c r="A737282" t="s">
        <v>4</v>
      </c>
      <c r="B737282" t="s">
        <v>3</v>
      </c>
    </row>
    <row r="737285" spans="1:2" x14ac:dyDescent="0.25">
      <c r="B737285" t="s">
        <v>2</v>
      </c>
    </row>
    <row r="737286" spans="1:2" x14ac:dyDescent="0.25">
      <c r="A737286" t="s">
        <v>1</v>
      </c>
      <c r="B737286">
        <v>469061</v>
      </c>
    </row>
    <row r="737287" spans="1:2" x14ac:dyDescent="0.25">
      <c r="A737287" t="s">
        <v>0</v>
      </c>
      <c r="B737287">
        <v>11001</v>
      </c>
    </row>
    <row r="753662" spans="1:2" x14ac:dyDescent="0.25">
      <c r="A753662" t="s">
        <v>10</v>
      </c>
      <c r="B753662" t="s">
        <v>9</v>
      </c>
    </row>
    <row r="753663" spans="1:2" x14ac:dyDescent="0.25">
      <c r="A753663" s="2" t="s">
        <v>8</v>
      </c>
      <c r="B753663" t="s">
        <v>7</v>
      </c>
    </row>
    <row r="753664" spans="1:2" x14ac:dyDescent="0.25">
      <c r="A753664" s="2" t="s">
        <v>6</v>
      </c>
      <c r="B753664">
        <v>23780879</v>
      </c>
    </row>
    <row r="753665" spans="1:2" x14ac:dyDescent="0.25">
      <c r="A753665" t="s">
        <v>5</v>
      </c>
      <c r="B753665" s="1">
        <v>6</v>
      </c>
    </row>
    <row r="753666" spans="1:2" x14ac:dyDescent="0.25">
      <c r="A753666" t="s">
        <v>4</v>
      </c>
      <c r="B753666" t="s">
        <v>3</v>
      </c>
    </row>
    <row r="753669" spans="1:2" x14ac:dyDescent="0.25">
      <c r="B753669" t="s">
        <v>2</v>
      </c>
    </row>
    <row r="753670" spans="1:2" x14ac:dyDescent="0.25">
      <c r="A753670" t="s">
        <v>1</v>
      </c>
      <c r="B753670">
        <v>469061</v>
      </c>
    </row>
    <row r="753671" spans="1:2" x14ac:dyDescent="0.25">
      <c r="A753671" t="s">
        <v>0</v>
      </c>
      <c r="B753671">
        <v>11001</v>
      </c>
    </row>
    <row r="770046" spans="1:2" x14ac:dyDescent="0.25">
      <c r="A770046" t="s">
        <v>10</v>
      </c>
      <c r="B770046" t="s">
        <v>9</v>
      </c>
    </row>
    <row r="770047" spans="1:2" x14ac:dyDescent="0.25">
      <c r="A770047" s="2" t="s">
        <v>8</v>
      </c>
      <c r="B770047" t="s">
        <v>7</v>
      </c>
    </row>
    <row r="770048" spans="1:2" x14ac:dyDescent="0.25">
      <c r="A770048" s="2" t="s">
        <v>6</v>
      </c>
      <c r="B770048">
        <v>23780879</v>
      </c>
    </row>
    <row r="770049" spans="1:2" x14ac:dyDescent="0.25">
      <c r="A770049" t="s">
        <v>5</v>
      </c>
      <c r="B770049" s="1">
        <v>6</v>
      </c>
    </row>
    <row r="770050" spans="1:2" x14ac:dyDescent="0.25">
      <c r="A770050" t="s">
        <v>4</v>
      </c>
      <c r="B770050" t="s">
        <v>3</v>
      </c>
    </row>
    <row r="770053" spans="1:2" x14ac:dyDescent="0.25">
      <c r="B770053" t="s">
        <v>2</v>
      </c>
    </row>
    <row r="770054" spans="1:2" x14ac:dyDescent="0.25">
      <c r="A770054" t="s">
        <v>1</v>
      </c>
      <c r="B770054">
        <v>469061</v>
      </c>
    </row>
    <row r="770055" spans="1:2" x14ac:dyDescent="0.25">
      <c r="A770055" t="s">
        <v>0</v>
      </c>
      <c r="B770055">
        <v>11001</v>
      </c>
    </row>
    <row r="786430" spans="1:2" x14ac:dyDescent="0.25">
      <c r="A786430" t="s">
        <v>10</v>
      </c>
      <c r="B786430" t="s">
        <v>9</v>
      </c>
    </row>
    <row r="786431" spans="1:2" x14ac:dyDescent="0.25">
      <c r="A786431" s="2" t="s">
        <v>8</v>
      </c>
      <c r="B786431" t="s">
        <v>7</v>
      </c>
    </row>
    <row r="786432" spans="1:2" x14ac:dyDescent="0.25">
      <c r="A786432" s="2" t="s">
        <v>6</v>
      </c>
      <c r="B786432">
        <v>23780879</v>
      </c>
    </row>
    <row r="786433" spans="1:2" x14ac:dyDescent="0.25">
      <c r="A786433" t="s">
        <v>5</v>
      </c>
      <c r="B786433" s="1">
        <v>6</v>
      </c>
    </row>
    <row r="786434" spans="1:2" x14ac:dyDescent="0.25">
      <c r="A786434" t="s">
        <v>4</v>
      </c>
      <c r="B786434" t="s">
        <v>3</v>
      </c>
    </row>
    <row r="786437" spans="1:2" x14ac:dyDescent="0.25">
      <c r="B786437" t="s">
        <v>2</v>
      </c>
    </row>
    <row r="786438" spans="1:2" x14ac:dyDescent="0.25">
      <c r="A786438" t="s">
        <v>1</v>
      </c>
      <c r="B786438">
        <v>469061</v>
      </c>
    </row>
    <row r="786439" spans="1:2" x14ac:dyDescent="0.25">
      <c r="A786439" t="s">
        <v>0</v>
      </c>
      <c r="B786439">
        <v>11001</v>
      </c>
    </row>
    <row r="802814" spans="1:2" x14ac:dyDescent="0.25">
      <c r="A802814" t="s">
        <v>10</v>
      </c>
      <c r="B802814" t="s">
        <v>9</v>
      </c>
    </row>
    <row r="802815" spans="1:2" x14ac:dyDescent="0.25">
      <c r="A802815" s="2" t="s">
        <v>8</v>
      </c>
      <c r="B802815" t="s">
        <v>7</v>
      </c>
    </row>
    <row r="802816" spans="1:2" x14ac:dyDescent="0.25">
      <c r="A802816" s="2" t="s">
        <v>6</v>
      </c>
      <c r="B802816">
        <v>23780879</v>
      </c>
    </row>
    <row r="802817" spans="1:2" x14ac:dyDescent="0.25">
      <c r="A802817" t="s">
        <v>5</v>
      </c>
      <c r="B802817" s="1">
        <v>6</v>
      </c>
    </row>
    <row r="802818" spans="1:2" x14ac:dyDescent="0.25">
      <c r="A802818" t="s">
        <v>4</v>
      </c>
      <c r="B802818" t="s">
        <v>3</v>
      </c>
    </row>
    <row r="802821" spans="1:2" x14ac:dyDescent="0.25">
      <c r="B802821" t="s">
        <v>2</v>
      </c>
    </row>
    <row r="802822" spans="1:2" x14ac:dyDescent="0.25">
      <c r="A802822" t="s">
        <v>1</v>
      </c>
      <c r="B802822">
        <v>469061</v>
      </c>
    </row>
    <row r="802823" spans="1:2" x14ac:dyDescent="0.25">
      <c r="A802823" t="s">
        <v>0</v>
      </c>
      <c r="B802823">
        <v>11001</v>
      </c>
    </row>
    <row r="819198" spans="1:2" x14ac:dyDescent="0.25">
      <c r="A819198" t="s">
        <v>10</v>
      </c>
      <c r="B819198" t="s">
        <v>9</v>
      </c>
    </row>
    <row r="819199" spans="1:2" x14ac:dyDescent="0.25">
      <c r="A819199" s="2" t="s">
        <v>8</v>
      </c>
      <c r="B819199" t="s">
        <v>7</v>
      </c>
    </row>
    <row r="819200" spans="1:2" x14ac:dyDescent="0.25">
      <c r="A819200" s="2" t="s">
        <v>6</v>
      </c>
      <c r="B819200">
        <v>23780879</v>
      </c>
    </row>
    <row r="819201" spans="1:2" x14ac:dyDescent="0.25">
      <c r="A819201" t="s">
        <v>5</v>
      </c>
      <c r="B819201" s="1">
        <v>6</v>
      </c>
    </row>
    <row r="819202" spans="1:2" x14ac:dyDescent="0.25">
      <c r="A819202" t="s">
        <v>4</v>
      </c>
      <c r="B819202" t="s">
        <v>3</v>
      </c>
    </row>
    <row r="819205" spans="1:2" x14ac:dyDescent="0.25">
      <c r="B819205" t="s">
        <v>2</v>
      </c>
    </row>
    <row r="819206" spans="1:2" x14ac:dyDescent="0.25">
      <c r="A819206" t="s">
        <v>1</v>
      </c>
      <c r="B819206">
        <v>469061</v>
      </c>
    </row>
    <row r="819207" spans="1:2" x14ac:dyDescent="0.25">
      <c r="A819207" t="s">
        <v>0</v>
      </c>
      <c r="B819207">
        <v>11001</v>
      </c>
    </row>
    <row r="835582" spans="1:2" x14ac:dyDescent="0.25">
      <c r="A835582" t="s">
        <v>10</v>
      </c>
      <c r="B835582" t="s">
        <v>9</v>
      </c>
    </row>
    <row r="835583" spans="1:2" x14ac:dyDescent="0.25">
      <c r="A835583" s="2" t="s">
        <v>8</v>
      </c>
      <c r="B835583" t="s">
        <v>7</v>
      </c>
    </row>
    <row r="835584" spans="1:2" x14ac:dyDescent="0.25">
      <c r="A835584" s="2" t="s">
        <v>6</v>
      </c>
      <c r="B835584">
        <v>23780879</v>
      </c>
    </row>
    <row r="835585" spans="1:2" x14ac:dyDescent="0.25">
      <c r="A835585" t="s">
        <v>5</v>
      </c>
      <c r="B835585" s="1">
        <v>6</v>
      </c>
    </row>
    <row r="835586" spans="1:2" x14ac:dyDescent="0.25">
      <c r="A835586" t="s">
        <v>4</v>
      </c>
      <c r="B835586" t="s">
        <v>3</v>
      </c>
    </row>
    <row r="835589" spans="1:2" x14ac:dyDescent="0.25">
      <c r="B835589" t="s">
        <v>2</v>
      </c>
    </row>
    <row r="835590" spans="1:2" x14ac:dyDescent="0.25">
      <c r="A835590" t="s">
        <v>1</v>
      </c>
      <c r="B835590">
        <v>469061</v>
      </c>
    </row>
    <row r="835591" spans="1:2" x14ac:dyDescent="0.25">
      <c r="A835591" t="s">
        <v>0</v>
      </c>
      <c r="B835591">
        <v>11001</v>
      </c>
    </row>
    <row r="851966" spans="1:2" x14ac:dyDescent="0.25">
      <c r="A851966" t="s">
        <v>10</v>
      </c>
      <c r="B851966" t="s">
        <v>9</v>
      </c>
    </row>
    <row r="851967" spans="1:2" x14ac:dyDescent="0.25">
      <c r="A851967" s="2" t="s">
        <v>8</v>
      </c>
      <c r="B851967" t="s">
        <v>7</v>
      </c>
    </row>
    <row r="851968" spans="1:2" x14ac:dyDescent="0.25">
      <c r="A851968" s="2" t="s">
        <v>6</v>
      </c>
      <c r="B851968">
        <v>23780879</v>
      </c>
    </row>
    <row r="851969" spans="1:2" x14ac:dyDescent="0.25">
      <c r="A851969" t="s">
        <v>5</v>
      </c>
      <c r="B851969" s="1">
        <v>6</v>
      </c>
    </row>
    <row r="851970" spans="1:2" x14ac:dyDescent="0.25">
      <c r="A851970" t="s">
        <v>4</v>
      </c>
      <c r="B851970" t="s">
        <v>3</v>
      </c>
    </row>
    <row r="851973" spans="1:2" x14ac:dyDescent="0.25">
      <c r="B851973" t="s">
        <v>2</v>
      </c>
    </row>
    <row r="851974" spans="1:2" x14ac:dyDescent="0.25">
      <c r="A851974" t="s">
        <v>1</v>
      </c>
      <c r="B851974">
        <v>469061</v>
      </c>
    </row>
    <row r="851975" spans="1:2" x14ac:dyDescent="0.25">
      <c r="A851975" t="s">
        <v>0</v>
      </c>
      <c r="B851975">
        <v>11001</v>
      </c>
    </row>
    <row r="868350" spans="1:2" x14ac:dyDescent="0.25">
      <c r="A868350" t="s">
        <v>10</v>
      </c>
      <c r="B868350" t="s">
        <v>9</v>
      </c>
    </row>
    <row r="868351" spans="1:2" x14ac:dyDescent="0.25">
      <c r="A868351" s="2" t="s">
        <v>8</v>
      </c>
      <c r="B868351" t="s">
        <v>7</v>
      </c>
    </row>
    <row r="868352" spans="1:2" x14ac:dyDescent="0.25">
      <c r="A868352" s="2" t="s">
        <v>6</v>
      </c>
      <c r="B868352">
        <v>23780879</v>
      </c>
    </row>
    <row r="868353" spans="1:2" x14ac:dyDescent="0.25">
      <c r="A868353" t="s">
        <v>5</v>
      </c>
      <c r="B868353" s="1">
        <v>6</v>
      </c>
    </row>
    <row r="868354" spans="1:2" x14ac:dyDescent="0.25">
      <c r="A868354" t="s">
        <v>4</v>
      </c>
      <c r="B868354" t="s">
        <v>3</v>
      </c>
    </row>
    <row r="868357" spans="1:2" x14ac:dyDescent="0.25">
      <c r="B868357" t="s">
        <v>2</v>
      </c>
    </row>
    <row r="868358" spans="1:2" x14ac:dyDescent="0.25">
      <c r="A868358" t="s">
        <v>1</v>
      </c>
      <c r="B868358">
        <v>469061</v>
      </c>
    </row>
    <row r="868359" spans="1:2" x14ac:dyDescent="0.25">
      <c r="A868359" t="s">
        <v>0</v>
      </c>
      <c r="B868359">
        <v>11001</v>
      </c>
    </row>
    <row r="884734" spans="1:2" x14ac:dyDescent="0.25">
      <c r="A884734" t="s">
        <v>10</v>
      </c>
      <c r="B884734" t="s">
        <v>9</v>
      </c>
    </row>
    <row r="884735" spans="1:2" x14ac:dyDescent="0.25">
      <c r="A884735" s="2" t="s">
        <v>8</v>
      </c>
      <c r="B884735" t="s">
        <v>7</v>
      </c>
    </row>
    <row r="884736" spans="1:2" x14ac:dyDescent="0.25">
      <c r="A884736" s="2" t="s">
        <v>6</v>
      </c>
      <c r="B884736">
        <v>23780879</v>
      </c>
    </row>
    <row r="884737" spans="1:2" x14ac:dyDescent="0.25">
      <c r="A884737" t="s">
        <v>5</v>
      </c>
      <c r="B884737" s="1">
        <v>6</v>
      </c>
    </row>
    <row r="884738" spans="1:2" x14ac:dyDescent="0.25">
      <c r="A884738" t="s">
        <v>4</v>
      </c>
      <c r="B884738" t="s">
        <v>3</v>
      </c>
    </row>
    <row r="884741" spans="1:2" x14ac:dyDescent="0.25">
      <c r="B884741" t="s">
        <v>2</v>
      </c>
    </row>
    <row r="884742" spans="1:2" x14ac:dyDescent="0.25">
      <c r="A884742" t="s">
        <v>1</v>
      </c>
      <c r="B884742">
        <v>469061</v>
      </c>
    </row>
    <row r="884743" spans="1:2" x14ac:dyDescent="0.25">
      <c r="A884743" t="s">
        <v>0</v>
      </c>
      <c r="B884743">
        <v>11001</v>
      </c>
    </row>
    <row r="901118" spans="1:2" x14ac:dyDescent="0.25">
      <c r="A901118" t="s">
        <v>10</v>
      </c>
      <c r="B901118" t="s">
        <v>9</v>
      </c>
    </row>
    <row r="901119" spans="1:2" x14ac:dyDescent="0.25">
      <c r="A901119" s="2" t="s">
        <v>8</v>
      </c>
      <c r="B901119" t="s">
        <v>7</v>
      </c>
    </row>
    <row r="901120" spans="1:2" x14ac:dyDescent="0.25">
      <c r="A901120" s="2" t="s">
        <v>6</v>
      </c>
      <c r="B901120">
        <v>23780879</v>
      </c>
    </row>
    <row r="901121" spans="1:2" x14ac:dyDescent="0.25">
      <c r="A901121" t="s">
        <v>5</v>
      </c>
      <c r="B901121" s="1">
        <v>6</v>
      </c>
    </row>
    <row r="901122" spans="1:2" x14ac:dyDescent="0.25">
      <c r="A901122" t="s">
        <v>4</v>
      </c>
      <c r="B901122" t="s">
        <v>3</v>
      </c>
    </row>
    <row r="901125" spans="1:2" x14ac:dyDescent="0.25">
      <c r="B901125" t="s">
        <v>2</v>
      </c>
    </row>
    <row r="901126" spans="1:2" x14ac:dyDescent="0.25">
      <c r="A901126" t="s">
        <v>1</v>
      </c>
      <c r="B901126">
        <v>469061</v>
      </c>
    </row>
    <row r="901127" spans="1:2" x14ac:dyDescent="0.25">
      <c r="A901127" t="s">
        <v>0</v>
      </c>
      <c r="B901127">
        <v>11001</v>
      </c>
    </row>
    <row r="917502" spans="1:2" x14ac:dyDescent="0.25">
      <c r="A917502" t="s">
        <v>10</v>
      </c>
      <c r="B917502" t="s">
        <v>9</v>
      </c>
    </row>
    <row r="917503" spans="1:2" x14ac:dyDescent="0.25">
      <c r="A917503" s="2" t="s">
        <v>8</v>
      </c>
      <c r="B917503" t="s">
        <v>7</v>
      </c>
    </row>
    <row r="917504" spans="1:2" x14ac:dyDescent="0.25">
      <c r="A917504" s="2" t="s">
        <v>6</v>
      </c>
      <c r="B917504">
        <v>23780879</v>
      </c>
    </row>
    <row r="917505" spans="1:2" x14ac:dyDescent="0.25">
      <c r="A917505" t="s">
        <v>5</v>
      </c>
      <c r="B917505" s="1">
        <v>6</v>
      </c>
    </row>
    <row r="917506" spans="1:2" x14ac:dyDescent="0.25">
      <c r="A917506" t="s">
        <v>4</v>
      </c>
      <c r="B917506" t="s">
        <v>3</v>
      </c>
    </row>
    <row r="917509" spans="1:2" x14ac:dyDescent="0.25">
      <c r="B917509" t="s">
        <v>2</v>
      </c>
    </row>
    <row r="917510" spans="1:2" x14ac:dyDescent="0.25">
      <c r="A917510" t="s">
        <v>1</v>
      </c>
      <c r="B917510">
        <v>469061</v>
      </c>
    </row>
    <row r="917511" spans="1:2" x14ac:dyDescent="0.25">
      <c r="A917511" t="s">
        <v>0</v>
      </c>
      <c r="B917511">
        <v>11001</v>
      </c>
    </row>
    <row r="933886" spans="1:2" x14ac:dyDescent="0.25">
      <c r="A933886" t="s">
        <v>10</v>
      </c>
      <c r="B933886" t="s">
        <v>9</v>
      </c>
    </row>
    <row r="933887" spans="1:2" x14ac:dyDescent="0.25">
      <c r="A933887" s="2" t="s">
        <v>8</v>
      </c>
      <c r="B933887" t="s">
        <v>7</v>
      </c>
    </row>
    <row r="933888" spans="1:2" x14ac:dyDescent="0.25">
      <c r="A933888" s="2" t="s">
        <v>6</v>
      </c>
      <c r="B933888">
        <v>23780879</v>
      </c>
    </row>
    <row r="933889" spans="1:2" x14ac:dyDescent="0.25">
      <c r="A933889" t="s">
        <v>5</v>
      </c>
      <c r="B933889" s="1">
        <v>6</v>
      </c>
    </row>
    <row r="933890" spans="1:2" x14ac:dyDescent="0.25">
      <c r="A933890" t="s">
        <v>4</v>
      </c>
      <c r="B933890" t="s">
        <v>3</v>
      </c>
    </row>
    <row r="933893" spans="1:2" x14ac:dyDescent="0.25">
      <c r="B933893" t="s">
        <v>2</v>
      </c>
    </row>
    <row r="933894" spans="1:2" x14ac:dyDescent="0.25">
      <c r="A933894" t="s">
        <v>1</v>
      </c>
      <c r="B933894">
        <v>469061</v>
      </c>
    </row>
    <row r="933895" spans="1:2" x14ac:dyDescent="0.25">
      <c r="A933895" t="s">
        <v>0</v>
      </c>
      <c r="B933895">
        <v>11001</v>
      </c>
    </row>
    <row r="950270" spans="1:2" x14ac:dyDescent="0.25">
      <c r="A950270" t="s">
        <v>10</v>
      </c>
      <c r="B950270" t="s">
        <v>9</v>
      </c>
    </row>
    <row r="950271" spans="1:2" x14ac:dyDescent="0.25">
      <c r="A950271" s="2" t="s">
        <v>8</v>
      </c>
      <c r="B950271" t="s">
        <v>7</v>
      </c>
    </row>
    <row r="950272" spans="1:2" x14ac:dyDescent="0.25">
      <c r="A950272" s="2" t="s">
        <v>6</v>
      </c>
      <c r="B950272">
        <v>23780879</v>
      </c>
    </row>
    <row r="950273" spans="1:2" x14ac:dyDescent="0.25">
      <c r="A950273" t="s">
        <v>5</v>
      </c>
      <c r="B950273" s="1">
        <v>6</v>
      </c>
    </row>
    <row r="950274" spans="1:2" x14ac:dyDescent="0.25">
      <c r="A950274" t="s">
        <v>4</v>
      </c>
      <c r="B950274" t="s">
        <v>3</v>
      </c>
    </row>
    <row r="950277" spans="1:2" x14ac:dyDescent="0.25">
      <c r="B950277" t="s">
        <v>2</v>
      </c>
    </row>
    <row r="950278" spans="1:2" x14ac:dyDescent="0.25">
      <c r="A950278" t="s">
        <v>1</v>
      </c>
      <c r="B950278">
        <v>469061</v>
      </c>
    </row>
    <row r="950279" spans="1:2" x14ac:dyDescent="0.25">
      <c r="A950279" t="s">
        <v>0</v>
      </c>
      <c r="B950279">
        <v>11001</v>
      </c>
    </row>
    <row r="966654" spans="1:2" x14ac:dyDescent="0.25">
      <c r="A966654" t="s">
        <v>10</v>
      </c>
      <c r="B966654" t="s">
        <v>9</v>
      </c>
    </row>
    <row r="966655" spans="1:2" x14ac:dyDescent="0.25">
      <c r="A966655" s="2" t="s">
        <v>8</v>
      </c>
      <c r="B966655" t="s">
        <v>7</v>
      </c>
    </row>
    <row r="966656" spans="1:2" x14ac:dyDescent="0.25">
      <c r="A966656" s="2" t="s">
        <v>6</v>
      </c>
      <c r="B966656">
        <v>23780879</v>
      </c>
    </row>
    <row r="966657" spans="1:2" x14ac:dyDescent="0.25">
      <c r="A966657" t="s">
        <v>5</v>
      </c>
      <c r="B966657" s="1">
        <v>6</v>
      </c>
    </row>
    <row r="966658" spans="1:2" x14ac:dyDescent="0.25">
      <c r="A966658" t="s">
        <v>4</v>
      </c>
      <c r="B966658" t="s">
        <v>3</v>
      </c>
    </row>
    <row r="966661" spans="1:2" x14ac:dyDescent="0.25">
      <c r="B966661" t="s">
        <v>2</v>
      </c>
    </row>
    <row r="966662" spans="1:2" x14ac:dyDescent="0.25">
      <c r="A966662" t="s">
        <v>1</v>
      </c>
      <c r="B966662">
        <v>469061</v>
      </c>
    </row>
    <row r="966663" spans="1:2" x14ac:dyDescent="0.25">
      <c r="A966663" t="s">
        <v>0</v>
      </c>
      <c r="B966663">
        <v>11001</v>
      </c>
    </row>
    <row r="983038" spans="1:2" x14ac:dyDescent="0.25">
      <c r="A983038" t="s">
        <v>10</v>
      </c>
      <c r="B983038" t="s">
        <v>9</v>
      </c>
    </row>
    <row r="983039" spans="1:2" x14ac:dyDescent="0.25">
      <c r="A983039" s="2" t="s">
        <v>8</v>
      </c>
      <c r="B983039" t="s">
        <v>7</v>
      </c>
    </row>
    <row r="983040" spans="1:2" x14ac:dyDescent="0.25">
      <c r="A983040" s="2" t="s">
        <v>6</v>
      </c>
      <c r="B983040">
        <v>23780879</v>
      </c>
    </row>
    <row r="983041" spans="1:2" x14ac:dyDescent="0.25">
      <c r="A983041" t="s">
        <v>5</v>
      </c>
      <c r="B983041" s="1">
        <v>6</v>
      </c>
    </row>
    <row r="983042" spans="1:2" x14ac:dyDescent="0.25">
      <c r="A983042" t="s">
        <v>4</v>
      </c>
      <c r="B983042" t="s">
        <v>3</v>
      </c>
    </row>
    <row r="983045" spans="1:2" x14ac:dyDescent="0.25">
      <c r="B983045" t="s">
        <v>2</v>
      </c>
    </row>
    <row r="983046" spans="1:2" x14ac:dyDescent="0.25">
      <c r="A983046" t="s">
        <v>1</v>
      </c>
      <c r="B983046">
        <v>469061</v>
      </c>
    </row>
    <row r="983047" spans="1:2" x14ac:dyDescent="0.25">
      <c r="A983047" t="s">
        <v>0</v>
      </c>
      <c r="B983047">
        <v>11001</v>
      </c>
    </row>
    <row r="999422" spans="1:2" x14ac:dyDescent="0.25">
      <c r="A999422" t="s">
        <v>10</v>
      </c>
      <c r="B999422" t="s">
        <v>9</v>
      </c>
    </row>
    <row r="999423" spans="1:2" x14ac:dyDescent="0.25">
      <c r="A999423" s="2" t="s">
        <v>8</v>
      </c>
      <c r="B999423" t="s">
        <v>7</v>
      </c>
    </row>
    <row r="999424" spans="1:2" x14ac:dyDescent="0.25">
      <c r="A999424" s="2" t="s">
        <v>6</v>
      </c>
      <c r="B999424">
        <v>23780879</v>
      </c>
    </row>
    <row r="999425" spans="1:2" x14ac:dyDescent="0.25">
      <c r="A999425" t="s">
        <v>5</v>
      </c>
      <c r="B999425" s="1">
        <v>6</v>
      </c>
    </row>
    <row r="999426" spans="1:2" x14ac:dyDescent="0.25">
      <c r="A999426" t="s">
        <v>4</v>
      </c>
      <c r="B999426" t="s">
        <v>3</v>
      </c>
    </row>
    <row r="999429" spans="1:2" x14ac:dyDescent="0.25">
      <c r="B999429" t="s">
        <v>2</v>
      </c>
    </row>
    <row r="999430" spans="1:2" x14ac:dyDescent="0.25">
      <c r="A999430" t="s">
        <v>1</v>
      </c>
      <c r="B999430">
        <v>469061</v>
      </c>
    </row>
    <row r="999431" spans="1:2" x14ac:dyDescent="0.25">
      <c r="A999431" t="s">
        <v>0</v>
      </c>
      <c r="B999431">
        <v>11001</v>
      </c>
    </row>
    <row r="1015806" spans="1:2" x14ac:dyDescent="0.25">
      <c r="A1015806" t="s">
        <v>10</v>
      </c>
      <c r="B1015806" t="s">
        <v>9</v>
      </c>
    </row>
    <row r="1015807" spans="1:2" x14ac:dyDescent="0.25">
      <c r="A1015807" s="2" t="s">
        <v>8</v>
      </c>
      <c r="B1015807" t="s">
        <v>7</v>
      </c>
    </row>
    <row r="1015808" spans="1:2" x14ac:dyDescent="0.25">
      <c r="A1015808" s="2" t="s">
        <v>6</v>
      </c>
      <c r="B1015808">
        <v>23780879</v>
      </c>
    </row>
    <row r="1015809" spans="1:2" x14ac:dyDescent="0.25">
      <c r="A1015809" t="s">
        <v>5</v>
      </c>
      <c r="B1015809" s="1">
        <v>6</v>
      </c>
    </row>
    <row r="1015810" spans="1:2" x14ac:dyDescent="0.25">
      <c r="A1015810" t="s">
        <v>4</v>
      </c>
      <c r="B1015810" t="s">
        <v>3</v>
      </c>
    </row>
    <row r="1015813" spans="1:2" x14ac:dyDescent="0.25">
      <c r="B1015813" t="s">
        <v>2</v>
      </c>
    </row>
    <row r="1015814" spans="1:2" x14ac:dyDescent="0.25">
      <c r="A1015814" t="s">
        <v>1</v>
      </c>
      <c r="B1015814">
        <v>469061</v>
      </c>
    </row>
    <row r="1015815" spans="1:2" x14ac:dyDescent="0.25">
      <c r="A1015815" t="s">
        <v>0</v>
      </c>
      <c r="B1015815">
        <v>11001</v>
      </c>
    </row>
    <row r="1032190" spans="1:2" x14ac:dyDescent="0.25">
      <c r="A1032190" t="s">
        <v>10</v>
      </c>
      <c r="B1032190" t="s">
        <v>9</v>
      </c>
    </row>
    <row r="1032191" spans="1:2" x14ac:dyDescent="0.25">
      <c r="A1032191" s="2" t="s">
        <v>8</v>
      </c>
      <c r="B1032191" t="s">
        <v>7</v>
      </c>
    </row>
    <row r="1032192" spans="1:2" x14ac:dyDescent="0.25">
      <c r="A1032192" s="2" t="s">
        <v>6</v>
      </c>
      <c r="B1032192">
        <v>23780879</v>
      </c>
    </row>
    <row r="1032193" spans="1:2" x14ac:dyDescent="0.25">
      <c r="A1032193" t="s">
        <v>5</v>
      </c>
      <c r="B1032193" s="1">
        <v>6</v>
      </c>
    </row>
    <row r="1032194" spans="1:2" x14ac:dyDescent="0.25">
      <c r="A1032194" t="s">
        <v>4</v>
      </c>
      <c r="B1032194" t="s">
        <v>3</v>
      </c>
    </row>
    <row r="1032197" spans="1:2" x14ac:dyDescent="0.25">
      <c r="B1032197" t="s">
        <v>2</v>
      </c>
    </row>
    <row r="1032198" spans="1:2" x14ac:dyDescent="0.25">
      <c r="A1032198" t="s">
        <v>1</v>
      </c>
      <c r="B1032198">
        <v>469061</v>
      </c>
    </row>
    <row r="1032199" spans="1:2" x14ac:dyDescent="0.25">
      <c r="A1032199" t="s">
        <v>0</v>
      </c>
      <c r="B1032199">
        <v>11001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9FEA-EE6D-4FD8-B4CC-7FF98325012F}">
  <dimension ref="A1:AF390"/>
  <sheetViews>
    <sheetView workbookViewId="0">
      <pane ySplit="1" topLeftCell="A362" activePane="bottomLeft" state="frozen"/>
      <selection pane="bottomLeft" activeCell="I391" sqref="I391"/>
    </sheetView>
  </sheetViews>
  <sheetFormatPr defaultRowHeight="15" x14ac:dyDescent="0.25"/>
  <cols>
    <col min="1" max="16384" width="9.140625" style="98"/>
  </cols>
  <sheetData>
    <row r="1" spans="1:32" s="97" customFormat="1" ht="60.75" thickBot="1" x14ac:dyDescent="0.3">
      <c r="A1" s="97" t="s">
        <v>277</v>
      </c>
      <c r="B1" s="97" t="s">
        <v>276</v>
      </c>
      <c r="C1" s="97" t="s">
        <v>275</v>
      </c>
      <c r="D1" s="97" t="s">
        <v>274</v>
      </c>
      <c r="E1" s="97" t="s">
        <v>273</v>
      </c>
      <c r="F1" s="97" t="s">
        <v>272</v>
      </c>
      <c r="G1" s="97" t="s">
        <v>271</v>
      </c>
      <c r="H1" s="97" t="s">
        <v>270</v>
      </c>
      <c r="I1" s="97" t="s">
        <v>269</v>
      </c>
      <c r="J1" s="97" t="s">
        <v>268</v>
      </c>
      <c r="K1" s="97" t="s">
        <v>267</v>
      </c>
      <c r="L1" s="97" t="s">
        <v>266</v>
      </c>
      <c r="M1" s="97" t="s">
        <v>265</v>
      </c>
      <c r="N1" s="97" t="s">
        <v>264</v>
      </c>
      <c r="O1" s="97" t="s">
        <v>263</v>
      </c>
      <c r="P1" s="97" t="s">
        <v>262</v>
      </c>
      <c r="Q1" s="97" t="s">
        <v>261</v>
      </c>
      <c r="R1" s="97" t="s">
        <v>260</v>
      </c>
      <c r="S1" s="97" t="s">
        <v>259</v>
      </c>
      <c r="T1" s="97" t="s">
        <v>258</v>
      </c>
      <c r="U1" s="97" t="s">
        <v>257</v>
      </c>
      <c r="V1" s="97" t="s">
        <v>256</v>
      </c>
      <c r="W1" s="46" t="s">
        <v>161</v>
      </c>
      <c r="X1" s="45" t="s">
        <v>160</v>
      </c>
      <c r="Y1" s="44" t="s">
        <v>159</v>
      </c>
      <c r="Z1" s="45" t="s">
        <v>160</v>
      </c>
      <c r="AA1" s="46" t="s">
        <v>161</v>
      </c>
      <c r="AB1" s="46"/>
      <c r="AC1" s="46" t="s">
        <v>252</v>
      </c>
      <c r="AD1" s="47" t="s">
        <v>162</v>
      </c>
      <c r="AE1" s="46" t="s">
        <v>163</v>
      </c>
      <c r="AF1" s="48" t="s">
        <v>164</v>
      </c>
    </row>
    <row r="2" spans="1:32" ht="60.75" thickTop="1" x14ac:dyDescent="0.25">
      <c r="A2" s="98">
        <v>309</v>
      </c>
      <c r="B2" s="98">
        <v>23780461</v>
      </c>
      <c r="C2" s="98">
        <v>23780461</v>
      </c>
      <c r="D2" s="98">
        <v>178</v>
      </c>
      <c r="E2" s="98">
        <v>513251.4375</v>
      </c>
      <c r="F2" s="98">
        <v>4959207</v>
      </c>
      <c r="G2" s="98">
        <v>60</v>
      </c>
      <c r="H2" s="98">
        <v>304</v>
      </c>
      <c r="I2" s="98">
        <v>0.17</v>
      </c>
      <c r="J2" s="98">
        <v>18257</v>
      </c>
      <c r="K2" s="98">
        <v>4192</v>
      </c>
      <c r="L2" s="98">
        <v>1949</v>
      </c>
      <c r="M2" s="98">
        <v>258</v>
      </c>
      <c r="N2" s="98">
        <v>2</v>
      </c>
      <c r="O2" s="98">
        <v>16</v>
      </c>
      <c r="P2" s="98">
        <v>4</v>
      </c>
      <c r="Q2" s="98">
        <v>18</v>
      </c>
      <c r="R2" s="98">
        <v>0</v>
      </c>
      <c r="S2" s="98">
        <v>1</v>
      </c>
      <c r="T2" s="98">
        <v>2</v>
      </c>
      <c r="U2" s="98">
        <v>0</v>
      </c>
      <c r="V2" s="98">
        <v>0</v>
      </c>
      <c r="W2" s="100"/>
      <c r="X2" s="100"/>
      <c r="Y2" s="51">
        <v>47</v>
      </c>
      <c r="Z2" s="52" t="s">
        <v>179</v>
      </c>
      <c r="AA2" s="53">
        <v>68663</v>
      </c>
      <c r="AB2" s="53" t="s">
        <v>178</v>
      </c>
      <c r="AC2" s="53" t="s">
        <v>254</v>
      </c>
      <c r="AD2" s="54">
        <v>3422</v>
      </c>
      <c r="AE2" s="53">
        <v>139.4</v>
      </c>
      <c r="AF2" s="55"/>
    </row>
    <row r="3" spans="1:32" x14ac:dyDescent="0.25">
      <c r="A3" s="98">
        <v>310</v>
      </c>
      <c r="B3" s="98">
        <v>23780455</v>
      </c>
      <c r="C3" s="98">
        <v>23780455</v>
      </c>
      <c r="D3" s="98">
        <v>207</v>
      </c>
      <c r="E3" s="98">
        <v>513258.4375</v>
      </c>
      <c r="F3" s="98">
        <v>4958809</v>
      </c>
      <c r="G3" s="98">
        <v>60</v>
      </c>
      <c r="H3" s="98">
        <v>304</v>
      </c>
      <c r="I3" s="98">
        <v>0.17</v>
      </c>
      <c r="J3" s="98">
        <v>18257</v>
      </c>
      <c r="K3" s="98">
        <v>4193</v>
      </c>
      <c r="L3" s="98">
        <v>1949</v>
      </c>
      <c r="M3" s="98">
        <v>258</v>
      </c>
      <c r="N3" s="98">
        <v>2</v>
      </c>
      <c r="O3" s="98">
        <v>16</v>
      </c>
      <c r="P3" s="98">
        <v>4</v>
      </c>
      <c r="Q3" s="98">
        <v>18</v>
      </c>
      <c r="R3" s="98">
        <v>0</v>
      </c>
      <c r="S3" s="98">
        <v>1</v>
      </c>
      <c r="T3" s="98">
        <v>1</v>
      </c>
      <c r="U3" s="98">
        <v>0</v>
      </c>
      <c r="V3" s="98">
        <v>0</v>
      </c>
    </row>
    <row r="4" spans="1:32" x14ac:dyDescent="0.25">
      <c r="A4" s="98">
        <v>371</v>
      </c>
      <c r="B4" s="98">
        <v>23780455</v>
      </c>
      <c r="C4" s="98">
        <v>23780455</v>
      </c>
      <c r="D4" s="98">
        <v>207</v>
      </c>
      <c r="E4" s="98">
        <v>513258.4375</v>
      </c>
      <c r="F4" s="98">
        <v>4958809</v>
      </c>
      <c r="G4" s="98">
        <v>60</v>
      </c>
      <c r="H4" s="98">
        <v>304</v>
      </c>
      <c r="I4" s="98">
        <v>0.37</v>
      </c>
      <c r="J4" s="98">
        <v>18345</v>
      </c>
      <c r="K4" s="98">
        <v>6911</v>
      </c>
      <c r="L4" s="98">
        <v>1953</v>
      </c>
      <c r="M4" s="98">
        <v>216</v>
      </c>
      <c r="N4" s="98">
        <v>2</v>
      </c>
      <c r="O4" s="98">
        <v>16</v>
      </c>
      <c r="P4" s="98">
        <v>4</v>
      </c>
      <c r="Q4" s="98">
        <v>29</v>
      </c>
      <c r="R4" s="98">
        <v>0</v>
      </c>
      <c r="S4" s="98">
        <v>1</v>
      </c>
      <c r="T4" s="98">
        <v>1</v>
      </c>
      <c r="U4" s="98">
        <v>0</v>
      </c>
      <c r="V4" s="98">
        <v>0</v>
      </c>
    </row>
    <row r="5" spans="1:32" x14ac:dyDescent="0.25">
      <c r="A5" s="98">
        <v>841</v>
      </c>
      <c r="B5" s="98">
        <v>23780479</v>
      </c>
      <c r="C5" s="98">
        <v>23780479</v>
      </c>
      <c r="D5" s="98">
        <v>186</v>
      </c>
      <c r="E5" s="98">
        <v>526735.9375</v>
      </c>
      <c r="F5" s="98">
        <v>4958586</v>
      </c>
      <c r="G5" s="98">
        <v>60</v>
      </c>
      <c r="H5" s="98">
        <v>304</v>
      </c>
      <c r="I5" s="98">
        <v>0.3</v>
      </c>
      <c r="J5" s="98">
        <v>51675</v>
      </c>
      <c r="K5" s="98">
        <v>18976</v>
      </c>
      <c r="L5" s="98">
        <v>1996</v>
      </c>
      <c r="M5" s="98">
        <v>178</v>
      </c>
      <c r="N5" s="98">
        <v>2</v>
      </c>
      <c r="O5" s="98">
        <v>16</v>
      </c>
      <c r="P5" s="98">
        <v>4</v>
      </c>
      <c r="Q5" s="98">
        <v>2998</v>
      </c>
      <c r="R5" s="98">
        <v>0</v>
      </c>
      <c r="S5" s="98">
        <v>1</v>
      </c>
      <c r="T5" s="98">
        <v>1</v>
      </c>
      <c r="U5" s="98">
        <v>0</v>
      </c>
      <c r="V5" s="98">
        <v>0</v>
      </c>
    </row>
    <row r="6" spans="1:32" x14ac:dyDescent="0.25">
      <c r="A6" s="98">
        <v>840</v>
      </c>
      <c r="B6" s="98">
        <v>23780479</v>
      </c>
      <c r="C6" s="98">
        <v>23780479</v>
      </c>
      <c r="D6" s="98">
        <v>186</v>
      </c>
      <c r="E6" s="98">
        <v>526517.875</v>
      </c>
      <c r="F6" s="98">
        <v>4958421.5</v>
      </c>
      <c r="G6" s="98">
        <v>60</v>
      </c>
      <c r="H6" s="98">
        <v>304</v>
      </c>
      <c r="I6" s="98">
        <v>0</v>
      </c>
      <c r="J6" s="98">
        <v>51675</v>
      </c>
      <c r="K6" s="98">
        <v>18977</v>
      </c>
      <c r="L6" s="98">
        <v>1996</v>
      </c>
      <c r="M6" s="98">
        <v>178</v>
      </c>
      <c r="N6" s="98">
        <v>2</v>
      </c>
      <c r="O6" s="98">
        <v>16</v>
      </c>
      <c r="P6" s="98">
        <v>4</v>
      </c>
      <c r="Q6" s="98">
        <v>2998</v>
      </c>
      <c r="R6" s="98">
        <v>0</v>
      </c>
      <c r="S6" s="98">
        <v>1</v>
      </c>
      <c r="T6" s="98">
        <v>2</v>
      </c>
      <c r="U6" s="98">
        <v>0</v>
      </c>
      <c r="V6" s="98">
        <v>0</v>
      </c>
    </row>
    <row r="7" spans="1:32" x14ac:dyDescent="0.25">
      <c r="A7" s="98">
        <v>843</v>
      </c>
      <c r="B7" s="98">
        <v>23780521</v>
      </c>
      <c r="C7" s="98">
        <v>23780521</v>
      </c>
      <c r="D7" s="98">
        <v>360</v>
      </c>
      <c r="E7" s="98">
        <v>559303.3125</v>
      </c>
      <c r="F7" s="98">
        <v>4952316.5</v>
      </c>
      <c r="G7" s="98">
        <v>60</v>
      </c>
      <c r="H7" s="98">
        <v>304</v>
      </c>
      <c r="I7" s="98">
        <v>0</v>
      </c>
      <c r="J7" s="98">
        <v>51881</v>
      </c>
      <c r="K7" s="98">
        <v>19159</v>
      </c>
      <c r="L7" s="98">
        <v>1999</v>
      </c>
      <c r="M7" s="98">
        <v>12</v>
      </c>
      <c r="N7" s="98">
        <v>2</v>
      </c>
      <c r="O7" s="98">
        <v>16</v>
      </c>
      <c r="P7" s="98">
        <v>4</v>
      </c>
      <c r="Q7" s="98">
        <v>3011</v>
      </c>
      <c r="R7" s="98">
        <v>0</v>
      </c>
      <c r="S7" s="98">
        <v>1</v>
      </c>
      <c r="T7" s="98">
        <v>1</v>
      </c>
      <c r="U7" s="98">
        <v>0</v>
      </c>
      <c r="V7" s="98">
        <v>0</v>
      </c>
    </row>
    <row r="8" spans="1:32" x14ac:dyDescent="0.25">
      <c r="A8" s="98">
        <v>845</v>
      </c>
      <c r="B8" s="98">
        <v>23780521</v>
      </c>
      <c r="C8" s="98">
        <v>23780521</v>
      </c>
      <c r="D8" s="98">
        <v>360</v>
      </c>
      <c r="E8" s="98">
        <v>559303.3125</v>
      </c>
      <c r="F8" s="98">
        <v>4952316.5</v>
      </c>
      <c r="G8" s="98">
        <v>60</v>
      </c>
      <c r="H8" s="98">
        <v>304</v>
      </c>
      <c r="I8" s="98">
        <v>0</v>
      </c>
      <c r="J8" s="98">
        <v>51944</v>
      </c>
      <c r="K8" s="98">
        <v>19185</v>
      </c>
      <c r="L8" s="98">
        <v>1999</v>
      </c>
      <c r="M8" s="98">
        <v>32</v>
      </c>
      <c r="N8" s="98">
        <v>2</v>
      </c>
      <c r="O8" s="98">
        <v>16</v>
      </c>
      <c r="P8" s="98">
        <v>4</v>
      </c>
      <c r="Q8" s="98">
        <v>3019</v>
      </c>
      <c r="R8" s="98">
        <v>0</v>
      </c>
      <c r="S8" s="98">
        <v>1</v>
      </c>
      <c r="T8" s="98">
        <v>1</v>
      </c>
      <c r="U8" s="98">
        <v>0</v>
      </c>
      <c r="V8" s="98">
        <v>0</v>
      </c>
    </row>
    <row r="9" spans="1:32" x14ac:dyDescent="0.25">
      <c r="A9" s="98">
        <v>156</v>
      </c>
      <c r="B9" s="98">
        <v>23781179</v>
      </c>
      <c r="C9" s="98">
        <v>23781179</v>
      </c>
      <c r="D9" s="98">
        <v>327</v>
      </c>
      <c r="E9" s="98">
        <v>504562.65625</v>
      </c>
      <c r="F9" s="98">
        <v>4955215</v>
      </c>
      <c r="G9" s="98">
        <v>60</v>
      </c>
      <c r="H9" s="98">
        <v>304</v>
      </c>
      <c r="I9" s="98">
        <v>0.125</v>
      </c>
      <c r="J9" s="98">
        <v>54821</v>
      </c>
      <c r="K9" s="98">
        <v>109</v>
      </c>
      <c r="L9" s="98">
        <v>1916</v>
      </c>
      <c r="M9" s="98">
        <v>85</v>
      </c>
      <c r="N9" s="98">
        <v>2</v>
      </c>
      <c r="O9" s="98">
        <v>16</v>
      </c>
      <c r="P9" s="98">
        <v>4</v>
      </c>
      <c r="Q9" s="98">
        <v>3060</v>
      </c>
      <c r="R9" s="98">
        <v>0</v>
      </c>
      <c r="S9" s="98">
        <v>1</v>
      </c>
      <c r="T9" s="98">
        <v>1</v>
      </c>
      <c r="U9" s="98">
        <v>0</v>
      </c>
      <c r="V9" s="98">
        <v>0</v>
      </c>
    </row>
    <row r="10" spans="1:32" x14ac:dyDescent="0.25">
      <c r="A10" s="98">
        <v>157</v>
      </c>
      <c r="B10" s="98">
        <v>23781127</v>
      </c>
      <c r="C10" s="98">
        <v>23781127</v>
      </c>
      <c r="D10" s="98">
        <v>279</v>
      </c>
      <c r="E10" s="98">
        <v>505550.4375</v>
      </c>
      <c r="F10" s="98">
        <v>4956348.5</v>
      </c>
      <c r="G10" s="98">
        <v>60</v>
      </c>
      <c r="H10" s="98">
        <v>304</v>
      </c>
      <c r="I10" s="98">
        <v>0.05</v>
      </c>
      <c r="J10" s="98">
        <v>55604</v>
      </c>
      <c r="K10" s="98">
        <v>112</v>
      </c>
      <c r="L10" s="98">
        <v>1917</v>
      </c>
      <c r="M10" s="98">
        <v>219</v>
      </c>
      <c r="N10" s="98">
        <v>2</v>
      </c>
      <c r="O10" s="98">
        <v>16</v>
      </c>
      <c r="P10" s="98">
        <v>4</v>
      </c>
      <c r="Q10" s="98">
        <v>3061</v>
      </c>
      <c r="R10" s="98">
        <v>0</v>
      </c>
      <c r="S10" s="98">
        <v>1</v>
      </c>
      <c r="T10" s="98">
        <v>1</v>
      </c>
      <c r="U10" s="98">
        <v>0</v>
      </c>
      <c r="V10" s="98">
        <v>0</v>
      </c>
    </row>
    <row r="11" spans="1:32" x14ac:dyDescent="0.25">
      <c r="A11" s="98">
        <v>159</v>
      </c>
      <c r="B11" s="98">
        <v>23781263</v>
      </c>
      <c r="C11" s="98">
        <v>23781263</v>
      </c>
      <c r="D11" s="98">
        <v>259</v>
      </c>
      <c r="E11" s="98">
        <v>552298.25</v>
      </c>
      <c r="F11" s="98">
        <v>4957076</v>
      </c>
      <c r="G11" s="98">
        <v>60</v>
      </c>
      <c r="H11" s="98">
        <v>304</v>
      </c>
      <c r="I11" s="98">
        <v>0.01</v>
      </c>
      <c r="J11" s="98">
        <v>59544</v>
      </c>
      <c r="K11" s="98">
        <v>285</v>
      </c>
      <c r="L11" s="98">
        <v>1926</v>
      </c>
      <c r="M11" s="98">
        <v>125</v>
      </c>
      <c r="N11" s="98">
        <v>2</v>
      </c>
      <c r="O11" s="98">
        <v>16</v>
      </c>
      <c r="P11" s="98">
        <v>4</v>
      </c>
      <c r="Q11" s="98">
        <v>3097</v>
      </c>
      <c r="R11" s="98">
        <v>0</v>
      </c>
      <c r="S11" s="98">
        <v>1</v>
      </c>
      <c r="T11" s="98">
        <v>1</v>
      </c>
      <c r="U11" s="98">
        <v>0</v>
      </c>
      <c r="V11" s="98">
        <v>0</v>
      </c>
    </row>
    <row r="12" spans="1:32" x14ac:dyDescent="0.25">
      <c r="A12" s="98">
        <v>160</v>
      </c>
      <c r="B12" s="98">
        <v>23780501</v>
      </c>
      <c r="C12" s="98">
        <v>23780501</v>
      </c>
      <c r="D12" s="98">
        <v>289</v>
      </c>
      <c r="E12" s="98">
        <v>551112.9375</v>
      </c>
      <c r="F12" s="98">
        <v>4955464</v>
      </c>
      <c r="G12" s="98">
        <v>60</v>
      </c>
      <c r="H12" s="98">
        <v>304</v>
      </c>
      <c r="I12" s="98">
        <v>0.13</v>
      </c>
      <c r="J12" s="98">
        <v>60596</v>
      </c>
      <c r="K12" s="98">
        <v>299</v>
      </c>
      <c r="L12" s="98">
        <v>1926</v>
      </c>
      <c r="M12" s="98">
        <v>193</v>
      </c>
      <c r="N12" s="98">
        <v>2</v>
      </c>
      <c r="O12" s="98">
        <v>16</v>
      </c>
      <c r="P12" s="98">
        <v>4</v>
      </c>
      <c r="Q12" s="98">
        <v>3154</v>
      </c>
      <c r="R12" s="98">
        <v>0</v>
      </c>
      <c r="S12" s="98">
        <v>1</v>
      </c>
      <c r="T12" s="98">
        <v>1</v>
      </c>
      <c r="U12" s="98">
        <v>0</v>
      </c>
      <c r="V12" s="98">
        <v>0</v>
      </c>
    </row>
    <row r="13" spans="1:32" x14ac:dyDescent="0.25">
      <c r="A13" s="98">
        <v>167</v>
      </c>
      <c r="B13" s="98">
        <v>23781357</v>
      </c>
      <c r="C13" s="98">
        <v>23781357</v>
      </c>
      <c r="D13" s="98">
        <v>353</v>
      </c>
      <c r="E13" s="98">
        <v>547930.6875</v>
      </c>
      <c r="F13" s="98">
        <v>4954314</v>
      </c>
      <c r="G13" s="98">
        <v>60</v>
      </c>
      <c r="H13" s="98">
        <v>304</v>
      </c>
      <c r="I13" s="98">
        <v>0.09</v>
      </c>
      <c r="J13" s="98">
        <v>61295</v>
      </c>
      <c r="K13" s="98">
        <v>360</v>
      </c>
      <c r="L13" s="98">
        <v>1927</v>
      </c>
      <c r="M13" s="98">
        <v>249</v>
      </c>
      <c r="N13" s="98">
        <v>2</v>
      </c>
      <c r="O13" s="98">
        <v>16</v>
      </c>
      <c r="P13" s="98">
        <v>4</v>
      </c>
      <c r="Q13" s="98">
        <v>3175</v>
      </c>
      <c r="R13" s="98">
        <v>0</v>
      </c>
      <c r="S13" s="98">
        <v>1</v>
      </c>
      <c r="T13" s="98">
        <v>1</v>
      </c>
      <c r="U13" s="98">
        <v>0</v>
      </c>
      <c r="V13" s="98">
        <v>0</v>
      </c>
    </row>
    <row r="14" spans="1:32" x14ac:dyDescent="0.25">
      <c r="A14" s="98">
        <v>172</v>
      </c>
      <c r="B14" s="98">
        <v>23780501</v>
      </c>
      <c r="C14" s="98">
        <v>23780501</v>
      </c>
      <c r="D14" s="98">
        <v>289</v>
      </c>
      <c r="E14" s="98">
        <v>548416.875</v>
      </c>
      <c r="F14" s="98">
        <v>4956369.5</v>
      </c>
      <c r="G14" s="98">
        <v>60</v>
      </c>
      <c r="H14" s="98">
        <v>304</v>
      </c>
      <c r="I14" s="98">
        <v>1.89</v>
      </c>
      <c r="J14" s="98">
        <v>61897</v>
      </c>
      <c r="K14" s="98">
        <v>406</v>
      </c>
      <c r="L14" s="98">
        <v>1928</v>
      </c>
      <c r="M14" s="98">
        <v>324</v>
      </c>
      <c r="N14" s="98">
        <v>2</v>
      </c>
      <c r="O14" s="98">
        <v>16</v>
      </c>
      <c r="P14" s="98">
        <v>4</v>
      </c>
      <c r="Q14" s="98">
        <v>3206</v>
      </c>
      <c r="R14" s="98">
        <v>0</v>
      </c>
      <c r="S14" s="98">
        <v>1</v>
      </c>
      <c r="T14" s="98">
        <v>1</v>
      </c>
      <c r="U14" s="98">
        <v>0</v>
      </c>
      <c r="V14" s="98">
        <v>0</v>
      </c>
    </row>
    <row r="15" spans="1:32" x14ac:dyDescent="0.25">
      <c r="A15" s="98">
        <v>168</v>
      </c>
      <c r="B15" s="98">
        <v>23781213</v>
      </c>
      <c r="C15" s="98">
        <v>23781213</v>
      </c>
      <c r="D15" s="98">
        <v>369</v>
      </c>
      <c r="E15" s="98">
        <v>504248.25</v>
      </c>
      <c r="F15" s="98">
        <v>4953172</v>
      </c>
      <c r="G15" s="98">
        <v>60</v>
      </c>
      <c r="H15" s="98">
        <v>304</v>
      </c>
      <c r="I15" s="98">
        <v>0.62</v>
      </c>
      <c r="J15" s="98">
        <v>61953</v>
      </c>
      <c r="K15" s="98">
        <v>372</v>
      </c>
      <c r="L15" s="98">
        <v>1928</v>
      </c>
      <c r="M15" s="98">
        <v>26</v>
      </c>
      <c r="N15" s="98">
        <v>2</v>
      </c>
      <c r="O15" s="98">
        <v>16</v>
      </c>
      <c r="P15" s="98">
        <v>4</v>
      </c>
      <c r="Q15" s="98">
        <v>3209</v>
      </c>
      <c r="R15" s="98">
        <v>0</v>
      </c>
      <c r="S15" s="98">
        <v>1</v>
      </c>
      <c r="T15" s="98">
        <v>2</v>
      </c>
      <c r="U15" s="98">
        <v>0</v>
      </c>
      <c r="V15" s="98">
        <v>0</v>
      </c>
    </row>
    <row r="16" spans="1:32" x14ac:dyDescent="0.25">
      <c r="A16" s="98">
        <v>169</v>
      </c>
      <c r="B16" s="98">
        <v>23781213</v>
      </c>
      <c r="C16" s="98">
        <v>23781213</v>
      </c>
      <c r="D16" s="98">
        <v>369</v>
      </c>
      <c r="E16" s="98">
        <v>504389.375</v>
      </c>
      <c r="F16" s="98">
        <v>4953136</v>
      </c>
      <c r="G16" s="98">
        <v>60</v>
      </c>
      <c r="H16" s="98">
        <v>304</v>
      </c>
      <c r="I16" s="98">
        <v>0.62</v>
      </c>
      <c r="J16" s="98">
        <v>61953</v>
      </c>
      <c r="K16" s="98">
        <v>373</v>
      </c>
      <c r="L16" s="98">
        <v>1928</v>
      </c>
      <c r="M16" s="98">
        <v>26</v>
      </c>
      <c r="N16" s="98">
        <v>2</v>
      </c>
      <c r="O16" s="98">
        <v>16</v>
      </c>
      <c r="P16" s="98">
        <v>4</v>
      </c>
      <c r="Q16" s="98">
        <v>3209</v>
      </c>
      <c r="R16" s="98">
        <v>0</v>
      </c>
      <c r="S16" s="98">
        <v>1</v>
      </c>
      <c r="T16" s="98">
        <v>2</v>
      </c>
      <c r="U16" s="98">
        <v>0</v>
      </c>
      <c r="V16" s="98">
        <v>0</v>
      </c>
    </row>
    <row r="17" spans="1:22" x14ac:dyDescent="0.25">
      <c r="A17" s="98">
        <v>170</v>
      </c>
      <c r="B17" s="98">
        <v>23780891</v>
      </c>
      <c r="C17" s="98">
        <v>23780891</v>
      </c>
      <c r="D17" s="98">
        <v>323</v>
      </c>
      <c r="E17" s="98">
        <v>506354.8125</v>
      </c>
      <c r="F17" s="98">
        <v>4953937</v>
      </c>
      <c r="G17" s="98">
        <v>60</v>
      </c>
      <c r="H17" s="98">
        <v>304</v>
      </c>
      <c r="I17" s="98">
        <v>0.62</v>
      </c>
      <c r="J17" s="98">
        <v>61953</v>
      </c>
      <c r="K17" s="98">
        <v>374</v>
      </c>
      <c r="L17" s="98">
        <v>1928</v>
      </c>
      <c r="M17" s="98">
        <v>26</v>
      </c>
      <c r="N17" s="98">
        <v>2</v>
      </c>
      <c r="O17" s="98">
        <v>16</v>
      </c>
      <c r="P17" s="98">
        <v>4</v>
      </c>
      <c r="Q17" s="98">
        <v>3209</v>
      </c>
      <c r="R17" s="98">
        <v>0</v>
      </c>
      <c r="S17" s="98">
        <v>1</v>
      </c>
      <c r="T17" s="98">
        <v>1</v>
      </c>
      <c r="U17" s="98">
        <v>0</v>
      </c>
      <c r="V17" s="98">
        <v>0</v>
      </c>
    </row>
    <row r="18" spans="1:22" x14ac:dyDescent="0.25">
      <c r="A18" s="98">
        <v>171</v>
      </c>
      <c r="B18" s="98">
        <v>23780431</v>
      </c>
      <c r="C18" s="98">
        <v>23780431</v>
      </c>
      <c r="D18" s="98">
        <v>292</v>
      </c>
      <c r="E18" s="98">
        <v>511435.125</v>
      </c>
      <c r="F18" s="98">
        <v>4955772</v>
      </c>
      <c r="G18" s="98">
        <v>60</v>
      </c>
      <c r="H18" s="98">
        <v>304</v>
      </c>
      <c r="I18" s="98">
        <v>0.32</v>
      </c>
      <c r="J18" s="98">
        <v>62161</v>
      </c>
      <c r="K18" s="98">
        <v>387</v>
      </c>
      <c r="L18" s="98">
        <v>1928</v>
      </c>
      <c r="M18" s="98">
        <v>178</v>
      </c>
      <c r="N18" s="98">
        <v>2</v>
      </c>
      <c r="O18" s="98">
        <v>16</v>
      </c>
      <c r="P18" s="98">
        <v>4</v>
      </c>
      <c r="Q18" s="98">
        <v>3218</v>
      </c>
      <c r="R18" s="98">
        <v>0</v>
      </c>
      <c r="S18" s="98">
        <v>1</v>
      </c>
      <c r="T18" s="98">
        <v>1</v>
      </c>
      <c r="U18" s="98">
        <v>0</v>
      </c>
      <c r="V18" s="98">
        <v>0</v>
      </c>
    </row>
    <row r="19" spans="1:22" x14ac:dyDescent="0.25">
      <c r="A19" s="98">
        <v>178</v>
      </c>
      <c r="B19" s="98">
        <v>23780449</v>
      </c>
      <c r="C19" s="98">
        <v>23780449</v>
      </c>
      <c r="D19" s="98">
        <v>189</v>
      </c>
      <c r="E19" s="98">
        <v>512465.0625</v>
      </c>
      <c r="F19" s="98">
        <v>4958419</v>
      </c>
      <c r="G19" s="98">
        <v>60</v>
      </c>
      <c r="H19" s="98">
        <v>304</v>
      </c>
      <c r="I19" s="98">
        <v>7.0000000000000007E-2</v>
      </c>
      <c r="J19" s="98">
        <v>62569</v>
      </c>
      <c r="K19" s="98">
        <v>509</v>
      </c>
      <c r="L19" s="98">
        <v>1930</v>
      </c>
      <c r="M19" s="98">
        <v>343</v>
      </c>
      <c r="N19" s="98">
        <v>2</v>
      </c>
      <c r="O19" s="98">
        <v>16</v>
      </c>
      <c r="P19" s="98">
        <v>4</v>
      </c>
      <c r="Q19" s="98">
        <v>3245</v>
      </c>
      <c r="R19" s="98">
        <v>0</v>
      </c>
      <c r="S19" s="98">
        <v>1</v>
      </c>
      <c r="T19" s="98">
        <v>1</v>
      </c>
      <c r="U19" s="98">
        <v>0</v>
      </c>
      <c r="V19" s="98">
        <v>0</v>
      </c>
    </row>
    <row r="20" spans="1:22" x14ac:dyDescent="0.25">
      <c r="A20" s="98">
        <v>177</v>
      </c>
      <c r="B20" s="98">
        <v>23780483</v>
      </c>
      <c r="C20" s="98">
        <v>23780483</v>
      </c>
      <c r="D20" s="98">
        <v>233</v>
      </c>
      <c r="E20" s="98">
        <v>530581.5</v>
      </c>
      <c r="F20" s="98">
        <v>4958415.5</v>
      </c>
      <c r="G20" s="98">
        <v>60</v>
      </c>
      <c r="H20" s="98">
        <v>304</v>
      </c>
      <c r="I20" s="98">
        <v>0.04</v>
      </c>
      <c r="J20" s="98">
        <v>63059</v>
      </c>
      <c r="K20" s="98">
        <v>507</v>
      </c>
      <c r="L20" s="98">
        <v>1930</v>
      </c>
      <c r="M20" s="98">
        <v>322</v>
      </c>
      <c r="N20" s="98">
        <v>2</v>
      </c>
      <c r="O20" s="98">
        <v>16</v>
      </c>
      <c r="P20" s="98">
        <v>4</v>
      </c>
      <c r="Q20" s="98">
        <v>3256</v>
      </c>
      <c r="R20" s="98">
        <v>0</v>
      </c>
      <c r="S20" s="98">
        <v>1</v>
      </c>
      <c r="T20" s="98">
        <v>1</v>
      </c>
      <c r="U20" s="98">
        <v>0</v>
      </c>
      <c r="V20" s="98">
        <v>0</v>
      </c>
    </row>
    <row r="21" spans="1:22" x14ac:dyDescent="0.25">
      <c r="A21" s="98">
        <v>174</v>
      </c>
      <c r="B21" s="98">
        <v>23781213</v>
      </c>
      <c r="C21" s="98">
        <v>23781213</v>
      </c>
      <c r="D21" s="98">
        <v>369</v>
      </c>
      <c r="E21" s="98">
        <v>503664.53125</v>
      </c>
      <c r="F21" s="98">
        <v>4952307.5</v>
      </c>
      <c r="G21" s="98">
        <v>60</v>
      </c>
      <c r="H21" s="98">
        <v>304</v>
      </c>
      <c r="I21" s="98">
        <v>7.0000000000000007E-2</v>
      </c>
      <c r="J21" s="98">
        <v>63366</v>
      </c>
      <c r="K21" s="98">
        <v>498</v>
      </c>
      <c r="L21" s="98">
        <v>1930</v>
      </c>
      <c r="M21" s="98">
        <v>280</v>
      </c>
      <c r="N21" s="98">
        <v>2</v>
      </c>
      <c r="O21" s="98">
        <v>16</v>
      </c>
      <c r="P21" s="98">
        <v>4</v>
      </c>
      <c r="Q21" s="98">
        <v>3273</v>
      </c>
      <c r="R21" s="98">
        <v>0</v>
      </c>
      <c r="S21" s="98">
        <v>1</v>
      </c>
      <c r="T21" s="98">
        <v>2</v>
      </c>
      <c r="U21" s="98">
        <v>0</v>
      </c>
      <c r="V21" s="98">
        <v>0</v>
      </c>
    </row>
    <row r="22" spans="1:22" x14ac:dyDescent="0.25">
      <c r="A22" s="98">
        <v>175</v>
      </c>
      <c r="B22" s="98">
        <v>23781213</v>
      </c>
      <c r="C22" s="98">
        <v>23781213</v>
      </c>
      <c r="D22" s="98">
        <v>369</v>
      </c>
      <c r="E22" s="98">
        <v>503796.4375</v>
      </c>
      <c r="F22" s="98">
        <v>4952285.5</v>
      </c>
      <c r="G22" s="98">
        <v>60</v>
      </c>
      <c r="H22" s="98">
        <v>304</v>
      </c>
      <c r="I22" s="98">
        <v>7.0000000000000007E-2</v>
      </c>
      <c r="J22" s="98">
        <v>63366</v>
      </c>
      <c r="K22" s="98">
        <v>500</v>
      </c>
      <c r="L22" s="98">
        <v>1930</v>
      </c>
      <c r="M22" s="98">
        <v>280</v>
      </c>
      <c r="N22" s="98">
        <v>2</v>
      </c>
      <c r="O22" s="98">
        <v>16</v>
      </c>
      <c r="P22" s="98">
        <v>4</v>
      </c>
      <c r="Q22" s="98">
        <v>3273</v>
      </c>
      <c r="R22" s="98">
        <v>0</v>
      </c>
      <c r="S22" s="98">
        <v>1</v>
      </c>
      <c r="T22" s="98">
        <v>2</v>
      </c>
      <c r="U22" s="98">
        <v>0</v>
      </c>
      <c r="V22" s="98">
        <v>0</v>
      </c>
    </row>
    <row r="23" spans="1:22" x14ac:dyDescent="0.25">
      <c r="A23" s="98">
        <v>176</v>
      </c>
      <c r="B23" s="98">
        <v>23781213</v>
      </c>
      <c r="C23" s="98">
        <v>23781213</v>
      </c>
      <c r="D23" s="98">
        <v>369</v>
      </c>
      <c r="E23" s="98">
        <v>503790.28125</v>
      </c>
      <c r="F23" s="98">
        <v>4952944</v>
      </c>
      <c r="G23" s="98">
        <v>60</v>
      </c>
      <c r="H23" s="98">
        <v>304</v>
      </c>
      <c r="I23" s="98">
        <v>7.0000000000000007E-2</v>
      </c>
      <c r="J23" s="98">
        <v>63366</v>
      </c>
      <c r="K23" s="98">
        <v>501</v>
      </c>
      <c r="L23" s="98">
        <v>1930</v>
      </c>
      <c r="M23" s="98">
        <v>280</v>
      </c>
      <c r="N23" s="98">
        <v>2</v>
      </c>
      <c r="O23" s="98">
        <v>16</v>
      </c>
      <c r="P23" s="98">
        <v>4</v>
      </c>
      <c r="Q23" s="98">
        <v>3273</v>
      </c>
      <c r="R23" s="98">
        <v>0</v>
      </c>
      <c r="S23" s="98">
        <v>1</v>
      </c>
      <c r="T23" s="98">
        <v>1</v>
      </c>
      <c r="U23" s="98">
        <v>0</v>
      </c>
      <c r="V23" s="98">
        <v>0</v>
      </c>
    </row>
    <row r="24" spans="1:22" x14ac:dyDescent="0.25">
      <c r="A24" s="98">
        <v>173</v>
      </c>
      <c r="B24" s="98">
        <v>23781213</v>
      </c>
      <c r="C24" s="98">
        <v>23781213</v>
      </c>
      <c r="D24" s="98">
        <v>369</v>
      </c>
      <c r="E24" s="98">
        <v>503602.1875</v>
      </c>
      <c r="F24" s="98">
        <v>4952933.5</v>
      </c>
      <c r="G24" s="98">
        <v>60</v>
      </c>
      <c r="H24" s="98">
        <v>304</v>
      </c>
      <c r="I24" s="98">
        <v>0.04</v>
      </c>
      <c r="J24" s="98">
        <v>63366</v>
      </c>
      <c r="K24" s="98">
        <v>499</v>
      </c>
      <c r="L24" s="98">
        <v>1930</v>
      </c>
      <c r="M24" s="98">
        <v>280</v>
      </c>
      <c r="N24" s="98">
        <v>2</v>
      </c>
      <c r="O24" s="98">
        <v>16</v>
      </c>
      <c r="P24" s="98">
        <v>4</v>
      </c>
      <c r="Q24" s="98">
        <v>3273</v>
      </c>
      <c r="R24" s="98">
        <v>0</v>
      </c>
      <c r="S24" s="98">
        <v>1</v>
      </c>
      <c r="T24" s="98">
        <v>2</v>
      </c>
      <c r="U24" s="98">
        <v>0</v>
      </c>
      <c r="V24" s="98">
        <v>0</v>
      </c>
    </row>
    <row r="25" spans="1:22" x14ac:dyDescent="0.25">
      <c r="A25" s="98">
        <v>179</v>
      </c>
      <c r="B25" s="98">
        <v>23781089</v>
      </c>
      <c r="C25" s="98">
        <v>23781089</v>
      </c>
      <c r="D25" s="98">
        <v>54</v>
      </c>
      <c r="E25" s="98">
        <v>546498.5</v>
      </c>
      <c r="F25" s="98">
        <v>4963176.5</v>
      </c>
      <c r="G25" s="98">
        <v>60</v>
      </c>
      <c r="H25" s="98">
        <v>304</v>
      </c>
      <c r="I25" s="98">
        <v>0.88</v>
      </c>
      <c r="J25" s="98">
        <v>63378</v>
      </c>
      <c r="K25" s="98">
        <v>559</v>
      </c>
      <c r="L25" s="98">
        <v>1931</v>
      </c>
      <c r="M25" s="98">
        <v>139</v>
      </c>
      <c r="N25" s="98">
        <v>2</v>
      </c>
      <c r="O25" s="98">
        <v>16</v>
      </c>
      <c r="P25" s="98">
        <v>4</v>
      </c>
      <c r="Q25" s="98">
        <v>3276</v>
      </c>
      <c r="R25" s="98">
        <v>0</v>
      </c>
      <c r="S25" s="98">
        <v>1</v>
      </c>
      <c r="T25" s="98">
        <v>1</v>
      </c>
      <c r="U25" s="98">
        <v>0</v>
      </c>
      <c r="V25" s="98">
        <v>0</v>
      </c>
    </row>
    <row r="26" spans="1:22" x14ac:dyDescent="0.25">
      <c r="A26" s="98">
        <v>180</v>
      </c>
      <c r="B26" s="98">
        <v>23780493</v>
      </c>
      <c r="C26" s="98">
        <v>23780493</v>
      </c>
      <c r="D26" s="98">
        <v>298</v>
      </c>
      <c r="E26" s="98">
        <v>539465.5</v>
      </c>
      <c r="F26" s="98">
        <v>4956054.5</v>
      </c>
      <c r="G26" s="98">
        <v>60</v>
      </c>
      <c r="H26" s="98">
        <v>304</v>
      </c>
      <c r="I26" s="98">
        <v>0.02</v>
      </c>
      <c r="J26" s="98">
        <v>63408</v>
      </c>
      <c r="K26" s="98">
        <v>682</v>
      </c>
      <c r="L26" s="98">
        <v>1933</v>
      </c>
      <c r="M26" s="98">
        <v>165</v>
      </c>
      <c r="N26" s="98">
        <v>2</v>
      </c>
      <c r="O26" s="98">
        <v>16</v>
      </c>
      <c r="P26" s="98">
        <v>4</v>
      </c>
      <c r="Q26" s="98">
        <v>3282</v>
      </c>
      <c r="R26" s="98">
        <v>0</v>
      </c>
      <c r="S26" s="98">
        <v>1</v>
      </c>
      <c r="T26" s="98">
        <v>2</v>
      </c>
      <c r="U26" s="98">
        <v>0</v>
      </c>
      <c r="V26" s="98">
        <v>0</v>
      </c>
    </row>
    <row r="27" spans="1:22" x14ac:dyDescent="0.25">
      <c r="A27" s="98">
        <v>181</v>
      </c>
      <c r="B27" s="98">
        <v>23780493</v>
      </c>
      <c r="C27" s="98">
        <v>23780493</v>
      </c>
      <c r="D27" s="98">
        <v>298</v>
      </c>
      <c r="E27" s="98">
        <v>539476</v>
      </c>
      <c r="F27" s="98">
        <v>4956006</v>
      </c>
      <c r="G27" s="98">
        <v>60</v>
      </c>
      <c r="H27" s="98">
        <v>304</v>
      </c>
      <c r="I27" s="98">
        <v>0.02</v>
      </c>
      <c r="J27" s="98">
        <v>63408</v>
      </c>
      <c r="K27" s="98">
        <v>683</v>
      </c>
      <c r="L27" s="98">
        <v>1933</v>
      </c>
      <c r="M27" s="98">
        <v>165</v>
      </c>
      <c r="N27" s="98">
        <v>2</v>
      </c>
      <c r="O27" s="98">
        <v>16</v>
      </c>
      <c r="P27" s="98">
        <v>4</v>
      </c>
      <c r="Q27" s="98">
        <v>3282</v>
      </c>
      <c r="R27" s="98">
        <v>0</v>
      </c>
      <c r="S27" s="98">
        <v>1</v>
      </c>
      <c r="T27" s="98">
        <v>1</v>
      </c>
      <c r="U27" s="98">
        <v>0</v>
      </c>
      <c r="V27" s="98">
        <v>0</v>
      </c>
    </row>
    <row r="28" spans="1:22" x14ac:dyDescent="0.25">
      <c r="A28" s="98">
        <v>163</v>
      </c>
      <c r="B28" s="98">
        <v>23780501</v>
      </c>
      <c r="C28" s="98">
        <v>23780501</v>
      </c>
      <c r="D28" s="98">
        <v>289</v>
      </c>
      <c r="E28" s="98">
        <v>550531.125</v>
      </c>
      <c r="F28" s="98">
        <v>4955012</v>
      </c>
      <c r="G28" s="98">
        <v>60</v>
      </c>
      <c r="H28" s="98">
        <v>304</v>
      </c>
      <c r="I28" s="98">
        <v>0.6</v>
      </c>
      <c r="J28" s="98">
        <v>63611</v>
      </c>
      <c r="K28" s="98">
        <v>342</v>
      </c>
      <c r="L28" s="98">
        <v>1927</v>
      </c>
      <c r="M28" s="98">
        <v>31</v>
      </c>
      <c r="N28" s="98">
        <v>2</v>
      </c>
      <c r="O28" s="98">
        <v>16</v>
      </c>
      <c r="P28" s="98">
        <v>4</v>
      </c>
      <c r="Q28" s="98">
        <v>3309</v>
      </c>
      <c r="R28" s="98">
        <v>0</v>
      </c>
      <c r="S28" s="98">
        <v>1</v>
      </c>
      <c r="T28" s="98">
        <v>2</v>
      </c>
      <c r="U28" s="98">
        <v>0</v>
      </c>
      <c r="V28" s="98">
        <v>0</v>
      </c>
    </row>
    <row r="29" spans="1:22" x14ac:dyDescent="0.25">
      <c r="A29" s="98">
        <v>164</v>
      </c>
      <c r="B29" s="98">
        <v>23781465</v>
      </c>
      <c r="C29" s="98">
        <v>23781465</v>
      </c>
      <c r="D29" s="98">
        <v>405</v>
      </c>
      <c r="E29" s="98">
        <v>550593</v>
      </c>
      <c r="F29" s="98">
        <v>4954839.5</v>
      </c>
      <c r="G29" s="98">
        <v>60</v>
      </c>
      <c r="H29" s="98">
        <v>304</v>
      </c>
      <c r="I29" s="98">
        <v>0.6</v>
      </c>
      <c r="J29" s="98">
        <v>63611</v>
      </c>
      <c r="K29" s="98">
        <v>343</v>
      </c>
      <c r="L29" s="98">
        <v>1927</v>
      </c>
      <c r="M29" s="98">
        <v>31</v>
      </c>
      <c r="N29" s="98">
        <v>2</v>
      </c>
      <c r="O29" s="98">
        <v>16</v>
      </c>
      <c r="P29" s="98">
        <v>4</v>
      </c>
      <c r="Q29" s="98">
        <v>3309</v>
      </c>
      <c r="R29" s="98">
        <v>0</v>
      </c>
      <c r="S29" s="98">
        <v>1</v>
      </c>
      <c r="T29" s="98">
        <v>1</v>
      </c>
      <c r="U29" s="98">
        <v>0</v>
      </c>
      <c r="V29" s="98">
        <v>0</v>
      </c>
    </row>
    <row r="30" spans="1:22" x14ac:dyDescent="0.25">
      <c r="A30" s="98">
        <v>162</v>
      </c>
      <c r="B30" s="98">
        <v>23781009</v>
      </c>
      <c r="C30" s="98">
        <v>23781009</v>
      </c>
      <c r="D30" s="98">
        <v>107</v>
      </c>
      <c r="E30" s="98">
        <v>520366.375</v>
      </c>
      <c r="F30" s="98">
        <v>4960712.5</v>
      </c>
      <c r="G30" s="98">
        <v>60</v>
      </c>
      <c r="H30" s="98">
        <v>304</v>
      </c>
      <c r="I30" s="98">
        <v>0.25</v>
      </c>
      <c r="J30" s="98">
        <v>63678</v>
      </c>
      <c r="K30" s="98">
        <v>307</v>
      </c>
      <c r="L30" s="98">
        <v>1926</v>
      </c>
      <c r="M30" s="98">
        <v>208</v>
      </c>
      <c r="N30" s="98">
        <v>2</v>
      </c>
      <c r="O30" s="98">
        <v>16</v>
      </c>
      <c r="P30" s="98">
        <v>4</v>
      </c>
      <c r="Q30" s="98">
        <v>3317</v>
      </c>
      <c r="R30" s="98">
        <v>0</v>
      </c>
      <c r="S30" s="98">
        <v>1</v>
      </c>
      <c r="T30" s="98">
        <v>1</v>
      </c>
      <c r="U30" s="98">
        <v>0</v>
      </c>
      <c r="V30" s="98">
        <v>0</v>
      </c>
    </row>
    <row r="31" spans="1:22" x14ac:dyDescent="0.25">
      <c r="A31" s="98">
        <v>161</v>
      </c>
      <c r="B31" s="98">
        <v>23781009</v>
      </c>
      <c r="C31" s="98">
        <v>23781009</v>
      </c>
      <c r="D31" s="98">
        <v>107</v>
      </c>
      <c r="E31" s="98">
        <v>519491.6875</v>
      </c>
      <c r="F31" s="98">
        <v>4960353.5</v>
      </c>
      <c r="G31" s="98">
        <v>60</v>
      </c>
      <c r="H31" s="98">
        <v>304</v>
      </c>
      <c r="I31" s="98">
        <v>7.0000000000000007E-2</v>
      </c>
      <c r="J31" s="98">
        <v>63741</v>
      </c>
      <c r="K31" s="98">
        <v>306</v>
      </c>
      <c r="L31" s="98">
        <v>1926</v>
      </c>
      <c r="M31" s="98">
        <v>204</v>
      </c>
      <c r="N31" s="98">
        <v>2</v>
      </c>
      <c r="O31" s="98">
        <v>16</v>
      </c>
      <c r="P31" s="98">
        <v>4</v>
      </c>
      <c r="Q31" s="98">
        <v>3328</v>
      </c>
      <c r="R31" s="98">
        <v>0</v>
      </c>
      <c r="S31" s="98">
        <v>1</v>
      </c>
      <c r="T31" s="98">
        <v>1</v>
      </c>
      <c r="U31" s="98">
        <v>0</v>
      </c>
      <c r="V31" s="98">
        <v>0</v>
      </c>
    </row>
    <row r="32" spans="1:22" x14ac:dyDescent="0.25">
      <c r="A32" s="98">
        <v>184</v>
      </c>
      <c r="B32" s="98">
        <v>23780883</v>
      </c>
      <c r="C32" s="98">
        <v>23780883</v>
      </c>
      <c r="D32" s="98">
        <v>434</v>
      </c>
      <c r="E32" s="98">
        <v>502150.5625</v>
      </c>
      <c r="F32" s="98">
        <v>4950364</v>
      </c>
      <c r="G32" s="98">
        <v>60</v>
      </c>
      <c r="H32" s="98">
        <v>304</v>
      </c>
      <c r="I32" s="98">
        <v>0.25</v>
      </c>
      <c r="J32" s="98">
        <v>64188</v>
      </c>
      <c r="K32" s="98">
        <v>788</v>
      </c>
      <c r="L32" s="98">
        <v>1935</v>
      </c>
      <c r="M32" s="98">
        <v>179</v>
      </c>
      <c r="N32" s="98">
        <v>2</v>
      </c>
      <c r="O32" s="98">
        <v>16</v>
      </c>
      <c r="P32" s="98">
        <v>4</v>
      </c>
      <c r="Q32" s="98">
        <v>3368</v>
      </c>
      <c r="R32" s="98">
        <v>0</v>
      </c>
      <c r="S32" s="98">
        <v>1</v>
      </c>
      <c r="T32" s="98">
        <v>1</v>
      </c>
      <c r="U32" s="98">
        <v>0</v>
      </c>
      <c r="V32" s="98">
        <v>0</v>
      </c>
    </row>
    <row r="33" spans="1:22" x14ac:dyDescent="0.25">
      <c r="A33" s="98">
        <v>189</v>
      </c>
      <c r="B33" s="98">
        <v>23780483</v>
      </c>
      <c r="C33" s="98">
        <v>23780483</v>
      </c>
      <c r="D33" s="98">
        <v>233</v>
      </c>
      <c r="E33" s="98">
        <v>530965.6875</v>
      </c>
      <c r="F33" s="98">
        <v>4957736</v>
      </c>
      <c r="G33" s="98">
        <v>60</v>
      </c>
      <c r="H33" s="98">
        <v>304</v>
      </c>
      <c r="I33" s="98">
        <v>8.9999999999999993E-3</v>
      </c>
      <c r="J33" s="98">
        <v>64674</v>
      </c>
      <c r="K33" s="98">
        <v>1121</v>
      </c>
      <c r="L33" s="98">
        <v>1938</v>
      </c>
      <c r="M33" s="98">
        <v>25</v>
      </c>
      <c r="N33" s="98">
        <v>2</v>
      </c>
      <c r="O33" s="98">
        <v>16</v>
      </c>
      <c r="P33" s="98">
        <v>4</v>
      </c>
      <c r="Q33" s="98">
        <v>3416</v>
      </c>
      <c r="R33" s="98">
        <v>0</v>
      </c>
      <c r="S33" s="98">
        <v>1</v>
      </c>
      <c r="T33" s="98">
        <v>1</v>
      </c>
      <c r="U33" s="98">
        <v>0</v>
      </c>
      <c r="V33" s="98">
        <v>0</v>
      </c>
    </row>
    <row r="34" spans="1:22" x14ac:dyDescent="0.25">
      <c r="A34" s="98">
        <v>190</v>
      </c>
      <c r="B34" s="98">
        <v>23780483</v>
      </c>
      <c r="C34" s="98">
        <v>23780483</v>
      </c>
      <c r="D34" s="98">
        <v>233</v>
      </c>
      <c r="E34" s="98">
        <v>530965.6875</v>
      </c>
      <c r="F34" s="98">
        <v>4957736</v>
      </c>
      <c r="G34" s="98">
        <v>60</v>
      </c>
      <c r="H34" s="98">
        <v>304</v>
      </c>
      <c r="I34" s="98">
        <v>1.4999999999999999E-2</v>
      </c>
      <c r="J34" s="98">
        <v>64675</v>
      </c>
      <c r="K34" s="98">
        <v>1122</v>
      </c>
      <c r="L34" s="98">
        <v>1938</v>
      </c>
      <c r="M34" s="98">
        <v>25</v>
      </c>
      <c r="N34" s="98">
        <v>2</v>
      </c>
      <c r="O34" s="98">
        <v>16</v>
      </c>
      <c r="P34" s="98">
        <v>4</v>
      </c>
      <c r="Q34" s="98">
        <v>3417</v>
      </c>
      <c r="R34" s="98">
        <v>0</v>
      </c>
      <c r="S34" s="98">
        <v>1</v>
      </c>
      <c r="T34" s="98">
        <v>1</v>
      </c>
      <c r="U34" s="98">
        <v>0</v>
      </c>
      <c r="V34" s="98">
        <v>0</v>
      </c>
    </row>
    <row r="35" spans="1:22" x14ac:dyDescent="0.25">
      <c r="A35" s="98">
        <v>187</v>
      </c>
      <c r="B35" s="98">
        <v>23780987</v>
      </c>
      <c r="C35" s="98">
        <v>23780987</v>
      </c>
      <c r="D35" s="98">
        <v>172</v>
      </c>
      <c r="E35" s="98">
        <v>528134.125</v>
      </c>
      <c r="F35" s="98">
        <v>4960052.5</v>
      </c>
      <c r="G35" s="98">
        <v>60</v>
      </c>
      <c r="H35" s="98">
        <v>304</v>
      </c>
      <c r="I35" s="98">
        <v>0.23</v>
      </c>
      <c r="J35" s="98">
        <v>66118</v>
      </c>
      <c r="K35" s="98">
        <v>1064</v>
      </c>
      <c r="L35" s="98">
        <v>1937</v>
      </c>
      <c r="M35" s="98">
        <v>230</v>
      </c>
      <c r="N35" s="98">
        <v>2</v>
      </c>
      <c r="O35" s="98">
        <v>16</v>
      </c>
      <c r="P35" s="98">
        <v>4</v>
      </c>
      <c r="Q35" s="98">
        <v>3499</v>
      </c>
      <c r="R35" s="98">
        <v>0</v>
      </c>
      <c r="S35" s="98">
        <v>1</v>
      </c>
      <c r="T35" s="98">
        <v>1</v>
      </c>
      <c r="U35" s="98">
        <v>0</v>
      </c>
      <c r="V35" s="98">
        <v>0</v>
      </c>
    </row>
    <row r="36" spans="1:22" x14ac:dyDescent="0.25">
      <c r="A36" s="98">
        <v>188</v>
      </c>
      <c r="B36" s="98">
        <v>23780987</v>
      </c>
      <c r="C36" s="98">
        <v>23780987</v>
      </c>
      <c r="D36" s="98">
        <v>172</v>
      </c>
      <c r="E36" s="98">
        <v>528263.4375</v>
      </c>
      <c r="F36" s="98">
        <v>4960219</v>
      </c>
      <c r="G36" s="98">
        <v>60</v>
      </c>
      <c r="H36" s="98">
        <v>304</v>
      </c>
      <c r="I36" s="98">
        <v>0.02</v>
      </c>
      <c r="J36" s="98">
        <v>66118</v>
      </c>
      <c r="K36" s="98">
        <v>1084</v>
      </c>
      <c r="L36" s="98">
        <v>1937</v>
      </c>
      <c r="M36" s="98">
        <v>295</v>
      </c>
      <c r="N36" s="98">
        <v>2</v>
      </c>
      <c r="O36" s="98">
        <v>16</v>
      </c>
      <c r="P36" s="98">
        <v>4</v>
      </c>
      <c r="Q36" s="98">
        <v>3499</v>
      </c>
      <c r="R36" s="98">
        <v>0</v>
      </c>
      <c r="S36" s="98">
        <v>1</v>
      </c>
      <c r="T36" s="98">
        <v>1</v>
      </c>
      <c r="U36" s="98">
        <v>0</v>
      </c>
      <c r="V36" s="98">
        <v>0</v>
      </c>
    </row>
    <row r="37" spans="1:22" x14ac:dyDescent="0.25">
      <c r="A37" s="98">
        <v>183</v>
      </c>
      <c r="B37" s="98">
        <v>23781963</v>
      </c>
      <c r="C37" s="98">
        <v>23781963</v>
      </c>
      <c r="D37" s="98">
        <v>261</v>
      </c>
      <c r="E37" s="98">
        <v>511136.78125</v>
      </c>
      <c r="F37" s="98">
        <v>4956457.5</v>
      </c>
      <c r="G37" s="98">
        <v>60</v>
      </c>
      <c r="H37" s="98">
        <v>304</v>
      </c>
      <c r="I37" s="98">
        <v>0.12</v>
      </c>
      <c r="J37" s="98">
        <v>66500</v>
      </c>
      <c r="K37" s="98">
        <v>778</v>
      </c>
      <c r="L37" s="98">
        <v>1935</v>
      </c>
      <c r="M37" s="98">
        <v>140</v>
      </c>
      <c r="N37" s="98">
        <v>2</v>
      </c>
      <c r="O37" s="98">
        <v>16</v>
      </c>
      <c r="P37" s="98">
        <v>4</v>
      </c>
      <c r="Q37" s="98">
        <v>3529</v>
      </c>
      <c r="R37" s="98">
        <v>0</v>
      </c>
      <c r="S37" s="98">
        <v>1</v>
      </c>
      <c r="T37" s="98">
        <v>1</v>
      </c>
      <c r="U37" s="98">
        <v>0</v>
      </c>
      <c r="V37" s="98">
        <v>0</v>
      </c>
    </row>
    <row r="38" spans="1:22" x14ac:dyDescent="0.25">
      <c r="A38" s="98">
        <v>191</v>
      </c>
      <c r="B38" s="98">
        <v>23780895</v>
      </c>
      <c r="C38" s="98">
        <v>23780895</v>
      </c>
      <c r="D38" s="98">
        <v>318</v>
      </c>
      <c r="E38" s="98">
        <v>509377.40625</v>
      </c>
      <c r="F38" s="98">
        <v>4956895</v>
      </c>
      <c r="G38" s="98">
        <v>60</v>
      </c>
      <c r="H38" s="98">
        <v>304</v>
      </c>
      <c r="I38" s="98">
        <v>0.19</v>
      </c>
      <c r="J38" s="98">
        <v>66580</v>
      </c>
      <c r="K38" s="98">
        <v>1199</v>
      </c>
      <c r="L38" s="98">
        <v>1938</v>
      </c>
      <c r="M38" s="98">
        <v>220</v>
      </c>
      <c r="N38" s="98">
        <v>2</v>
      </c>
      <c r="O38" s="98">
        <v>16</v>
      </c>
      <c r="P38" s="98">
        <v>4</v>
      </c>
      <c r="Q38" s="98">
        <v>3552</v>
      </c>
      <c r="R38" s="98">
        <v>0</v>
      </c>
      <c r="S38" s="98">
        <v>1</v>
      </c>
      <c r="T38" s="98">
        <v>1</v>
      </c>
      <c r="U38" s="98">
        <v>0</v>
      </c>
      <c r="V38" s="98">
        <v>0</v>
      </c>
    </row>
    <row r="39" spans="1:22" x14ac:dyDescent="0.25">
      <c r="A39" s="98">
        <v>192</v>
      </c>
      <c r="B39" s="98">
        <v>23780895</v>
      </c>
      <c r="C39" s="98">
        <v>23780895</v>
      </c>
      <c r="D39" s="98">
        <v>318</v>
      </c>
      <c r="E39" s="98">
        <v>509349.25</v>
      </c>
      <c r="F39" s="98">
        <v>4956553</v>
      </c>
      <c r="G39" s="98">
        <v>60</v>
      </c>
      <c r="H39" s="98">
        <v>304</v>
      </c>
      <c r="I39" s="98">
        <v>0.08</v>
      </c>
      <c r="J39" s="98">
        <v>66580</v>
      </c>
      <c r="K39" s="98">
        <v>1213</v>
      </c>
      <c r="L39" s="98">
        <v>1938</v>
      </c>
      <c r="M39" s="98">
        <v>236</v>
      </c>
      <c r="N39" s="98">
        <v>2</v>
      </c>
      <c r="O39" s="98">
        <v>16</v>
      </c>
      <c r="P39" s="98">
        <v>4</v>
      </c>
      <c r="Q39" s="98">
        <v>3552</v>
      </c>
      <c r="R39" s="98">
        <v>0</v>
      </c>
      <c r="S39" s="98">
        <v>1</v>
      </c>
      <c r="T39" s="98">
        <v>1</v>
      </c>
      <c r="U39" s="98">
        <v>0</v>
      </c>
      <c r="V39" s="98">
        <v>0</v>
      </c>
    </row>
    <row r="40" spans="1:22" x14ac:dyDescent="0.25">
      <c r="A40" s="98">
        <v>194</v>
      </c>
      <c r="B40" s="98">
        <v>23781077</v>
      </c>
      <c r="C40" s="98">
        <v>23781077</v>
      </c>
      <c r="D40" s="98">
        <v>114</v>
      </c>
      <c r="E40" s="98">
        <v>528891.75</v>
      </c>
      <c r="F40" s="98">
        <v>4960221.5</v>
      </c>
      <c r="G40" s="98">
        <v>60</v>
      </c>
      <c r="H40" s="98">
        <v>304</v>
      </c>
      <c r="I40" s="98">
        <v>0.25</v>
      </c>
      <c r="J40" s="98">
        <v>66591</v>
      </c>
      <c r="K40" s="98">
        <v>1258</v>
      </c>
      <c r="L40" s="98">
        <v>1938</v>
      </c>
      <c r="M40" s="98">
        <v>300</v>
      </c>
      <c r="N40" s="98">
        <v>2</v>
      </c>
      <c r="O40" s="98">
        <v>16</v>
      </c>
      <c r="P40" s="98">
        <v>4</v>
      </c>
      <c r="Q40" s="98">
        <v>3554</v>
      </c>
      <c r="R40" s="98">
        <v>0</v>
      </c>
      <c r="S40" s="98">
        <v>1</v>
      </c>
      <c r="T40" s="98">
        <v>1</v>
      </c>
      <c r="U40" s="98">
        <v>0</v>
      </c>
      <c r="V40" s="98">
        <v>0</v>
      </c>
    </row>
    <row r="41" spans="1:22" x14ac:dyDescent="0.25">
      <c r="A41" s="98">
        <v>210</v>
      </c>
      <c r="B41" s="98">
        <v>23781009</v>
      </c>
      <c r="C41" s="98">
        <v>23781009</v>
      </c>
      <c r="D41" s="98">
        <v>107</v>
      </c>
      <c r="E41" s="98">
        <v>524142.9375</v>
      </c>
      <c r="F41" s="98">
        <v>4960333</v>
      </c>
      <c r="G41" s="98">
        <v>60</v>
      </c>
      <c r="H41" s="98">
        <v>304</v>
      </c>
      <c r="I41" s="98">
        <v>7.0000000000000007E-2</v>
      </c>
      <c r="J41" s="98">
        <v>66701</v>
      </c>
      <c r="K41" s="98">
        <v>1923</v>
      </c>
      <c r="L41" s="98">
        <v>1940</v>
      </c>
      <c r="M41" s="98">
        <v>221</v>
      </c>
      <c r="N41" s="98">
        <v>2</v>
      </c>
      <c r="O41" s="98">
        <v>16</v>
      </c>
      <c r="P41" s="98">
        <v>4</v>
      </c>
      <c r="Q41" s="98">
        <v>3574</v>
      </c>
      <c r="R41" s="98">
        <v>0</v>
      </c>
      <c r="S41" s="98">
        <v>1</v>
      </c>
      <c r="T41" s="98">
        <v>1</v>
      </c>
      <c r="U41" s="98">
        <v>0</v>
      </c>
      <c r="V41" s="98">
        <v>0</v>
      </c>
    </row>
    <row r="42" spans="1:22" x14ac:dyDescent="0.25">
      <c r="A42" s="98">
        <v>196</v>
      </c>
      <c r="B42" s="98">
        <v>23780447</v>
      </c>
      <c r="C42" s="98">
        <v>23780447</v>
      </c>
      <c r="D42" s="98">
        <v>193</v>
      </c>
      <c r="E42" s="98">
        <v>511997.8125</v>
      </c>
      <c r="F42" s="98">
        <v>4958130.5</v>
      </c>
      <c r="G42" s="98">
        <v>60</v>
      </c>
      <c r="H42" s="98">
        <v>304</v>
      </c>
      <c r="I42" s="98">
        <v>7.0000000000000007E-2</v>
      </c>
      <c r="J42" s="98">
        <v>66851</v>
      </c>
      <c r="K42" s="98">
        <v>1458</v>
      </c>
      <c r="L42" s="98">
        <v>1939</v>
      </c>
      <c r="M42" s="98">
        <v>55</v>
      </c>
      <c r="N42" s="98">
        <v>2</v>
      </c>
      <c r="O42" s="98">
        <v>16</v>
      </c>
      <c r="P42" s="98">
        <v>4</v>
      </c>
      <c r="Q42" s="98">
        <v>3620</v>
      </c>
      <c r="R42" s="98">
        <v>0</v>
      </c>
      <c r="S42" s="98">
        <v>1</v>
      </c>
      <c r="T42" s="98">
        <v>1</v>
      </c>
      <c r="U42" s="98">
        <v>0</v>
      </c>
      <c r="V42" s="98">
        <v>0</v>
      </c>
    </row>
    <row r="43" spans="1:22" x14ac:dyDescent="0.25">
      <c r="A43" s="98">
        <v>200</v>
      </c>
      <c r="B43" s="98">
        <v>23781179</v>
      </c>
      <c r="C43" s="98">
        <v>23781179</v>
      </c>
      <c r="D43" s="98">
        <v>327</v>
      </c>
      <c r="E43" s="98">
        <v>504277.1875</v>
      </c>
      <c r="F43" s="98">
        <v>4954321.5</v>
      </c>
      <c r="G43" s="98">
        <v>60</v>
      </c>
      <c r="H43" s="98">
        <v>304</v>
      </c>
      <c r="I43" s="98">
        <v>0.12</v>
      </c>
      <c r="J43" s="98">
        <v>67037</v>
      </c>
      <c r="K43" s="98">
        <v>1561</v>
      </c>
      <c r="L43" s="98">
        <v>1939</v>
      </c>
      <c r="M43" s="98">
        <v>133</v>
      </c>
      <c r="N43" s="98">
        <v>2</v>
      </c>
      <c r="O43" s="98">
        <v>16</v>
      </c>
      <c r="P43" s="98">
        <v>4</v>
      </c>
      <c r="Q43" s="98">
        <v>3665</v>
      </c>
      <c r="R43" s="98">
        <v>0</v>
      </c>
      <c r="S43" s="98">
        <v>1</v>
      </c>
      <c r="T43" s="98">
        <v>2</v>
      </c>
      <c r="U43" s="98">
        <v>0</v>
      </c>
      <c r="V43" s="98">
        <v>0</v>
      </c>
    </row>
    <row r="44" spans="1:22" x14ac:dyDescent="0.25">
      <c r="A44" s="98">
        <v>201</v>
      </c>
      <c r="B44" s="98">
        <v>23781179</v>
      </c>
      <c r="C44" s="98">
        <v>23781179</v>
      </c>
      <c r="D44" s="98">
        <v>327</v>
      </c>
      <c r="E44" s="98">
        <v>504279.4375</v>
      </c>
      <c r="F44" s="98">
        <v>4954088</v>
      </c>
      <c r="G44" s="98">
        <v>60</v>
      </c>
      <c r="H44" s="98">
        <v>304</v>
      </c>
      <c r="I44" s="98">
        <v>0.12</v>
      </c>
      <c r="J44" s="98">
        <v>67037</v>
      </c>
      <c r="K44" s="98">
        <v>1562</v>
      </c>
      <c r="L44" s="98">
        <v>1939</v>
      </c>
      <c r="M44" s="98">
        <v>133</v>
      </c>
      <c r="N44" s="98">
        <v>2</v>
      </c>
      <c r="O44" s="98">
        <v>16</v>
      </c>
      <c r="P44" s="98">
        <v>4</v>
      </c>
      <c r="Q44" s="98">
        <v>3665</v>
      </c>
      <c r="R44" s="98">
        <v>0</v>
      </c>
      <c r="S44" s="98">
        <v>1</v>
      </c>
      <c r="T44" s="98">
        <v>1</v>
      </c>
      <c r="U44" s="98">
        <v>0</v>
      </c>
      <c r="V44" s="98">
        <v>0</v>
      </c>
    </row>
    <row r="45" spans="1:22" x14ac:dyDescent="0.25">
      <c r="A45" s="98">
        <v>227</v>
      </c>
      <c r="B45" s="98">
        <v>23780479</v>
      </c>
      <c r="C45" s="98">
        <v>23780479</v>
      </c>
      <c r="D45" s="98">
        <v>186</v>
      </c>
      <c r="E45" s="98">
        <v>524823.9375</v>
      </c>
      <c r="F45" s="98">
        <v>4958875.5</v>
      </c>
      <c r="G45" s="98">
        <v>60</v>
      </c>
      <c r="H45" s="98">
        <v>304</v>
      </c>
      <c r="I45" s="98">
        <v>0.1</v>
      </c>
      <c r="J45" s="98">
        <v>67127</v>
      </c>
      <c r="K45" s="98">
        <v>2298</v>
      </c>
      <c r="L45" s="98">
        <v>1942</v>
      </c>
      <c r="M45" s="98">
        <v>229</v>
      </c>
      <c r="N45" s="98">
        <v>2</v>
      </c>
      <c r="O45" s="98">
        <v>16</v>
      </c>
      <c r="P45" s="98">
        <v>4</v>
      </c>
      <c r="Q45" s="98">
        <v>3676</v>
      </c>
      <c r="R45" s="98">
        <v>0</v>
      </c>
      <c r="S45" s="98">
        <v>1</v>
      </c>
      <c r="T45" s="98">
        <v>1</v>
      </c>
      <c r="U45" s="98">
        <v>0</v>
      </c>
      <c r="V45" s="98">
        <v>0</v>
      </c>
    </row>
    <row r="46" spans="1:22" x14ac:dyDescent="0.25">
      <c r="A46" s="98">
        <v>145</v>
      </c>
      <c r="B46" s="98">
        <v>23780501</v>
      </c>
      <c r="C46" s="98">
        <v>23780501</v>
      </c>
      <c r="D46" s="98">
        <v>289</v>
      </c>
      <c r="E46" s="98">
        <v>551104.8125</v>
      </c>
      <c r="F46" s="98">
        <v>4955561.5</v>
      </c>
      <c r="G46" s="98">
        <v>60</v>
      </c>
      <c r="H46" s="98">
        <v>304</v>
      </c>
      <c r="I46" s="98">
        <v>5.3699999999999998E-2</v>
      </c>
      <c r="J46" s="98">
        <v>67278</v>
      </c>
      <c r="K46" s="98">
        <v>3</v>
      </c>
      <c r="L46" s="98">
        <v>1900</v>
      </c>
      <c r="M46" s="98">
        <v>366</v>
      </c>
      <c r="N46" s="98">
        <v>2</v>
      </c>
      <c r="O46" s="98">
        <v>16</v>
      </c>
      <c r="P46" s="98">
        <v>4</v>
      </c>
      <c r="Q46" s="98">
        <v>3679</v>
      </c>
      <c r="R46" s="98">
        <v>0</v>
      </c>
      <c r="S46" s="98">
        <v>1</v>
      </c>
      <c r="T46" s="98">
        <v>1</v>
      </c>
      <c r="U46" s="98">
        <v>0</v>
      </c>
      <c r="V46" s="98">
        <v>0</v>
      </c>
    </row>
    <row r="47" spans="1:22" x14ac:dyDescent="0.25">
      <c r="A47" s="98">
        <v>195</v>
      </c>
      <c r="B47" s="98">
        <v>23780437</v>
      </c>
      <c r="C47" s="98">
        <v>23780437</v>
      </c>
      <c r="D47" s="98">
        <v>265</v>
      </c>
      <c r="E47" s="98">
        <v>518817.65625</v>
      </c>
      <c r="F47" s="98">
        <v>4956233</v>
      </c>
      <c r="G47" s="98">
        <v>60</v>
      </c>
      <c r="H47" s="98">
        <v>304</v>
      </c>
      <c r="I47" s="98">
        <v>0.05</v>
      </c>
      <c r="J47" s="98">
        <v>67458</v>
      </c>
      <c r="K47" s="98">
        <v>1382</v>
      </c>
      <c r="L47" s="98">
        <v>1939</v>
      </c>
      <c r="M47" s="98">
        <v>39</v>
      </c>
      <c r="N47" s="98">
        <v>2</v>
      </c>
      <c r="O47" s="98">
        <v>16</v>
      </c>
      <c r="P47" s="98">
        <v>4</v>
      </c>
      <c r="Q47" s="98">
        <v>3697</v>
      </c>
      <c r="R47" s="98">
        <v>0</v>
      </c>
      <c r="S47" s="98">
        <v>1</v>
      </c>
      <c r="T47" s="98">
        <v>1</v>
      </c>
      <c r="U47" s="98">
        <v>0</v>
      </c>
      <c r="V47" s="98">
        <v>0</v>
      </c>
    </row>
    <row r="48" spans="1:22" x14ac:dyDescent="0.25">
      <c r="A48" s="98">
        <v>209</v>
      </c>
      <c r="B48" s="98">
        <v>23780887</v>
      </c>
      <c r="C48" s="98">
        <v>23780887</v>
      </c>
      <c r="D48" s="98">
        <v>385</v>
      </c>
      <c r="E48" s="98">
        <v>505176.3125</v>
      </c>
      <c r="F48" s="98">
        <v>4952941</v>
      </c>
      <c r="G48" s="98">
        <v>60</v>
      </c>
      <c r="H48" s="98">
        <v>304</v>
      </c>
      <c r="I48" s="98">
        <v>0.3</v>
      </c>
      <c r="J48" s="98">
        <v>67499</v>
      </c>
      <c r="K48" s="98">
        <v>1880</v>
      </c>
      <c r="L48" s="98">
        <v>1940</v>
      </c>
      <c r="M48" s="98">
        <v>184</v>
      </c>
      <c r="N48" s="98">
        <v>2</v>
      </c>
      <c r="O48" s="98">
        <v>16</v>
      </c>
      <c r="P48" s="98">
        <v>4</v>
      </c>
      <c r="Q48" s="98">
        <v>3722</v>
      </c>
      <c r="R48" s="98">
        <v>0</v>
      </c>
      <c r="S48" s="98">
        <v>1</v>
      </c>
      <c r="T48" s="98">
        <v>1</v>
      </c>
      <c r="U48" s="98">
        <v>0</v>
      </c>
      <c r="V48" s="98">
        <v>0</v>
      </c>
    </row>
    <row r="49" spans="1:22" x14ac:dyDescent="0.25">
      <c r="A49" s="98">
        <v>220</v>
      </c>
      <c r="B49" s="98">
        <v>23780895</v>
      </c>
      <c r="C49" s="98">
        <v>23780895</v>
      </c>
      <c r="D49" s="98">
        <v>318</v>
      </c>
      <c r="E49" s="98">
        <v>509373.3125</v>
      </c>
      <c r="F49" s="98">
        <v>4956258.5</v>
      </c>
      <c r="G49" s="98">
        <v>60</v>
      </c>
      <c r="H49" s="98">
        <v>304</v>
      </c>
      <c r="I49" s="98">
        <v>0.16500000000000001</v>
      </c>
      <c r="J49" s="98">
        <v>67849</v>
      </c>
      <c r="K49" s="98">
        <v>2123</v>
      </c>
      <c r="L49" s="98">
        <v>1941</v>
      </c>
      <c r="M49" s="98">
        <v>139</v>
      </c>
      <c r="N49" s="98">
        <v>2</v>
      </c>
      <c r="O49" s="98">
        <v>16</v>
      </c>
      <c r="P49" s="98">
        <v>4</v>
      </c>
      <c r="Q49" s="98">
        <v>3800</v>
      </c>
      <c r="R49" s="98">
        <v>0</v>
      </c>
      <c r="S49" s="98">
        <v>1</v>
      </c>
      <c r="T49" s="98">
        <v>1</v>
      </c>
      <c r="U49" s="98">
        <v>0</v>
      </c>
      <c r="V49" s="98">
        <v>0</v>
      </c>
    </row>
    <row r="50" spans="1:22" x14ac:dyDescent="0.25">
      <c r="A50" s="98">
        <v>193</v>
      </c>
      <c r="B50" s="98">
        <v>23780483</v>
      </c>
      <c r="C50" s="98">
        <v>23780483</v>
      </c>
      <c r="D50" s="98">
        <v>233</v>
      </c>
      <c r="E50" s="98">
        <v>534732.4375</v>
      </c>
      <c r="F50" s="98">
        <v>4955321.5</v>
      </c>
      <c r="G50" s="98">
        <v>60</v>
      </c>
      <c r="H50" s="98">
        <v>304</v>
      </c>
      <c r="I50" s="98">
        <v>0.4</v>
      </c>
      <c r="J50" s="98">
        <v>69034</v>
      </c>
      <c r="K50" s="98">
        <v>1245</v>
      </c>
      <c r="L50" s="98">
        <v>1938</v>
      </c>
      <c r="M50" s="98">
        <v>272</v>
      </c>
      <c r="N50" s="98">
        <v>2</v>
      </c>
      <c r="O50" s="98">
        <v>16</v>
      </c>
      <c r="P50" s="98">
        <v>4</v>
      </c>
      <c r="Q50" s="98">
        <v>3883</v>
      </c>
      <c r="R50" s="98">
        <v>0</v>
      </c>
      <c r="S50" s="98">
        <v>1</v>
      </c>
      <c r="T50" s="98">
        <v>1</v>
      </c>
      <c r="U50" s="98">
        <v>0</v>
      </c>
      <c r="V50" s="98">
        <v>0</v>
      </c>
    </row>
    <row r="51" spans="1:22" x14ac:dyDescent="0.25">
      <c r="A51" s="98">
        <v>238</v>
      </c>
      <c r="B51" s="98">
        <v>23780479</v>
      </c>
      <c r="C51" s="98">
        <v>23780479</v>
      </c>
      <c r="D51" s="98">
        <v>186</v>
      </c>
      <c r="E51" s="98">
        <v>524500.5625</v>
      </c>
      <c r="F51" s="98">
        <v>4959076.5</v>
      </c>
      <c r="G51" s="98">
        <v>60</v>
      </c>
      <c r="H51" s="98">
        <v>304</v>
      </c>
      <c r="I51" s="98">
        <v>0.14399999999999999</v>
      </c>
      <c r="J51" s="98">
        <v>69130</v>
      </c>
      <c r="K51" s="98">
        <v>2629</v>
      </c>
      <c r="L51" s="98">
        <v>1944</v>
      </c>
      <c r="M51" s="98">
        <v>299</v>
      </c>
      <c r="N51" s="98">
        <v>2</v>
      </c>
      <c r="O51" s="98">
        <v>16</v>
      </c>
      <c r="P51" s="98">
        <v>4</v>
      </c>
      <c r="Q51" s="98">
        <v>3927</v>
      </c>
      <c r="R51" s="98">
        <v>0</v>
      </c>
      <c r="S51" s="98">
        <v>1</v>
      </c>
      <c r="T51" s="98">
        <v>1</v>
      </c>
      <c r="U51" s="98">
        <v>0</v>
      </c>
      <c r="V51" s="98">
        <v>0</v>
      </c>
    </row>
    <row r="52" spans="1:22" x14ac:dyDescent="0.25">
      <c r="A52" s="98">
        <v>261</v>
      </c>
      <c r="B52" s="98">
        <v>23780895</v>
      </c>
      <c r="C52" s="98">
        <v>23780895</v>
      </c>
      <c r="D52" s="98">
        <v>318</v>
      </c>
      <c r="E52" s="98">
        <v>509349.25</v>
      </c>
      <c r="F52" s="98">
        <v>4956553</v>
      </c>
      <c r="G52" s="98">
        <v>60</v>
      </c>
      <c r="H52" s="98">
        <v>304</v>
      </c>
      <c r="I52" s="98">
        <v>0.27500000000000002</v>
      </c>
      <c r="J52" s="98">
        <v>69225</v>
      </c>
      <c r="K52" s="98">
        <v>3272</v>
      </c>
      <c r="L52" s="98">
        <v>1947</v>
      </c>
      <c r="M52" s="98">
        <v>57</v>
      </c>
      <c r="N52" s="98">
        <v>2</v>
      </c>
      <c r="O52" s="98">
        <v>16</v>
      </c>
      <c r="P52" s="98">
        <v>4</v>
      </c>
      <c r="Q52" s="98">
        <v>3971</v>
      </c>
      <c r="R52" s="98">
        <v>0</v>
      </c>
      <c r="S52" s="98">
        <v>1</v>
      </c>
      <c r="T52" s="98">
        <v>2</v>
      </c>
      <c r="U52" s="98">
        <v>0</v>
      </c>
      <c r="V52" s="98">
        <v>0</v>
      </c>
    </row>
    <row r="53" spans="1:22" x14ac:dyDescent="0.25">
      <c r="A53" s="98">
        <v>262</v>
      </c>
      <c r="B53" s="98">
        <v>23780895</v>
      </c>
      <c r="C53" s="98">
        <v>23780895</v>
      </c>
      <c r="D53" s="98">
        <v>318</v>
      </c>
      <c r="E53" s="98">
        <v>509191.5</v>
      </c>
      <c r="F53" s="98">
        <v>4956353.5</v>
      </c>
      <c r="G53" s="98">
        <v>60</v>
      </c>
      <c r="H53" s="98">
        <v>304</v>
      </c>
      <c r="I53" s="98">
        <v>0.27500000000000002</v>
      </c>
      <c r="J53" s="98">
        <v>69225</v>
      </c>
      <c r="K53" s="98">
        <v>3273</v>
      </c>
      <c r="L53" s="98">
        <v>1947</v>
      </c>
      <c r="M53" s="98">
        <v>57</v>
      </c>
      <c r="N53" s="98">
        <v>2</v>
      </c>
      <c r="O53" s="98">
        <v>16</v>
      </c>
      <c r="P53" s="98">
        <v>4</v>
      </c>
      <c r="Q53" s="98">
        <v>3971</v>
      </c>
      <c r="R53" s="98">
        <v>0</v>
      </c>
      <c r="S53" s="98">
        <v>1</v>
      </c>
      <c r="T53" s="98">
        <v>1</v>
      </c>
      <c r="U53" s="98">
        <v>0</v>
      </c>
      <c r="V53" s="98">
        <v>0</v>
      </c>
    </row>
    <row r="54" spans="1:22" x14ac:dyDescent="0.25">
      <c r="A54" s="98">
        <v>232</v>
      </c>
      <c r="B54" s="98">
        <v>23780477</v>
      </c>
      <c r="C54" s="98">
        <v>23780477</v>
      </c>
      <c r="D54" s="98">
        <v>142</v>
      </c>
      <c r="E54" s="98">
        <v>519616.90625</v>
      </c>
      <c r="F54" s="98">
        <v>4960188.5</v>
      </c>
      <c r="G54" s="98">
        <v>60</v>
      </c>
      <c r="H54" s="98">
        <v>304</v>
      </c>
      <c r="I54" s="98">
        <v>0.1125</v>
      </c>
      <c r="J54" s="98">
        <v>69271</v>
      </c>
      <c r="K54" s="98">
        <v>2419</v>
      </c>
      <c r="L54" s="98">
        <v>1943</v>
      </c>
      <c r="M54" s="98">
        <v>198</v>
      </c>
      <c r="N54" s="98">
        <v>2</v>
      </c>
      <c r="O54" s="98">
        <v>16</v>
      </c>
      <c r="P54" s="98">
        <v>4</v>
      </c>
      <c r="Q54" s="98">
        <v>3987</v>
      </c>
      <c r="R54" s="98">
        <v>0</v>
      </c>
      <c r="S54" s="98">
        <v>1</v>
      </c>
      <c r="T54" s="98">
        <v>2</v>
      </c>
      <c r="U54" s="98">
        <v>0</v>
      </c>
      <c r="V54" s="98">
        <v>0</v>
      </c>
    </row>
    <row r="55" spans="1:22" x14ac:dyDescent="0.25">
      <c r="A55" s="98">
        <v>228</v>
      </c>
      <c r="B55" s="98">
        <v>23780987</v>
      </c>
      <c r="C55" s="98">
        <v>23780987</v>
      </c>
      <c r="D55" s="98">
        <v>172</v>
      </c>
      <c r="E55" s="98">
        <v>527092</v>
      </c>
      <c r="F55" s="98">
        <v>4959069.5</v>
      </c>
      <c r="G55" s="98">
        <v>60</v>
      </c>
      <c r="H55" s="98">
        <v>304</v>
      </c>
      <c r="I55" s="98">
        <v>0.125</v>
      </c>
      <c r="J55" s="98">
        <v>69665</v>
      </c>
      <c r="K55" s="98">
        <v>2308</v>
      </c>
      <c r="L55" s="98">
        <v>1942</v>
      </c>
      <c r="M55" s="98">
        <v>257</v>
      </c>
      <c r="N55" s="98">
        <v>2</v>
      </c>
      <c r="O55" s="98">
        <v>16</v>
      </c>
      <c r="P55" s="98">
        <v>4</v>
      </c>
      <c r="Q55" s="98">
        <v>4104</v>
      </c>
      <c r="R55" s="98">
        <v>0</v>
      </c>
      <c r="S55" s="98">
        <v>1</v>
      </c>
      <c r="T55" s="98">
        <v>1</v>
      </c>
      <c r="U55" s="98">
        <v>0</v>
      </c>
      <c r="V55" s="98">
        <v>0</v>
      </c>
    </row>
    <row r="56" spans="1:22" x14ac:dyDescent="0.25">
      <c r="A56" s="98">
        <v>185</v>
      </c>
      <c r="B56" s="98">
        <v>23780449</v>
      </c>
      <c r="C56" s="98">
        <v>23780449</v>
      </c>
      <c r="D56" s="98">
        <v>189</v>
      </c>
      <c r="E56" s="98">
        <v>512156.5</v>
      </c>
      <c r="F56" s="98">
        <v>4957984.5</v>
      </c>
      <c r="G56" s="98">
        <v>60</v>
      </c>
      <c r="H56" s="98">
        <v>304</v>
      </c>
      <c r="I56" s="98">
        <v>0.1</v>
      </c>
      <c r="J56" s="98">
        <v>71982</v>
      </c>
      <c r="K56" s="98">
        <v>1022</v>
      </c>
      <c r="L56" s="98">
        <v>1937</v>
      </c>
      <c r="M56" s="98">
        <v>88</v>
      </c>
      <c r="N56" s="98">
        <v>2</v>
      </c>
      <c r="O56" s="98">
        <v>16</v>
      </c>
      <c r="P56" s="98">
        <v>4</v>
      </c>
      <c r="Q56" s="98">
        <v>4152</v>
      </c>
      <c r="R56" s="98">
        <v>0</v>
      </c>
      <c r="S56" s="98">
        <v>1</v>
      </c>
      <c r="T56" s="98">
        <v>2</v>
      </c>
      <c r="U56" s="98">
        <v>0</v>
      </c>
      <c r="V56" s="98">
        <v>0</v>
      </c>
    </row>
    <row r="57" spans="1:22" x14ac:dyDescent="0.25">
      <c r="A57" s="98">
        <v>186</v>
      </c>
      <c r="B57" s="98">
        <v>23780447</v>
      </c>
      <c r="C57" s="98">
        <v>23780447</v>
      </c>
      <c r="D57" s="98">
        <v>193</v>
      </c>
      <c r="E57" s="98">
        <v>511869.1875</v>
      </c>
      <c r="F57" s="98">
        <v>4958059.5</v>
      </c>
      <c r="G57" s="98">
        <v>60</v>
      </c>
      <c r="H57" s="98">
        <v>304</v>
      </c>
      <c r="I57" s="98">
        <v>0.1</v>
      </c>
      <c r="J57" s="98">
        <v>71982</v>
      </c>
      <c r="K57" s="98">
        <v>1023</v>
      </c>
      <c r="L57" s="98">
        <v>1937</v>
      </c>
      <c r="M57" s="98">
        <v>88</v>
      </c>
      <c r="N57" s="98">
        <v>2</v>
      </c>
      <c r="O57" s="98">
        <v>16</v>
      </c>
      <c r="P57" s="98">
        <v>4</v>
      </c>
      <c r="Q57" s="98">
        <v>4152</v>
      </c>
      <c r="R57" s="98">
        <v>0</v>
      </c>
      <c r="S57" s="98">
        <v>1</v>
      </c>
      <c r="T57" s="98">
        <v>1</v>
      </c>
      <c r="U57" s="98">
        <v>0</v>
      </c>
      <c r="V57" s="98">
        <v>0</v>
      </c>
    </row>
    <row r="58" spans="1:22" x14ac:dyDescent="0.25">
      <c r="A58" s="98">
        <v>241</v>
      </c>
      <c r="B58" s="98">
        <v>23781129</v>
      </c>
      <c r="C58" s="98">
        <v>23781129</v>
      </c>
      <c r="D58" s="98">
        <v>239</v>
      </c>
      <c r="E58" s="98">
        <v>516255.5625</v>
      </c>
      <c r="F58" s="98">
        <v>4958609</v>
      </c>
      <c r="G58" s="98">
        <v>60</v>
      </c>
      <c r="H58" s="98">
        <v>304</v>
      </c>
      <c r="I58" s="98">
        <v>8.9999999999999993E-3</v>
      </c>
      <c r="J58" s="98">
        <v>72161</v>
      </c>
      <c r="K58" s="98">
        <v>2744</v>
      </c>
      <c r="L58" s="98">
        <v>1945</v>
      </c>
      <c r="M58" s="98">
        <v>102</v>
      </c>
      <c r="N58" s="98">
        <v>2</v>
      </c>
      <c r="O58" s="98">
        <v>16</v>
      </c>
      <c r="P58" s="98">
        <v>4</v>
      </c>
      <c r="Q58" s="98">
        <v>4180</v>
      </c>
      <c r="R58" s="98">
        <v>0</v>
      </c>
      <c r="S58" s="98">
        <v>1</v>
      </c>
      <c r="T58" s="98">
        <v>1</v>
      </c>
      <c r="U58" s="98">
        <v>0</v>
      </c>
      <c r="V58" s="98">
        <v>0</v>
      </c>
    </row>
    <row r="59" spans="1:22" x14ac:dyDescent="0.25">
      <c r="A59" s="98">
        <v>282</v>
      </c>
      <c r="B59" s="98">
        <v>23780443</v>
      </c>
      <c r="C59" s="98">
        <v>23780443</v>
      </c>
      <c r="D59" s="98">
        <v>220</v>
      </c>
      <c r="E59" s="98">
        <v>512145.8125</v>
      </c>
      <c r="F59" s="98">
        <v>4957194.5</v>
      </c>
      <c r="G59" s="98">
        <v>60</v>
      </c>
      <c r="H59" s="98">
        <v>304</v>
      </c>
      <c r="I59" s="98">
        <v>0.17599999999999999</v>
      </c>
      <c r="J59" s="98">
        <v>72271</v>
      </c>
      <c r="K59" s="98">
        <v>3781</v>
      </c>
      <c r="L59" s="98">
        <v>1948</v>
      </c>
      <c r="M59" s="98">
        <v>264</v>
      </c>
      <c r="N59" s="98">
        <v>2</v>
      </c>
      <c r="O59" s="98">
        <v>16</v>
      </c>
      <c r="P59" s="98">
        <v>4</v>
      </c>
      <c r="Q59" s="98">
        <v>4217</v>
      </c>
      <c r="R59" s="98">
        <v>0</v>
      </c>
      <c r="S59" s="98">
        <v>1</v>
      </c>
      <c r="T59" s="98">
        <v>1</v>
      </c>
      <c r="U59" s="98">
        <v>0</v>
      </c>
      <c r="V59" s="98">
        <v>0</v>
      </c>
    </row>
    <row r="60" spans="1:22" x14ac:dyDescent="0.25">
      <c r="A60" s="98">
        <v>277</v>
      </c>
      <c r="B60" s="98">
        <v>23780895</v>
      </c>
      <c r="C60" s="98">
        <v>23780895</v>
      </c>
      <c r="D60" s="98">
        <v>318</v>
      </c>
      <c r="E60" s="98">
        <v>510351.125</v>
      </c>
      <c r="F60" s="98">
        <v>4956480</v>
      </c>
      <c r="G60" s="98">
        <v>60</v>
      </c>
      <c r="H60" s="98">
        <v>304</v>
      </c>
      <c r="I60" s="98">
        <v>0.27700000000000002</v>
      </c>
      <c r="J60" s="98">
        <v>72826</v>
      </c>
      <c r="K60" s="98">
        <v>3593</v>
      </c>
      <c r="L60" s="98">
        <v>1948</v>
      </c>
      <c r="M60" s="98">
        <v>6</v>
      </c>
      <c r="N60" s="98">
        <v>2</v>
      </c>
      <c r="O60" s="98">
        <v>16</v>
      </c>
      <c r="P60" s="98">
        <v>4</v>
      </c>
      <c r="Q60" s="98">
        <v>4398</v>
      </c>
      <c r="R60" s="98">
        <v>0</v>
      </c>
      <c r="S60" s="98">
        <v>1</v>
      </c>
      <c r="T60" s="98">
        <v>1</v>
      </c>
      <c r="U60" s="98">
        <v>0</v>
      </c>
      <c r="V60" s="98">
        <v>0</v>
      </c>
    </row>
    <row r="61" spans="1:22" x14ac:dyDescent="0.25">
      <c r="A61" s="98">
        <v>257</v>
      </c>
      <c r="B61" s="98">
        <v>23780495</v>
      </c>
      <c r="C61" s="98">
        <v>23780495</v>
      </c>
      <c r="D61" s="98">
        <v>294</v>
      </c>
      <c r="E61" s="98">
        <v>544731.9375</v>
      </c>
      <c r="F61" s="98">
        <v>4956951</v>
      </c>
      <c r="G61" s="98">
        <v>60</v>
      </c>
      <c r="H61" s="98">
        <v>304</v>
      </c>
      <c r="I61" s="98">
        <v>2.75E-2</v>
      </c>
      <c r="J61" s="98">
        <v>72861</v>
      </c>
      <c r="K61" s="98">
        <v>3187</v>
      </c>
      <c r="L61" s="98">
        <v>1946</v>
      </c>
      <c r="M61" s="98">
        <v>341</v>
      </c>
      <c r="N61" s="98">
        <v>2</v>
      </c>
      <c r="O61" s="98">
        <v>16</v>
      </c>
      <c r="P61" s="98">
        <v>4</v>
      </c>
      <c r="Q61" s="98">
        <v>4416</v>
      </c>
      <c r="R61" s="98">
        <v>0</v>
      </c>
      <c r="S61" s="98">
        <v>1</v>
      </c>
      <c r="T61" s="98">
        <v>1</v>
      </c>
      <c r="U61" s="98">
        <v>0</v>
      </c>
      <c r="V61" s="98">
        <v>0</v>
      </c>
    </row>
    <row r="62" spans="1:22" x14ac:dyDescent="0.25">
      <c r="A62" s="98">
        <v>229</v>
      </c>
      <c r="B62" s="98">
        <v>23781115</v>
      </c>
      <c r="C62" s="98">
        <v>23781115</v>
      </c>
      <c r="D62" s="98">
        <v>254</v>
      </c>
      <c r="E62" s="98">
        <v>505690.03125</v>
      </c>
      <c r="F62" s="98">
        <v>4956734.5</v>
      </c>
      <c r="G62" s="98">
        <v>60</v>
      </c>
      <c r="H62" s="98">
        <v>304</v>
      </c>
      <c r="I62" s="98">
        <v>0.23</v>
      </c>
      <c r="J62" s="98">
        <v>73538</v>
      </c>
      <c r="K62" s="98">
        <v>2316</v>
      </c>
      <c r="L62" s="98">
        <v>1942</v>
      </c>
      <c r="M62" s="98">
        <v>334</v>
      </c>
      <c r="N62" s="98">
        <v>2</v>
      </c>
      <c r="O62" s="98">
        <v>16</v>
      </c>
      <c r="P62" s="98">
        <v>4</v>
      </c>
      <c r="Q62" s="98">
        <v>4597</v>
      </c>
      <c r="R62" s="98">
        <v>0</v>
      </c>
      <c r="S62" s="98">
        <v>1</v>
      </c>
      <c r="T62" s="98">
        <v>1</v>
      </c>
      <c r="U62" s="98">
        <v>0</v>
      </c>
      <c r="V62" s="98">
        <v>0</v>
      </c>
    </row>
    <row r="63" spans="1:22" x14ac:dyDescent="0.25">
      <c r="A63" s="98">
        <v>243</v>
      </c>
      <c r="B63" s="98">
        <v>23781119</v>
      </c>
      <c r="C63" s="98">
        <v>23781119</v>
      </c>
      <c r="D63" s="98">
        <v>255</v>
      </c>
      <c r="E63" s="98">
        <v>507156.375</v>
      </c>
      <c r="F63" s="98">
        <v>4957320</v>
      </c>
      <c r="G63" s="98">
        <v>60</v>
      </c>
      <c r="H63" s="98">
        <v>304</v>
      </c>
      <c r="I63" s="98">
        <v>0.16</v>
      </c>
      <c r="J63" s="98">
        <v>73547</v>
      </c>
      <c r="K63" s="98">
        <v>2800</v>
      </c>
      <c r="L63" s="98">
        <v>1945</v>
      </c>
      <c r="M63" s="98">
        <v>183</v>
      </c>
      <c r="N63" s="98">
        <v>2</v>
      </c>
      <c r="O63" s="98">
        <v>16</v>
      </c>
      <c r="P63" s="98">
        <v>4</v>
      </c>
      <c r="Q63" s="98">
        <v>4599</v>
      </c>
      <c r="R63" s="98">
        <v>0</v>
      </c>
      <c r="S63" s="98">
        <v>1</v>
      </c>
      <c r="T63" s="98">
        <v>1</v>
      </c>
      <c r="U63" s="98">
        <v>0</v>
      </c>
      <c r="V63" s="98">
        <v>0</v>
      </c>
    </row>
    <row r="64" spans="1:22" x14ac:dyDescent="0.25">
      <c r="A64" s="98">
        <v>321</v>
      </c>
      <c r="B64" s="98">
        <v>23781115</v>
      </c>
      <c r="C64" s="98">
        <v>23781115</v>
      </c>
      <c r="D64" s="98">
        <v>254</v>
      </c>
      <c r="E64" s="98">
        <v>505552.125</v>
      </c>
      <c r="F64" s="98">
        <v>4956360.5</v>
      </c>
      <c r="G64" s="98">
        <v>60</v>
      </c>
      <c r="H64" s="98">
        <v>304</v>
      </c>
      <c r="I64" s="98">
        <v>0.21</v>
      </c>
      <c r="J64" s="98">
        <v>73614</v>
      </c>
      <c r="K64" s="98">
        <v>4870</v>
      </c>
      <c r="L64" s="98">
        <v>1950</v>
      </c>
      <c r="M64" s="98">
        <v>290</v>
      </c>
      <c r="N64" s="98">
        <v>2</v>
      </c>
      <c r="O64" s="98">
        <v>16</v>
      </c>
      <c r="P64" s="98">
        <v>4</v>
      </c>
      <c r="Q64" s="98">
        <v>4628</v>
      </c>
      <c r="R64" s="98">
        <v>0</v>
      </c>
      <c r="S64" s="98">
        <v>1</v>
      </c>
      <c r="T64" s="98">
        <v>1</v>
      </c>
      <c r="U64" s="98">
        <v>0</v>
      </c>
      <c r="V64" s="98">
        <v>0</v>
      </c>
    </row>
    <row r="65" spans="1:22" x14ac:dyDescent="0.25">
      <c r="A65" s="98">
        <v>344</v>
      </c>
      <c r="B65" s="98">
        <v>23781127</v>
      </c>
      <c r="C65" s="98">
        <v>23781127</v>
      </c>
      <c r="D65" s="98">
        <v>279</v>
      </c>
      <c r="E65" s="98">
        <v>505550.4375</v>
      </c>
      <c r="F65" s="98">
        <v>4956348.5</v>
      </c>
      <c r="G65" s="98">
        <v>60</v>
      </c>
      <c r="H65" s="98">
        <v>304</v>
      </c>
      <c r="I65" s="98">
        <v>0.24399999999999999</v>
      </c>
      <c r="J65" s="98">
        <v>73719</v>
      </c>
      <c r="K65" s="98">
        <v>5886</v>
      </c>
      <c r="L65" s="98">
        <v>1952</v>
      </c>
      <c r="M65" s="98">
        <v>63</v>
      </c>
      <c r="N65" s="98">
        <v>2</v>
      </c>
      <c r="O65" s="98">
        <v>16</v>
      </c>
      <c r="P65" s="98">
        <v>4</v>
      </c>
      <c r="Q65" s="98">
        <v>4668</v>
      </c>
      <c r="R65" s="98">
        <v>0</v>
      </c>
      <c r="S65" s="98">
        <v>1</v>
      </c>
      <c r="T65" s="98">
        <v>1</v>
      </c>
      <c r="U65" s="98">
        <v>0</v>
      </c>
      <c r="V65" s="98">
        <v>0</v>
      </c>
    </row>
    <row r="66" spans="1:22" x14ac:dyDescent="0.25">
      <c r="A66" s="98">
        <v>255</v>
      </c>
      <c r="B66" s="98">
        <v>23780483</v>
      </c>
      <c r="C66" s="98">
        <v>23780483</v>
      </c>
      <c r="D66" s="98">
        <v>233</v>
      </c>
      <c r="E66" s="98">
        <v>533697.625</v>
      </c>
      <c r="F66" s="98">
        <v>4955804.5</v>
      </c>
      <c r="G66" s="98">
        <v>60</v>
      </c>
      <c r="H66" s="98">
        <v>304</v>
      </c>
      <c r="I66" s="98">
        <v>0.02</v>
      </c>
      <c r="J66" s="98">
        <v>74284</v>
      </c>
      <c r="K66" s="98">
        <v>3153</v>
      </c>
      <c r="L66" s="98">
        <v>1946</v>
      </c>
      <c r="M66" s="98">
        <v>278</v>
      </c>
      <c r="N66" s="98">
        <v>2</v>
      </c>
      <c r="O66" s="98">
        <v>16</v>
      </c>
      <c r="P66" s="98">
        <v>4</v>
      </c>
      <c r="Q66" s="98">
        <v>4746</v>
      </c>
      <c r="R66" s="98">
        <v>0</v>
      </c>
      <c r="S66" s="98">
        <v>1</v>
      </c>
      <c r="T66" s="98">
        <v>1</v>
      </c>
      <c r="U66" s="98">
        <v>0</v>
      </c>
      <c r="V66" s="98">
        <v>0</v>
      </c>
    </row>
    <row r="67" spans="1:22" x14ac:dyDescent="0.25">
      <c r="A67" s="98">
        <v>249</v>
      </c>
      <c r="B67" s="98">
        <v>23780451</v>
      </c>
      <c r="C67" s="98">
        <v>23780451</v>
      </c>
      <c r="D67" s="98">
        <v>203</v>
      </c>
      <c r="E67" s="98">
        <v>512787.15625</v>
      </c>
      <c r="F67" s="98">
        <v>4957410</v>
      </c>
      <c r="G67" s="98">
        <v>60</v>
      </c>
      <c r="H67" s="98">
        <v>304</v>
      </c>
      <c r="I67" s="98">
        <v>0.49</v>
      </c>
      <c r="J67" s="98">
        <v>75031</v>
      </c>
      <c r="K67" s="98">
        <v>3017</v>
      </c>
      <c r="L67" s="98">
        <v>1946</v>
      </c>
      <c r="M67" s="98">
        <v>126</v>
      </c>
      <c r="N67" s="98">
        <v>2</v>
      </c>
      <c r="O67" s="98">
        <v>16</v>
      </c>
      <c r="P67" s="98">
        <v>4</v>
      </c>
      <c r="Q67" s="98">
        <v>5016</v>
      </c>
      <c r="R67" s="98">
        <v>0</v>
      </c>
      <c r="S67" s="98">
        <v>1</v>
      </c>
      <c r="T67" s="98">
        <v>1</v>
      </c>
      <c r="U67" s="98">
        <v>0</v>
      </c>
      <c r="V67" s="98">
        <v>0</v>
      </c>
    </row>
    <row r="68" spans="1:22" x14ac:dyDescent="0.25">
      <c r="A68" s="98">
        <v>305</v>
      </c>
      <c r="B68" s="98">
        <v>23780453</v>
      </c>
      <c r="C68" s="98">
        <v>23780453</v>
      </c>
      <c r="D68" s="98">
        <v>208</v>
      </c>
      <c r="E68" s="98">
        <v>512969.84375</v>
      </c>
      <c r="F68" s="98">
        <v>4957345</v>
      </c>
      <c r="G68" s="98">
        <v>60</v>
      </c>
      <c r="H68" s="98">
        <v>304</v>
      </c>
      <c r="I68" s="98">
        <v>0.46</v>
      </c>
      <c r="J68" s="98">
        <v>75042</v>
      </c>
      <c r="K68" s="98">
        <v>4047</v>
      </c>
      <c r="L68" s="98">
        <v>1949</v>
      </c>
      <c r="M68" s="98">
        <v>157</v>
      </c>
      <c r="N68" s="98">
        <v>2</v>
      </c>
      <c r="O68" s="98">
        <v>16</v>
      </c>
      <c r="P68" s="98">
        <v>4</v>
      </c>
      <c r="Q68" s="98">
        <v>5024</v>
      </c>
      <c r="R68" s="98">
        <v>0</v>
      </c>
      <c r="S68" s="98">
        <v>1</v>
      </c>
      <c r="T68" s="98">
        <v>1</v>
      </c>
      <c r="U68" s="98">
        <v>0</v>
      </c>
      <c r="V68" s="98">
        <v>0</v>
      </c>
    </row>
    <row r="69" spans="1:22" x14ac:dyDescent="0.25">
      <c r="A69" s="98">
        <v>352</v>
      </c>
      <c r="B69" s="98">
        <v>23781141</v>
      </c>
      <c r="C69" s="98">
        <v>23781141</v>
      </c>
      <c r="D69" s="98">
        <v>300</v>
      </c>
      <c r="E69" s="98">
        <v>505176.9375</v>
      </c>
      <c r="F69" s="98">
        <v>4955809.5</v>
      </c>
      <c r="G69" s="98">
        <v>60</v>
      </c>
      <c r="H69" s="98">
        <v>304</v>
      </c>
      <c r="I69" s="98">
        <v>0.59</v>
      </c>
      <c r="J69" s="98">
        <v>75097</v>
      </c>
      <c r="K69" s="98">
        <v>6061</v>
      </c>
      <c r="L69" s="98">
        <v>1952</v>
      </c>
      <c r="M69" s="98">
        <v>134</v>
      </c>
      <c r="N69" s="98">
        <v>2</v>
      </c>
      <c r="O69" s="98">
        <v>16</v>
      </c>
      <c r="P69" s="98">
        <v>4</v>
      </c>
      <c r="Q69" s="98">
        <v>5047</v>
      </c>
      <c r="R69" s="98">
        <v>0</v>
      </c>
      <c r="S69" s="98">
        <v>1</v>
      </c>
      <c r="T69" s="98">
        <v>1</v>
      </c>
      <c r="U69" s="98">
        <v>0</v>
      </c>
      <c r="V69" s="98">
        <v>0</v>
      </c>
    </row>
    <row r="70" spans="1:22" x14ac:dyDescent="0.25">
      <c r="A70" s="98">
        <v>357</v>
      </c>
      <c r="B70" s="98">
        <v>23781105</v>
      </c>
      <c r="C70" s="98">
        <v>23781105</v>
      </c>
      <c r="D70" s="98">
        <v>236</v>
      </c>
      <c r="E70" s="98">
        <v>505916.96875</v>
      </c>
      <c r="F70" s="98">
        <v>4956727</v>
      </c>
      <c r="G70" s="98">
        <v>60</v>
      </c>
      <c r="H70" s="98">
        <v>304</v>
      </c>
      <c r="I70" s="98">
        <v>0.21</v>
      </c>
      <c r="J70" s="98">
        <v>75353</v>
      </c>
      <c r="K70" s="98">
        <v>6219</v>
      </c>
      <c r="L70" s="98">
        <v>1952</v>
      </c>
      <c r="M70" s="98">
        <v>192</v>
      </c>
      <c r="N70" s="98">
        <v>2</v>
      </c>
      <c r="O70" s="98">
        <v>16</v>
      </c>
      <c r="P70" s="98">
        <v>4</v>
      </c>
      <c r="Q70" s="98">
        <v>5110</v>
      </c>
      <c r="R70" s="98">
        <v>0</v>
      </c>
      <c r="S70" s="98">
        <v>1</v>
      </c>
      <c r="T70" s="98">
        <v>1</v>
      </c>
      <c r="U70" s="98">
        <v>0</v>
      </c>
      <c r="V70" s="98">
        <v>0</v>
      </c>
    </row>
    <row r="71" spans="1:22" x14ac:dyDescent="0.25">
      <c r="A71" s="98">
        <v>331</v>
      </c>
      <c r="B71" s="98">
        <v>23781213</v>
      </c>
      <c r="C71" s="98">
        <v>23781213</v>
      </c>
      <c r="D71" s="98">
        <v>369</v>
      </c>
      <c r="E71" s="98">
        <v>503991.59375</v>
      </c>
      <c r="F71" s="98">
        <v>4953341</v>
      </c>
      <c r="G71" s="98">
        <v>60</v>
      </c>
      <c r="H71" s="98">
        <v>304</v>
      </c>
      <c r="I71" s="98">
        <v>0.17</v>
      </c>
      <c r="J71" s="98">
        <v>75419</v>
      </c>
      <c r="K71" s="98">
        <v>5250</v>
      </c>
      <c r="L71" s="98">
        <v>1951</v>
      </c>
      <c r="M71" s="98">
        <v>131</v>
      </c>
      <c r="N71" s="98">
        <v>2</v>
      </c>
      <c r="O71" s="98">
        <v>16</v>
      </c>
      <c r="P71" s="98">
        <v>4</v>
      </c>
      <c r="Q71" s="98">
        <v>5130</v>
      </c>
      <c r="R71" s="98">
        <v>0</v>
      </c>
      <c r="S71" s="98">
        <v>1</v>
      </c>
      <c r="T71" s="98">
        <v>2</v>
      </c>
      <c r="U71" s="98">
        <v>0</v>
      </c>
      <c r="V71" s="98">
        <v>0</v>
      </c>
    </row>
    <row r="72" spans="1:22" x14ac:dyDescent="0.25">
      <c r="A72" s="98">
        <v>332</v>
      </c>
      <c r="B72" s="98">
        <v>23781213</v>
      </c>
      <c r="C72" s="98">
        <v>23781213</v>
      </c>
      <c r="D72" s="98">
        <v>369</v>
      </c>
      <c r="E72" s="98">
        <v>503811.65625</v>
      </c>
      <c r="F72" s="98">
        <v>4953243</v>
      </c>
      <c r="G72" s="98">
        <v>60</v>
      </c>
      <c r="H72" s="98">
        <v>304</v>
      </c>
      <c r="I72" s="98">
        <v>0.17</v>
      </c>
      <c r="J72" s="98">
        <v>75419</v>
      </c>
      <c r="K72" s="98">
        <v>5251</v>
      </c>
      <c r="L72" s="98">
        <v>1951</v>
      </c>
      <c r="M72" s="98">
        <v>131</v>
      </c>
      <c r="N72" s="98">
        <v>2</v>
      </c>
      <c r="O72" s="98">
        <v>16</v>
      </c>
      <c r="P72" s="98">
        <v>4</v>
      </c>
      <c r="Q72" s="98">
        <v>5130</v>
      </c>
      <c r="R72" s="98">
        <v>0</v>
      </c>
      <c r="S72" s="98">
        <v>1</v>
      </c>
      <c r="T72" s="98">
        <v>1</v>
      </c>
      <c r="U72" s="98">
        <v>0</v>
      </c>
      <c r="V72" s="98">
        <v>0</v>
      </c>
    </row>
    <row r="73" spans="1:22" x14ac:dyDescent="0.25">
      <c r="A73" s="98">
        <v>374</v>
      </c>
      <c r="B73" s="98">
        <v>23780467</v>
      </c>
      <c r="C73" s="98">
        <v>23780467</v>
      </c>
      <c r="D73" s="98">
        <v>138</v>
      </c>
      <c r="E73" s="98">
        <v>516046.4375</v>
      </c>
      <c r="F73" s="98">
        <v>4960176.5</v>
      </c>
      <c r="G73" s="98">
        <v>60</v>
      </c>
      <c r="H73" s="98">
        <v>304</v>
      </c>
      <c r="I73" s="98">
        <v>0.25</v>
      </c>
      <c r="J73" s="98">
        <v>75504</v>
      </c>
      <c r="K73" s="98">
        <v>7110</v>
      </c>
      <c r="L73" s="98">
        <v>1954</v>
      </c>
      <c r="M73" s="98">
        <v>74</v>
      </c>
      <c r="N73" s="98">
        <v>2</v>
      </c>
      <c r="O73" s="98">
        <v>16</v>
      </c>
      <c r="P73" s="98">
        <v>4</v>
      </c>
      <c r="Q73" s="98">
        <v>5177</v>
      </c>
      <c r="R73" s="98">
        <v>0</v>
      </c>
      <c r="S73" s="98">
        <v>1</v>
      </c>
      <c r="T73" s="98">
        <v>1</v>
      </c>
      <c r="U73" s="98">
        <v>0</v>
      </c>
      <c r="V73" s="98">
        <v>0</v>
      </c>
    </row>
    <row r="74" spans="1:22" x14ac:dyDescent="0.25">
      <c r="A74" s="98">
        <v>295</v>
      </c>
      <c r="B74" s="98">
        <v>23780439</v>
      </c>
      <c r="C74" s="98">
        <v>23780439</v>
      </c>
      <c r="D74" s="98">
        <v>267</v>
      </c>
      <c r="E74" s="98">
        <v>511898.625</v>
      </c>
      <c r="F74" s="98">
        <v>4956565.5</v>
      </c>
      <c r="G74" s="98">
        <v>60</v>
      </c>
      <c r="H74" s="98">
        <v>304</v>
      </c>
      <c r="I74" s="98">
        <v>0.17</v>
      </c>
      <c r="J74" s="98">
        <v>75934</v>
      </c>
      <c r="K74" s="98">
        <v>3902</v>
      </c>
      <c r="L74" s="98">
        <v>1949</v>
      </c>
      <c r="M74" s="98">
        <v>27</v>
      </c>
      <c r="N74" s="98">
        <v>2</v>
      </c>
      <c r="O74" s="98">
        <v>16</v>
      </c>
      <c r="P74" s="98">
        <v>4</v>
      </c>
      <c r="Q74" s="98">
        <v>5303</v>
      </c>
      <c r="R74" s="98">
        <v>0</v>
      </c>
      <c r="S74" s="98">
        <v>1</v>
      </c>
      <c r="T74" s="98">
        <v>1</v>
      </c>
      <c r="U74" s="98">
        <v>0</v>
      </c>
      <c r="V74" s="98">
        <v>0</v>
      </c>
    </row>
    <row r="75" spans="1:22" x14ac:dyDescent="0.25">
      <c r="A75" s="98">
        <v>391</v>
      </c>
      <c r="B75" s="98">
        <v>23780991</v>
      </c>
      <c r="C75" s="98">
        <v>23780991</v>
      </c>
      <c r="D75" s="98">
        <v>124</v>
      </c>
      <c r="E75" s="98">
        <v>529966.375</v>
      </c>
      <c r="F75" s="98">
        <v>4960332.5</v>
      </c>
      <c r="G75" s="98">
        <v>60</v>
      </c>
      <c r="H75" s="98">
        <v>304</v>
      </c>
      <c r="I75" s="98">
        <v>0.01</v>
      </c>
      <c r="J75" s="98">
        <v>76113</v>
      </c>
      <c r="K75" s="98">
        <v>7609</v>
      </c>
      <c r="L75" s="98">
        <v>1955</v>
      </c>
      <c r="M75" s="98">
        <v>178</v>
      </c>
      <c r="N75" s="98">
        <v>2</v>
      </c>
      <c r="O75" s="98">
        <v>16</v>
      </c>
      <c r="P75" s="98">
        <v>4</v>
      </c>
      <c r="Q75" s="98">
        <v>5349</v>
      </c>
      <c r="R75" s="98">
        <v>0</v>
      </c>
      <c r="S75" s="98">
        <v>1</v>
      </c>
      <c r="T75" s="98">
        <v>1</v>
      </c>
      <c r="U75" s="98">
        <v>0</v>
      </c>
      <c r="V75" s="98">
        <v>0</v>
      </c>
    </row>
    <row r="76" spans="1:22" x14ac:dyDescent="0.25">
      <c r="A76" s="98">
        <v>274</v>
      </c>
      <c r="B76" s="98">
        <v>23780483</v>
      </c>
      <c r="C76" s="98">
        <v>23780483</v>
      </c>
      <c r="D76" s="98">
        <v>233</v>
      </c>
      <c r="E76" s="98">
        <v>534040.4375</v>
      </c>
      <c r="F76" s="98">
        <v>4955915.5</v>
      </c>
      <c r="G76" s="98">
        <v>60</v>
      </c>
      <c r="H76" s="98">
        <v>304</v>
      </c>
      <c r="I76" s="98">
        <v>0.02</v>
      </c>
      <c r="J76" s="98">
        <v>76233</v>
      </c>
      <c r="K76" s="98">
        <v>3501</v>
      </c>
      <c r="L76" s="98">
        <v>1947</v>
      </c>
      <c r="M76" s="98">
        <v>287</v>
      </c>
      <c r="N76" s="98">
        <v>2</v>
      </c>
      <c r="O76" s="98">
        <v>16</v>
      </c>
      <c r="P76" s="98">
        <v>4</v>
      </c>
      <c r="Q76" s="98">
        <v>5397</v>
      </c>
      <c r="R76" s="98">
        <v>0</v>
      </c>
      <c r="S76" s="98">
        <v>1</v>
      </c>
      <c r="T76" s="98">
        <v>1</v>
      </c>
      <c r="U76" s="98">
        <v>0</v>
      </c>
      <c r="V76" s="98">
        <v>0</v>
      </c>
    </row>
    <row r="77" spans="1:22" x14ac:dyDescent="0.25">
      <c r="A77" s="98">
        <v>300</v>
      </c>
      <c r="B77" s="98">
        <v>23781963</v>
      </c>
      <c r="C77" s="98">
        <v>23781963</v>
      </c>
      <c r="D77" s="98">
        <v>261</v>
      </c>
      <c r="E77" s="98">
        <v>511554.15625</v>
      </c>
      <c r="F77" s="98">
        <v>4957437.5</v>
      </c>
      <c r="G77" s="98">
        <v>60</v>
      </c>
      <c r="H77" s="98">
        <v>304</v>
      </c>
      <c r="I77" s="98">
        <v>0.12</v>
      </c>
      <c r="J77" s="98">
        <v>76497</v>
      </c>
      <c r="K77" s="98">
        <v>3981</v>
      </c>
      <c r="L77" s="98">
        <v>1949</v>
      </c>
      <c r="M77" s="98">
        <v>116</v>
      </c>
      <c r="N77" s="98">
        <v>2</v>
      </c>
      <c r="O77" s="98">
        <v>16</v>
      </c>
      <c r="P77" s="98">
        <v>4</v>
      </c>
      <c r="Q77" s="98">
        <v>5486</v>
      </c>
      <c r="R77" s="98">
        <v>0</v>
      </c>
      <c r="S77" s="98">
        <v>1</v>
      </c>
      <c r="T77" s="98">
        <v>1</v>
      </c>
      <c r="U77" s="98">
        <v>0</v>
      </c>
      <c r="V77" s="98">
        <v>0</v>
      </c>
    </row>
    <row r="78" spans="1:22" x14ac:dyDescent="0.25">
      <c r="A78" s="98">
        <v>318</v>
      </c>
      <c r="B78" s="98">
        <v>23780991</v>
      </c>
      <c r="C78" s="98">
        <v>23780991</v>
      </c>
      <c r="D78" s="98">
        <v>124</v>
      </c>
      <c r="E78" s="98">
        <v>529313.3125</v>
      </c>
      <c r="F78" s="98">
        <v>4960108.5</v>
      </c>
      <c r="G78" s="98">
        <v>60</v>
      </c>
      <c r="H78" s="98">
        <v>304</v>
      </c>
      <c r="I78" s="98">
        <v>0.05</v>
      </c>
      <c r="J78" s="98">
        <v>76504</v>
      </c>
      <c r="K78" s="98">
        <v>4610</v>
      </c>
      <c r="L78" s="98">
        <v>1950</v>
      </c>
      <c r="M78" s="98">
        <v>153</v>
      </c>
      <c r="N78" s="98">
        <v>2</v>
      </c>
      <c r="O78" s="98">
        <v>16</v>
      </c>
      <c r="P78" s="98">
        <v>4</v>
      </c>
      <c r="Q78" s="98">
        <v>5490</v>
      </c>
      <c r="R78" s="98">
        <v>0</v>
      </c>
      <c r="S78" s="98">
        <v>1</v>
      </c>
      <c r="T78" s="98">
        <v>1</v>
      </c>
      <c r="U78" s="98">
        <v>0</v>
      </c>
      <c r="V78" s="98">
        <v>0</v>
      </c>
    </row>
    <row r="79" spans="1:22" x14ac:dyDescent="0.25">
      <c r="A79" s="98">
        <v>233</v>
      </c>
      <c r="B79" s="98">
        <v>23781009</v>
      </c>
      <c r="C79" s="98">
        <v>23781009</v>
      </c>
      <c r="D79" s="98">
        <v>107</v>
      </c>
      <c r="E79" s="98">
        <v>521191.8125</v>
      </c>
      <c r="F79" s="98">
        <v>4960737</v>
      </c>
      <c r="G79" s="98">
        <v>60</v>
      </c>
      <c r="H79" s="98">
        <v>304</v>
      </c>
      <c r="I79" s="98">
        <v>0.1</v>
      </c>
      <c r="J79" s="98">
        <v>76570</v>
      </c>
      <c r="K79" s="98">
        <v>2492</v>
      </c>
      <c r="L79" s="98">
        <v>1944</v>
      </c>
      <c r="M79" s="98">
        <v>94</v>
      </c>
      <c r="N79" s="98">
        <v>2</v>
      </c>
      <c r="O79" s="98">
        <v>16</v>
      </c>
      <c r="P79" s="98">
        <v>4</v>
      </c>
      <c r="Q79" s="98">
        <v>5507</v>
      </c>
      <c r="R79" s="98">
        <v>0</v>
      </c>
      <c r="S79" s="98">
        <v>1</v>
      </c>
      <c r="T79" s="98">
        <v>1</v>
      </c>
      <c r="U79" s="98">
        <v>0</v>
      </c>
      <c r="V79" s="98">
        <v>0</v>
      </c>
    </row>
    <row r="80" spans="1:22" x14ac:dyDescent="0.25">
      <c r="A80" s="98">
        <v>307</v>
      </c>
      <c r="B80" s="98">
        <v>23780995</v>
      </c>
      <c r="C80" s="98">
        <v>23780995</v>
      </c>
      <c r="D80" s="98">
        <v>57</v>
      </c>
      <c r="E80" s="98">
        <v>533402.875</v>
      </c>
      <c r="F80" s="98">
        <v>4962014.5</v>
      </c>
      <c r="G80" s="98">
        <v>60</v>
      </c>
      <c r="H80" s="98">
        <v>304</v>
      </c>
      <c r="I80" s="98">
        <v>0.61</v>
      </c>
      <c r="J80" s="98">
        <v>76593</v>
      </c>
      <c r="K80" s="98">
        <v>4140</v>
      </c>
      <c r="L80" s="98">
        <v>1949</v>
      </c>
      <c r="M80" s="98">
        <v>227</v>
      </c>
      <c r="N80" s="98">
        <v>2</v>
      </c>
      <c r="O80" s="98">
        <v>16</v>
      </c>
      <c r="P80" s="98">
        <v>4</v>
      </c>
      <c r="Q80" s="98">
        <v>5512</v>
      </c>
      <c r="R80" s="98">
        <v>0</v>
      </c>
      <c r="S80" s="98">
        <v>1</v>
      </c>
      <c r="T80" s="98">
        <v>1</v>
      </c>
      <c r="U80" s="98">
        <v>0</v>
      </c>
      <c r="V80" s="98">
        <v>0</v>
      </c>
    </row>
    <row r="81" spans="1:22" x14ac:dyDescent="0.25">
      <c r="A81" s="98">
        <v>320</v>
      </c>
      <c r="B81" s="98">
        <v>23780805</v>
      </c>
      <c r="C81" s="98">
        <v>23780805</v>
      </c>
      <c r="D81" s="98">
        <v>152</v>
      </c>
      <c r="E81" s="98">
        <v>531861.5</v>
      </c>
      <c r="F81" s="98">
        <v>4959909</v>
      </c>
      <c r="G81" s="98">
        <v>60</v>
      </c>
      <c r="H81" s="98">
        <v>304</v>
      </c>
      <c r="I81" s="98">
        <v>0.38</v>
      </c>
      <c r="J81" s="98">
        <v>76602</v>
      </c>
      <c r="K81" s="98">
        <v>4733</v>
      </c>
      <c r="L81" s="98">
        <v>1950</v>
      </c>
      <c r="M81" s="98">
        <v>206</v>
      </c>
      <c r="N81" s="98">
        <v>2</v>
      </c>
      <c r="O81" s="98">
        <v>16</v>
      </c>
      <c r="P81" s="98">
        <v>4</v>
      </c>
      <c r="Q81" s="98">
        <v>5515</v>
      </c>
      <c r="R81" s="98">
        <v>0</v>
      </c>
      <c r="S81" s="98">
        <v>1</v>
      </c>
      <c r="T81" s="98">
        <v>1</v>
      </c>
      <c r="U81" s="98">
        <v>0</v>
      </c>
      <c r="V81" s="98">
        <v>0</v>
      </c>
    </row>
    <row r="82" spans="1:22" x14ac:dyDescent="0.25">
      <c r="A82" s="98">
        <v>361</v>
      </c>
      <c r="B82" s="98">
        <v>23780805</v>
      </c>
      <c r="C82" s="98">
        <v>23780805</v>
      </c>
      <c r="D82" s="98">
        <v>152</v>
      </c>
      <c r="E82" s="98">
        <v>531151.875</v>
      </c>
      <c r="F82" s="98">
        <v>4959244.5</v>
      </c>
      <c r="G82" s="98">
        <v>60</v>
      </c>
      <c r="H82" s="98">
        <v>304</v>
      </c>
      <c r="I82" s="98">
        <v>0.14000000000000001</v>
      </c>
      <c r="J82" s="98">
        <v>76630</v>
      </c>
      <c r="K82" s="98">
        <v>6454</v>
      </c>
      <c r="L82" s="98">
        <v>1952</v>
      </c>
      <c r="M82" s="98">
        <v>352</v>
      </c>
      <c r="N82" s="98">
        <v>2</v>
      </c>
      <c r="O82" s="98">
        <v>16</v>
      </c>
      <c r="P82" s="98">
        <v>4</v>
      </c>
      <c r="Q82" s="98">
        <v>5526</v>
      </c>
      <c r="R82" s="98">
        <v>0</v>
      </c>
      <c r="S82" s="98">
        <v>1</v>
      </c>
      <c r="T82" s="98">
        <v>1</v>
      </c>
      <c r="U82" s="98">
        <v>0</v>
      </c>
      <c r="V82" s="98">
        <v>0</v>
      </c>
    </row>
    <row r="83" spans="1:22" x14ac:dyDescent="0.25">
      <c r="A83" s="98">
        <v>308</v>
      </c>
      <c r="B83" s="98">
        <v>23780481</v>
      </c>
      <c r="C83" s="98">
        <v>23780481</v>
      </c>
      <c r="D83" s="98">
        <v>173</v>
      </c>
      <c r="E83" s="98">
        <v>529261.1875</v>
      </c>
      <c r="F83" s="98">
        <v>4959513</v>
      </c>
      <c r="G83" s="98">
        <v>60</v>
      </c>
      <c r="H83" s="98">
        <v>304</v>
      </c>
      <c r="I83" s="98">
        <v>0.11</v>
      </c>
      <c r="J83" s="98">
        <v>76693</v>
      </c>
      <c r="K83" s="98">
        <v>4151</v>
      </c>
      <c r="L83" s="98">
        <v>1949</v>
      </c>
      <c r="M83" s="98">
        <v>234</v>
      </c>
      <c r="N83" s="98">
        <v>2</v>
      </c>
      <c r="O83" s="98">
        <v>16</v>
      </c>
      <c r="P83" s="98">
        <v>4</v>
      </c>
      <c r="Q83" s="98">
        <v>5541</v>
      </c>
      <c r="R83" s="98">
        <v>0</v>
      </c>
      <c r="S83" s="98">
        <v>1</v>
      </c>
      <c r="T83" s="98">
        <v>1</v>
      </c>
      <c r="U83" s="98">
        <v>0</v>
      </c>
      <c r="V83" s="98">
        <v>0</v>
      </c>
    </row>
    <row r="84" spans="1:22" x14ac:dyDescent="0.25">
      <c r="A84" s="98">
        <v>315</v>
      </c>
      <c r="B84" s="98">
        <v>23781011</v>
      </c>
      <c r="C84" s="98">
        <v>23781011</v>
      </c>
      <c r="D84" s="98">
        <v>59</v>
      </c>
      <c r="E84" s="98">
        <v>526426.625</v>
      </c>
      <c r="F84" s="98">
        <v>4962164.5</v>
      </c>
      <c r="G84" s="98">
        <v>60</v>
      </c>
      <c r="H84" s="98">
        <v>304</v>
      </c>
      <c r="I84" s="98">
        <v>0.36</v>
      </c>
      <c r="J84" s="98">
        <v>76695</v>
      </c>
      <c r="K84" s="98">
        <v>4503</v>
      </c>
      <c r="L84" s="98">
        <v>1950</v>
      </c>
      <c r="M84" s="98">
        <v>107</v>
      </c>
      <c r="N84" s="98">
        <v>2</v>
      </c>
      <c r="O84" s="98">
        <v>16</v>
      </c>
      <c r="P84" s="98">
        <v>4</v>
      </c>
      <c r="Q84" s="98">
        <v>5543</v>
      </c>
      <c r="R84" s="98">
        <v>0</v>
      </c>
      <c r="S84" s="98">
        <v>1</v>
      </c>
      <c r="T84" s="98">
        <v>1</v>
      </c>
      <c r="U84" s="98">
        <v>0</v>
      </c>
      <c r="V84" s="98">
        <v>0</v>
      </c>
    </row>
    <row r="85" spans="1:22" x14ac:dyDescent="0.25">
      <c r="A85" s="98">
        <v>375</v>
      </c>
      <c r="B85" s="98">
        <v>23780501</v>
      </c>
      <c r="C85" s="98">
        <v>23780501</v>
      </c>
      <c r="D85" s="98">
        <v>289</v>
      </c>
      <c r="E85" s="98">
        <v>548891.875</v>
      </c>
      <c r="F85" s="98">
        <v>4955863.5</v>
      </c>
      <c r="G85" s="98">
        <v>60</v>
      </c>
      <c r="H85" s="98">
        <v>304</v>
      </c>
      <c r="I85" s="98">
        <v>0.01</v>
      </c>
      <c r="J85" s="98">
        <v>77161</v>
      </c>
      <c r="K85" s="98">
        <v>7119</v>
      </c>
      <c r="L85" s="98">
        <v>1954</v>
      </c>
      <c r="M85" s="98">
        <v>89</v>
      </c>
      <c r="N85" s="98">
        <v>2</v>
      </c>
      <c r="O85" s="98">
        <v>16</v>
      </c>
      <c r="P85" s="98">
        <v>4</v>
      </c>
      <c r="Q85" s="98">
        <v>5674</v>
      </c>
      <c r="R85" s="98">
        <v>0</v>
      </c>
      <c r="S85" s="98">
        <v>1</v>
      </c>
      <c r="T85" s="98">
        <v>1</v>
      </c>
      <c r="U85" s="98">
        <v>0</v>
      </c>
      <c r="V85" s="98">
        <v>0</v>
      </c>
    </row>
    <row r="86" spans="1:22" x14ac:dyDescent="0.25">
      <c r="A86" s="98">
        <v>417</v>
      </c>
      <c r="B86" s="98">
        <v>23781311</v>
      </c>
      <c r="C86" s="98">
        <v>23781311</v>
      </c>
      <c r="D86" s="98">
        <v>435</v>
      </c>
      <c r="E86" s="98">
        <v>502277.3125</v>
      </c>
      <c r="F86" s="98">
        <v>4949294</v>
      </c>
      <c r="G86" s="98">
        <v>60</v>
      </c>
      <c r="H86" s="98">
        <v>304</v>
      </c>
      <c r="I86" s="98">
        <v>0.94</v>
      </c>
      <c r="J86" s="98">
        <v>77197</v>
      </c>
      <c r="K86" s="98">
        <v>8402</v>
      </c>
      <c r="L86" s="98">
        <v>1957</v>
      </c>
      <c r="M86" s="98">
        <v>239</v>
      </c>
      <c r="N86" s="98">
        <v>2</v>
      </c>
      <c r="O86" s="98">
        <v>16</v>
      </c>
      <c r="P86" s="98">
        <v>4</v>
      </c>
      <c r="Q86" s="98">
        <v>5681</v>
      </c>
      <c r="R86" s="98">
        <v>0</v>
      </c>
      <c r="S86" s="98">
        <v>1</v>
      </c>
      <c r="T86" s="98">
        <v>1</v>
      </c>
      <c r="U86" s="98">
        <v>0</v>
      </c>
      <c r="V86" s="98">
        <v>0</v>
      </c>
    </row>
    <row r="87" spans="1:22" x14ac:dyDescent="0.25">
      <c r="A87" s="98">
        <v>351</v>
      </c>
      <c r="B87" s="98">
        <v>23781127</v>
      </c>
      <c r="C87" s="98">
        <v>23781127</v>
      </c>
      <c r="D87" s="98">
        <v>279</v>
      </c>
      <c r="E87" s="98">
        <v>505550.4375</v>
      </c>
      <c r="F87" s="98">
        <v>4956348.5</v>
      </c>
      <c r="G87" s="98">
        <v>60</v>
      </c>
      <c r="H87" s="98">
        <v>304</v>
      </c>
      <c r="I87" s="98">
        <v>0.17</v>
      </c>
      <c r="J87" s="98">
        <v>78511</v>
      </c>
      <c r="K87" s="98">
        <v>6052</v>
      </c>
      <c r="L87" s="98">
        <v>1952</v>
      </c>
      <c r="M87" s="98">
        <v>129</v>
      </c>
      <c r="N87" s="98">
        <v>2</v>
      </c>
      <c r="O87" s="98">
        <v>16</v>
      </c>
      <c r="P87" s="98">
        <v>4</v>
      </c>
      <c r="Q87" s="98">
        <v>5708</v>
      </c>
      <c r="R87" s="98">
        <v>0</v>
      </c>
      <c r="S87" s="98">
        <v>1</v>
      </c>
      <c r="T87" s="98">
        <v>1</v>
      </c>
      <c r="U87" s="98">
        <v>0</v>
      </c>
      <c r="V87" s="98">
        <v>0</v>
      </c>
    </row>
    <row r="88" spans="1:22" x14ac:dyDescent="0.25">
      <c r="A88" s="98">
        <v>383</v>
      </c>
      <c r="B88" s="98">
        <v>23780465</v>
      </c>
      <c r="C88" s="98">
        <v>23780465</v>
      </c>
      <c r="D88" s="98">
        <v>145</v>
      </c>
      <c r="E88" s="98">
        <v>515977.09375</v>
      </c>
      <c r="F88" s="98">
        <v>4959210.5</v>
      </c>
      <c r="G88" s="98">
        <v>60</v>
      </c>
      <c r="H88" s="98">
        <v>304</v>
      </c>
      <c r="I88" s="98">
        <v>0.25</v>
      </c>
      <c r="J88" s="98">
        <v>78723</v>
      </c>
      <c r="K88" s="98">
        <v>7320</v>
      </c>
      <c r="L88" s="98">
        <v>1954</v>
      </c>
      <c r="M88" s="98">
        <v>271</v>
      </c>
      <c r="N88" s="98">
        <v>2</v>
      </c>
      <c r="O88" s="98">
        <v>16</v>
      </c>
      <c r="P88" s="98">
        <v>4</v>
      </c>
      <c r="Q88" s="98">
        <v>5779</v>
      </c>
      <c r="R88" s="98">
        <v>0</v>
      </c>
      <c r="S88" s="98">
        <v>1</v>
      </c>
      <c r="T88" s="98">
        <v>1</v>
      </c>
      <c r="U88" s="98">
        <v>0</v>
      </c>
      <c r="V88" s="98">
        <v>0</v>
      </c>
    </row>
    <row r="89" spans="1:22" x14ac:dyDescent="0.25">
      <c r="A89" s="98">
        <v>387</v>
      </c>
      <c r="B89" s="98">
        <v>23781179</v>
      </c>
      <c r="C89" s="98">
        <v>23781179</v>
      </c>
      <c r="D89" s="98">
        <v>327</v>
      </c>
      <c r="E89" s="98">
        <v>504446.375</v>
      </c>
      <c r="F89" s="98">
        <v>4954659.5</v>
      </c>
      <c r="G89" s="98">
        <v>60</v>
      </c>
      <c r="H89" s="98">
        <v>304</v>
      </c>
      <c r="I89" s="98">
        <v>0.71</v>
      </c>
      <c r="J89" s="98">
        <v>78727</v>
      </c>
      <c r="K89" s="98">
        <v>7460</v>
      </c>
      <c r="L89" s="98">
        <v>1955</v>
      </c>
      <c r="M89" s="98">
        <v>59</v>
      </c>
      <c r="N89" s="98">
        <v>2</v>
      </c>
      <c r="O89" s="98">
        <v>16</v>
      </c>
      <c r="P89" s="98">
        <v>4</v>
      </c>
      <c r="Q89" s="98">
        <v>5781</v>
      </c>
      <c r="R89" s="98">
        <v>0</v>
      </c>
      <c r="S89" s="98">
        <v>1</v>
      </c>
      <c r="T89" s="98">
        <v>1</v>
      </c>
      <c r="U89" s="98">
        <v>0</v>
      </c>
      <c r="V89" s="98">
        <v>0</v>
      </c>
    </row>
    <row r="90" spans="1:22" x14ac:dyDescent="0.25">
      <c r="A90" s="98">
        <v>366</v>
      </c>
      <c r="B90" s="98">
        <v>23780895</v>
      </c>
      <c r="C90" s="98">
        <v>23780895</v>
      </c>
      <c r="D90" s="98">
        <v>318</v>
      </c>
      <c r="E90" s="98">
        <v>507181.46875</v>
      </c>
      <c r="F90" s="98">
        <v>4955130.5</v>
      </c>
      <c r="G90" s="98">
        <v>60</v>
      </c>
      <c r="H90" s="98">
        <v>304</v>
      </c>
      <c r="I90" s="98">
        <v>1.06</v>
      </c>
      <c r="J90" s="98">
        <v>78831</v>
      </c>
      <c r="K90" s="98">
        <v>6620</v>
      </c>
      <c r="L90" s="98">
        <v>1953</v>
      </c>
      <c r="M90" s="98">
        <v>56</v>
      </c>
      <c r="N90" s="98">
        <v>2</v>
      </c>
      <c r="O90" s="98">
        <v>16</v>
      </c>
      <c r="P90" s="98">
        <v>4</v>
      </c>
      <c r="Q90" s="98">
        <v>5816</v>
      </c>
      <c r="R90" s="98">
        <v>0</v>
      </c>
      <c r="S90" s="98">
        <v>1</v>
      </c>
      <c r="T90" s="98">
        <v>2</v>
      </c>
      <c r="U90" s="98">
        <v>0</v>
      </c>
      <c r="V90" s="98">
        <v>0</v>
      </c>
    </row>
    <row r="91" spans="1:22" x14ac:dyDescent="0.25">
      <c r="A91" s="98">
        <v>367</v>
      </c>
      <c r="B91" s="98">
        <v>23780891</v>
      </c>
      <c r="C91" s="98">
        <v>23780891</v>
      </c>
      <c r="D91" s="98">
        <v>323</v>
      </c>
      <c r="E91" s="98">
        <v>506765.125</v>
      </c>
      <c r="F91" s="98">
        <v>4954501</v>
      </c>
      <c r="G91" s="98">
        <v>60</v>
      </c>
      <c r="H91" s="98">
        <v>304</v>
      </c>
      <c r="I91" s="98">
        <v>1.06</v>
      </c>
      <c r="J91" s="98">
        <v>78831</v>
      </c>
      <c r="K91" s="98">
        <v>6621</v>
      </c>
      <c r="L91" s="98">
        <v>1953</v>
      </c>
      <c r="M91" s="98">
        <v>56</v>
      </c>
      <c r="N91" s="98">
        <v>2</v>
      </c>
      <c r="O91" s="98">
        <v>16</v>
      </c>
      <c r="P91" s="98">
        <v>4</v>
      </c>
      <c r="Q91" s="98">
        <v>5816</v>
      </c>
      <c r="R91" s="98">
        <v>0</v>
      </c>
      <c r="S91" s="98">
        <v>1</v>
      </c>
      <c r="T91" s="98">
        <v>1</v>
      </c>
      <c r="U91" s="98">
        <v>0</v>
      </c>
      <c r="V91" s="98">
        <v>0</v>
      </c>
    </row>
    <row r="92" spans="1:22" x14ac:dyDescent="0.25">
      <c r="A92" s="98">
        <v>406</v>
      </c>
      <c r="B92" s="98">
        <v>23781043</v>
      </c>
      <c r="C92" s="98">
        <v>23781043</v>
      </c>
      <c r="D92" s="98">
        <v>71</v>
      </c>
      <c r="E92" s="98">
        <v>526592</v>
      </c>
      <c r="F92" s="98">
        <v>4961414</v>
      </c>
      <c r="G92" s="98">
        <v>60</v>
      </c>
      <c r="H92" s="98">
        <v>304</v>
      </c>
      <c r="I92" s="98">
        <v>0.32</v>
      </c>
      <c r="J92" s="98">
        <v>78880</v>
      </c>
      <c r="K92" s="98">
        <v>8055</v>
      </c>
      <c r="L92" s="98">
        <v>1956</v>
      </c>
      <c r="M92" s="98">
        <v>243</v>
      </c>
      <c r="N92" s="98">
        <v>2</v>
      </c>
      <c r="O92" s="98">
        <v>16</v>
      </c>
      <c r="P92" s="98">
        <v>4</v>
      </c>
      <c r="Q92" s="98">
        <v>5826</v>
      </c>
      <c r="R92" s="98">
        <v>0</v>
      </c>
      <c r="S92" s="98">
        <v>1</v>
      </c>
      <c r="T92" s="98">
        <v>1</v>
      </c>
      <c r="U92" s="98">
        <v>0</v>
      </c>
      <c r="V92" s="98">
        <v>0</v>
      </c>
    </row>
    <row r="93" spans="1:22" x14ac:dyDescent="0.25">
      <c r="A93" s="98">
        <v>407</v>
      </c>
      <c r="B93" s="98">
        <v>23781043</v>
      </c>
      <c r="C93" s="98">
        <v>23781043</v>
      </c>
      <c r="D93" s="98">
        <v>71</v>
      </c>
      <c r="E93" s="98">
        <v>525720</v>
      </c>
      <c r="F93" s="98">
        <v>4961398.5</v>
      </c>
      <c r="G93" s="98">
        <v>60</v>
      </c>
      <c r="H93" s="98">
        <v>304</v>
      </c>
      <c r="I93" s="98">
        <v>0.36</v>
      </c>
      <c r="J93" s="98">
        <v>78882</v>
      </c>
      <c r="K93" s="98">
        <v>8056</v>
      </c>
      <c r="L93" s="98">
        <v>1956</v>
      </c>
      <c r="M93" s="98">
        <v>243</v>
      </c>
      <c r="N93" s="98">
        <v>2</v>
      </c>
      <c r="O93" s="98">
        <v>16</v>
      </c>
      <c r="P93" s="98">
        <v>4</v>
      </c>
      <c r="Q93" s="98">
        <v>5827</v>
      </c>
      <c r="R93" s="98">
        <v>0</v>
      </c>
      <c r="S93" s="98">
        <v>1</v>
      </c>
      <c r="T93" s="98">
        <v>1</v>
      </c>
      <c r="U93" s="98">
        <v>0</v>
      </c>
      <c r="V93" s="98">
        <v>0</v>
      </c>
    </row>
    <row r="94" spans="1:22" x14ac:dyDescent="0.25">
      <c r="A94" s="98">
        <v>322</v>
      </c>
      <c r="B94" s="98">
        <v>23781465</v>
      </c>
      <c r="C94" s="98">
        <v>23781465</v>
      </c>
      <c r="D94" s="98">
        <v>405</v>
      </c>
      <c r="E94" s="98">
        <v>548038.4375</v>
      </c>
      <c r="F94" s="98">
        <v>4954985</v>
      </c>
      <c r="G94" s="98">
        <v>60</v>
      </c>
      <c r="H94" s="98">
        <v>304</v>
      </c>
      <c r="I94" s="98">
        <v>0.1</v>
      </c>
      <c r="J94" s="98">
        <v>78973</v>
      </c>
      <c r="K94" s="98">
        <v>4914</v>
      </c>
      <c r="L94" s="98">
        <v>1950</v>
      </c>
      <c r="M94" s="98">
        <v>324</v>
      </c>
      <c r="N94" s="98">
        <v>2</v>
      </c>
      <c r="O94" s="98">
        <v>16</v>
      </c>
      <c r="P94" s="98">
        <v>4</v>
      </c>
      <c r="Q94" s="98">
        <v>5848</v>
      </c>
      <c r="R94" s="98">
        <v>0</v>
      </c>
      <c r="S94" s="98">
        <v>1</v>
      </c>
      <c r="T94" s="98">
        <v>1</v>
      </c>
      <c r="U94" s="98">
        <v>0</v>
      </c>
      <c r="V94" s="98">
        <v>0</v>
      </c>
    </row>
    <row r="95" spans="1:22" x14ac:dyDescent="0.25">
      <c r="A95" s="98">
        <v>396</v>
      </c>
      <c r="B95" s="98">
        <v>23781011</v>
      </c>
      <c r="C95" s="98">
        <v>23781011</v>
      </c>
      <c r="D95" s="98">
        <v>59</v>
      </c>
      <c r="E95" s="98">
        <v>525329</v>
      </c>
      <c r="F95" s="98">
        <v>4962306.5</v>
      </c>
      <c r="G95" s="98">
        <v>60</v>
      </c>
      <c r="H95" s="98">
        <v>304</v>
      </c>
      <c r="I95" s="98">
        <v>0.24</v>
      </c>
      <c r="J95" s="98">
        <v>79178</v>
      </c>
      <c r="K95" s="98">
        <v>7726</v>
      </c>
      <c r="L95" s="98">
        <v>1955</v>
      </c>
      <c r="M95" s="98">
        <v>277</v>
      </c>
      <c r="N95" s="98">
        <v>2</v>
      </c>
      <c r="O95" s="98">
        <v>16</v>
      </c>
      <c r="P95" s="98">
        <v>4</v>
      </c>
      <c r="Q95" s="98">
        <v>5917</v>
      </c>
      <c r="R95" s="98">
        <v>0</v>
      </c>
      <c r="S95" s="98">
        <v>1</v>
      </c>
      <c r="T95" s="98">
        <v>2</v>
      </c>
      <c r="U95" s="98">
        <v>0</v>
      </c>
      <c r="V95" s="98">
        <v>0</v>
      </c>
    </row>
    <row r="96" spans="1:22" x14ac:dyDescent="0.25">
      <c r="A96" s="98">
        <v>397</v>
      </c>
      <c r="B96" s="98">
        <v>23781011</v>
      </c>
      <c r="C96" s="98">
        <v>23781011</v>
      </c>
      <c r="D96" s="98">
        <v>59</v>
      </c>
      <c r="E96" s="98">
        <v>525329</v>
      </c>
      <c r="F96" s="98">
        <v>4962306.5</v>
      </c>
      <c r="G96" s="98">
        <v>60</v>
      </c>
      <c r="H96" s="98">
        <v>304</v>
      </c>
      <c r="I96" s="98">
        <v>0.24</v>
      </c>
      <c r="J96" s="98">
        <v>79178</v>
      </c>
      <c r="K96" s="98">
        <v>7727</v>
      </c>
      <c r="L96" s="98">
        <v>1955</v>
      </c>
      <c r="M96" s="98">
        <v>277</v>
      </c>
      <c r="N96" s="98">
        <v>2</v>
      </c>
      <c r="O96" s="98">
        <v>16</v>
      </c>
      <c r="P96" s="98">
        <v>4</v>
      </c>
      <c r="Q96" s="98">
        <v>5917</v>
      </c>
      <c r="R96" s="98">
        <v>0</v>
      </c>
      <c r="S96" s="98">
        <v>1</v>
      </c>
      <c r="T96" s="98">
        <v>2</v>
      </c>
      <c r="U96" s="98">
        <v>0</v>
      </c>
      <c r="V96" s="98">
        <v>0</v>
      </c>
    </row>
    <row r="97" spans="1:22" x14ac:dyDescent="0.25">
      <c r="A97" s="98">
        <v>398</v>
      </c>
      <c r="B97" s="98">
        <v>23781011</v>
      </c>
      <c r="C97" s="98">
        <v>23781011</v>
      </c>
      <c r="D97" s="98">
        <v>59</v>
      </c>
      <c r="E97" s="98">
        <v>525329</v>
      </c>
      <c r="F97" s="98">
        <v>4962306.5</v>
      </c>
      <c r="G97" s="98">
        <v>60</v>
      </c>
      <c r="H97" s="98">
        <v>304</v>
      </c>
      <c r="I97" s="98">
        <v>0.24</v>
      </c>
      <c r="J97" s="98">
        <v>79178</v>
      </c>
      <c r="K97" s="98">
        <v>7728</v>
      </c>
      <c r="L97" s="98">
        <v>1955</v>
      </c>
      <c r="M97" s="98">
        <v>277</v>
      </c>
      <c r="N97" s="98">
        <v>2</v>
      </c>
      <c r="O97" s="98">
        <v>16</v>
      </c>
      <c r="P97" s="98">
        <v>4</v>
      </c>
      <c r="Q97" s="98">
        <v>5917</v>
      </c>
      <c r="R97" s="98">
        <v>0</v>
      </c>
      <c r="S97" s="98">
        <v>1</v>
      </c>
      <c r="T97" s="98">
        <v>1</v>
      </c>
      <c r="U97" s="98">
        <v>0</v>
      </c>
      <c r="V97" s="98">
        <v>0</v>
      </c>
    </row>
    <row r="98" spans="1:22" x14ac:dyDescent="0.25">
      <c r="A98" s="98">
        <v>327</v>
      </c>
      <c r="B98" s="98">
        <v>23780895</v>
      </c>
      <c r="C98" s="98">
        <v>23780895</v>
      </c>
      <c r="D98" s="98">
        <v>318</v>
      </c>
      <c r="E98" s="98">
        <v>509640.3125</v>
      </c>
      <c r="F98" s="98">
        <v>4955538.5</v>
      </c>
      <c r="G98" s="98">
        <v>60</v>
      </c>
      <c r="H98" s="98">
        <v>304</v>
      </c>
      <c r="I98" s="98">
        <v>0.86</v>
      </c>
      <c r="J98" s="98">
        <v>79233</v>
      </c>
      <c r="K98" s="98">
        <v>5109</v>
      </c>
      <c r="L98" s="98">
        <v>1951</v>
      </c>
      <c r="M98" s="98">
        <v>57</v>
      </c>
      <c r="N98" s="98">
        <v>2</v>
      </c>
      <c r="O98" s="98">
        <v>16</v>
      </c>
      <c r="P98" s="98">
        <v>4</v>
      </c>
      <c r="Q98" s="98">
        <v>5937</v>
      </c>
      <c r="R98" s="98">
        <v>0</v>
      </c>
      <c r="S98" s="98">
        <v>1</v>
      </c>
      <c r="T98" s="98">
        <v>1</v>
      </c>
      <c r="U98" s="98">
        <v>0</v>
      </c>
      <c r="V98" s="98">
        <v>0</v>
      </c>
    </row>
    <row r="99" spans="1:22" x14ac:dyDescent="0.25">
      <c r="A99" s="98">
        <v>319</v>
      </c>
      <c r="B99" s="98">
        <v>23781153</v>
      </c>
      <c r="C99" s="98">
        <v>23781153</v>
      </c>
      <c r="D99" s="98">
        <v>252</v>
      </c>
      <c r="E99" s="98">
        <v>517597.09375</v>
      </c>
      <c r="F99" s="98">
        <v>4957594</v>
      </c>
      <c r="G99" s="98">
        <v>60</v>
      </c>
      <c r="H99" s="98">
        <v>304</v>
      </c>
      <c r="I99" s="98">
        <v>0.03</v>
      </c>
      <c r="J99" s="98">
        <v>79733</v>
      </c>
      <c r="K99" s="98">
        <v>4637</v>
      </c>
      <c r="L99" s="98">
        <v>1950</v>
      </c>
      <c r="M99" s="98">
        <v>165</v>
      </c>
      <c r="N99" s="98">
        <v>2</v>
      </c>
      <c r="O99" s="98">
        <v>16</v>
      </c>
      <c r="P99" s="98">
        <v>4</v>
      </c>
      <c r="Q99" s="98">
        <v>6039</v>
      </c>
      <c r="R99" s="98">
        <v>0</v>
      </c>
      <c r="S99" s="98">
        <v>1</v>
      </c>
      <c r="T99" s="98">
        <v>1</v>
      </c>
      <c r="U99" s="98">
        <v>0</v>
      </c>
      <c r="V99" s="98">
        <v>0</v>
      </c>
    </row>
    <row r="100" spans="1:22" x14ac:dyDescent="0.25">
      <c r="A100" s="98">
        <v>146</v>
      </c>
      <c r="B100" s="98">
        <v>23780501</v>
      </c>
      <c r="C100" s="98">
        <v>23780501</v>
      </c>
      <c r="D100" s="98">
        <v>289</v>
      </c>
      <c r="E100" s="98">
        <v>549584.8125</v>
      </c>
      <c r="F100" s="98">
        <v>4955437.5</v>
      </c>
      <c r="G100" s="98">
        <v>60</v>
      </c>
      <c r="H100" s="98">
        <v>304</v>
      </c>
      <c r="I100" s="98">
        <v>0.08</v>
      </c>
      <c r="J100" s="98">
        <v>79801</v>
      </c>
      <c r="K100" s="98">
        <v>19</v>
      </c>
      <c r="L100" s="98">
        <v>1903</v>
      </c>
      <c r="M100" s="98">
        <v>365</v>
      </c>
      <c r="N100" s="98">
        <v>2</v>
      </c>
      <c r="O100" s="98">
        <v>16</v>
      </c>
      <c r="P100" s="98">
        <v>4</v>
      </c>
      <c r="Q100" s="98">
        <v>6051</v>
      </c>
      <c r="R100" s="98">
        <v>0</v>
      </c>
      <c r="S100" s="98">
        <v>1</v>
      </c>
      <c r="T100" s="98">
        <v>1</v>
      </c>
      <c r="U100" s="98">
        <v>0</v>
      </c>
      <c r="V100" s="98">
        <v>0</v>
      </c>
    </row>
    <row r="101" spans="1:22" x14ac:dyDescent="0.25">
      <c r="A101" s="98">
        <v>409</v>
      </c>
      <c r="B101" s="98">
        <v>23780477</v>
      </c>
      <c r="C101" s="98">
        <v>23780477</v>
      </c>
      <c r="D101" s="98">
        <v>142</v>
      </c>
      <c r="E101" s="98">
        <v>520436.34375</v>
      </c>
      <c r="F101" s="98">
        <v>4959970.5</v>
      </c>
      <c r="G101" s="98">
        <v>60</v>
      </c>
      <c r="H101" s="98">
        <v>304</v>
      </c>
      <c r="I101" s="98">
        <v>0</v>
      </c>
      <c r="J101" s="98">
        <v>79874</v>
      </c>
      <c r="K101" s="98">
        <v>8155</v>
      </c>
      <c r="L101" s="98">
        <v>1957</v>
      </c>
      <c r="M101" s="98">
        <v>29</v>
      </c>
      <c r="N101" s="98">
        <v>2</v>
      </c>
      <c r="O101" s="98">
        <v>16</v>
      </c>
      <c r="P101" s="98">
        <v>4</v>
      </c>
      <c r="Q101" s="98">
        <v>6068</v>
      </c>
      <c r="R101" s="98">
        <v>0</v>
      </c>
      <c r="S101" s="98">
        <v>1</v>
      </c>
      <c r="T101" s="98">
        <v>1</v>
      </c>
      <c r="U101" s="98">
        <v>0</v>
      </c>
      <c r="V101" s="98">
        <v>0</v>
      </c>
    </row>
    <row r="102" spans="1:22" x14ac:dyDescent="0.25">
      <c r="A102" s="98">
        <v>212</v>
      </c>
      <c r="B102" s="98">
        <v>23780449</v>
      </c>
      <c r="C102" s="98">
        <v>23780449</v>
      </c>
      <c r="D102" s="98">
        <v>189</v>
      </c>
      <c r="E102" s="98">
        <v>512516.65625</v>
      </c>
      <c r="F102" s="98">
        <v>4958796.5</v>
      </c>
      <c r="G102" s="98">
        <v>60</v>
      </c>
      <c r="H102" s="98">
        <v>304</v>
      </c>
      <c r="I102" s="98">
        <v>0.16</v>
      </c>
      <c r="J102" s="98">
        <v>80096</v>
      </c>
      <c r="K102" s="98">
        <v>1934</v>
      </c>
      <c r="L102" s="98">
        <v>1940</v>
      </c>
      <c r="M102" s="98">
        <v>232</v>
      </c>
      <c r="N102" s="98">
        <v>2</v>
      </c>
      <c r="O102" s="98">
        <v>16</v>
      </c>
      <c r="P102" s="98">
        <v>4</v>
      </c>
      <c r="Q102" s="98">
        <v>6125</v>
      </c>
      <c r="R102" s="98">
        <v>0</v>
      </c>
      <c r="S102" s="98">
        <v>1</v>
      </c>
      <c r="T102" s="98">
        <v>2</v>
      </c>
      <c r="U102" s="98">
        <v>0</v>
      </c>
      <c r="V102" s="98">
        <v>0</v>
      </c>
    </row>
    <row r="103" spans="1:22" x14ac:dyDescent="0.25">
      <c r="A103" s="98">
        <v>213</v>
      </c>
      <c r="B103" s="98">
        <v>23780451</v>
      </c>
      <c r="C103" s="98">
        <v>23780451</v>
      </c>
      <c r="D103" s="98">
        <v>203</v>
      </c>
      <c r="E103" s="98">
        <v>512906.5</v>
      </c>
      <c r="F103" s="98">
        <v>4958633</v>
      </c>
      <c r="G103" s="98">
        <v>60</v>
      </c>
      <c r="H103" s="98">
        <v>304</v>
      </c>
      <c r="I103" s="98">
        <v>0.16</v>
      </c>
      <c r="J103" s="98">
        <v>80096</v>
      </c>
      <c r="K103" s="98">
        <v>1935</v>
      </c>
      <c r="L103" s="98">
        <v>1940</v>
      </c>
      <c r="M103" s="98">
        <v>232</v>
      </c>
      <c r="N103" s="98">
        <v>2</v>
      </c>
      <c r="O103" s="98">
        <v>16</v>
      </c>
      <c r="P103" s="98">
        <v>4</v>
      </c>
      <c r="Q103" s="98">
        <v>6125</v>
      </c>
      <c r="R103" s="98">
        <v>0</v>
      </c>
      <c r="S103" s="98">
        <v>1</v>
      </c>
      <c r="T103" s="98">
        <v>2</v>
      </c>
      <c r="U103" s="98">
        <v>0</v>
      </c>
      <c r="V103" s="98">
        <v>0</v>
      </c>
    </row>
    <row r="104" spans="1:22" x14ac:dyDescent="0.25">
      <c r="A104" s="98">
        <v>214</v>
      </c>
      <c r="B104" s="98">
        <v>23780449</v>
      </c>
      <c r="C104" s="98">
        <v>23780449</v>
      </c>
      <c r="D104" s="98">
        <v>189</v>
      </c>
      <c r="E104" s="98">
        <v>512465.0625</v>
      </c>
      <c r="F104" s="98">
        <v>4958419</v>
      </c>
      <c r="G104" s="98">
        <v>60</v>
      </c>
      <c r="H104" s="98">
        <v>304</v>
      </c>
      <c r="I104" s="98">
        <v>0.16</v>
      </c>
      <c r="J104" s="98">
        <v>80096</v>
      </c>
      <c r="K104" s="98">
        <v>1936</v>
      </c>
      <c r="L104" s="98">
        <v>1940</v>
      </c>
      <c r="M104" s="98">
        <v>232</v>
      </c>
      <c r="N104" s="98">
        <v>2</v>
      </c>
      <c r="O104" s="98">
        <v>16</v>
      </c>
      <c r="P104" s="98">
        <v>4</v>
      </c>
      <c r="Q104" s="98">
        <v>6125</v>
      </c>
      <c r="R104" s="98">
        <v>0</v>
      </c>
      <c r="S104" s="98">
        <v>1</v>
      </c>
      <c r="T104" s="98">
        <v>1</v>
      </c>
      <c r="U104" s="98">
        <v>0</v>
      </c>
      <c r="V104" s="98">
        <v>0</v>
      </c>
    </row>
    <row r="105" spans="1:22" x14ac:dyDescent="0.25">
      <c r="A105" s="98">
        <v>422</v>
      </c>
      <c r="B105" s="98">
        <v>23781213</v>
      </c>
      <c r="C105" s="98">
        <v>23781213</v>
      </c>
      <c r="D105" s="98">
        <v>369</v>
      </c>
      <c r="E105" s="98">
        <v>504127.75</v>
      </c>
      <c r="F105" s="98">
        <v>4953223</v>
      </c>
      <c r="G105" s="98">
        <v>60</v>
      </c>
      <c r="H105" s="98">
        <v>304</v>
      </c>
      <c r="I105" s="98">
        <v>0.25</v>
      </c>
      <c r="J105" s="98">
        <v>80276</v>
      </c>
      <c r="K105" s="98">
        <v>8521</v>
      </c>
      <c r="L105" s="98">
        <v>1958</v>
      </c>
      <c r="M105" s="98">
        <v>52</v>
      </c>
      <c r="N105" s="98">
        <v>2</v>
      </c>
      <c r="O105" s="98">
        <v>16</v>
      </c>
      <c r="P105" s="98">
        <v>4</v>
      </c>
      <c r="Q105" s="98">
        <v>6167</v>
      </c>
      <c r="R105" s="98">
        <v>0</v>
      </c>
      <c r="S105" s="98">
        <v>1</v>
      </c>
      <c r="T105" s="98">
        <v>1</v>
      </c>
      <c r="U105" s="98">
        <v>0</v>
      </c>
      <c r="V105" s="98">
        <v>0</v>
      </c>
    </row>
    <row r="106" spans="1:22" x14ac:dyDescent="0.25">
      <c r="A106" s="98">
        <v>432</v>
      </c>
      <c r="B106" s="98">
        <v>23781179</v>
      </c>
      <c r="C106" s="98">
        <v>23781179</v>
      </c>
      <c r="D106" s="98">
        <v>327</v>
      </c>
      <c r="E106" s="98">
        <v>504283.875</v>
      </c>
      <c r="F106" s="98">
        <v>4954193</v>
      </c>
      <c r="G106" s="98">
        <v>60</v>
      </c>
      <c r="H106" s="98">
        <v>304</v>
      </c>
      <c r="I106" s="98">
        <v>7.0000000000000007E-2</v>
      </c>
      <c r="J106" s="98">
        <v>80277</v>
      </c>
      <c r="K106" s="98">
        <v>8609</v>
      </c>
      <c r="L106" s="98">
        <v>1958</v>
      </c>
      <c r="M106" s="98">
        <v>118</v>
      </c>
      <c r="N106" s="98">
        <v>2</v>
      </c>
      <c r="O106" s="98">
        <v>16</v>
      </c>
      <c r="P106" s="98">
        <v>4</v>
      </c>
      <c r="Q106" s="98">
        <v>6168</v>
      </c>
      <c r="R106" s="98">
        <v>0</v>
      </c>
      <c r="S106" s="98">
        <v>1</v>
      </c>
      <c r="T106" s="98">
        <v>1</v>
      </c>
      <c r="U106" s="98">
        <v>0</v>
      </c>
      <c r="V106" s="98">
        <v>0</v>
      </c>
    </row>
    <row r="107" spans="1:22" x14ac:dyDescent="0.25">
      <c r="A107" s="98">
        <v>404</v>
      </c>
      <c r="B107" s="98">
        <v>23781225</v>
      </c>
      <c r="C107" s="98">
        <v>23781225</v>
      </c>
      <c r="D107" s="98">
        <v>376</v>
      </c>
      <c r="E107" s="98">
        <v>506254.25</v>
      </c>
      <c r="F107" s="98">
        <v>4952219.5</v>
      </c>
      <c r="G107" s="98">
        <v>60</v>
      </c>
      <c r="H107" s="98">
        <v>304</v>
      </c>
      <c r="I107" s="98">
        <v>0.63</v>
      </c>
      <c r="J107" s="98">
        <v>80498</v>
      </c>
      <c r="K107" s="98">
        <v>7895</v>
      </c>
      <c r="L107" s="98">
        <v>1956</v>
      </c>
      <c r="M107" s="98">
        <v>124</v>
      </c>
      <c r="N107" s="98">
        <v>2</v>
      </c>
      <c r="O107" s="98">
        <v>16</v>
      </c>
      <c r="P107" s="98">
        <v>4</v>
      </c>
      <c r="Q107" s="98">
        <v>6247</v>
      </c>
      <c r="R107" s="98">
        <v>0</v>
      </c>
      <c r="S107" s="98">
        <v>1</v>
      </c>
      <c r="T107" s="98">
        <v>1</v>
      </c>
      <c r="U107" s="98">
        <v>0</v>
      </c>
      <c r="V107" s="98">
        <v>0</v>
      </c>
    </row>
    <row r="108" spans="1:22" x14ac:dyDescent="0.25">
      <c r="A108" s="98">
        <v>405</v>
      </c>
      <c r="B108" s="98">
        <v>23781067</v>
      </c>
      <c r="C108" s="98">
        <v>23781067</v>
      </c>
      <c r="D108" s="98">
        <v>143</v>
      </c>
      <c r="E108" s="98">
        <v>517614.90625</v>
      </c>
      <c r="F108" s="98">
        <v>4959430.5</v>
      </c>
      <c r="G108" s="98">
        <v>60</v>
      </c>
      <c r="H108" s="98">
        <v>304</v>
      </c>
      <c r="I108" s="98">
        <v>0.13</v>
      </c>
      <c r="J108" s="98">
        <v>80626</v>
      </c>
      <c r="K108" s="98">
        <v>7960</v>
      </c>
      <c r="L108" s="98">
        <v>1956</v>
      </c>
      <c r="M108" s="98">
        <v>179</v>
      </c>
      <c r="N108" s="98">
        <v>2</v>
      </c>
      <c r="O108" s="98">
        <v>16</v>
      </c>
      <c r="P108" s="98">
        <v>4</v>
      </c>
      <c r="Q108" s="98">
        <v>6297</v>
      </c>
      <c r="R108" s="98">
        <v>0</v>
      </c>
      <c r="S108" s="98">
        <v>1</v>
      </c>
      <c r="T108" s="98">
        <v>1</v>
      </c>
      <c r="U108" s="98">
        <v>0</v>
      </c>
      <c r="V108" s="98">
        <v>0</v>
      </c>
    </row>
    <row r="109" spans="1:22" x14ac:dyDescent="0.25">
      <c r="A109" s="98">
        <v>421</v>
      </c>
      <c r="B109" s="98">
        <v>23781067</v>
      </c>
      <c r="C109" s="98">
        <v>23781067</v>
      </c>
      <c r="D109" s="98">
        <v>143</v>
      </c>
      <c r="E109" s="98">
        <v>517424.78125</v>
      </c>
      <c r="F109" s="98">
        <v>4959426</v>
      </c>
      <c r="G109" s="98">
        <v>60</v>
      </c>
      <c r="H109" s="98">
        <v>304</v>
      </c>
      <c r="I109" s="98">
        <v>0.12</v>
      </c>
      <c r="J109" s="98">
        <v>80840</v>
      </c>
      <c r="K109" s="98">
        <v>8485</v>
      </c>
      <c r="L109" s="98">
        <v>1958</v>
      </c>
      <c r="M109" s="98">
        <v>9</v>
      </c>
      <c r="N109" s="98">
        <v>2</v>
      </c>
      <c r="O109" s="98">
        <v>16</v>
      </c>
      <c r="P109" s="98">
        <v>4</v>
      </c>
      <c r="Q109" s="98">
        <v>6368</v>
      </c>
      <c r="R109" s="98">
        <v>0</v>
      </c>
      <c r="S109" s="98">
        <v>1</v>
      </c>
      <c r="T109" s="98">
        <v>1</v>
      </c>
      <c r="U109" s="98">
        <v>0</v>
      </c>
      <c r="V109" s="98">
        <v>0</v>
      </c>
    </row>
    <row r="110" spans="1:22" x14ac:dyDescent="0.25">
      <c r="A110" s="98">
        <v>460</v>
      </c>
      <c r="B110" s="98">
        <v>23780477</v>
      </c>
      <c r="C110" s="98">
        <v>23780477</v>
      </c>
      <c r="D110" s="98">
        <v>142</v>
      </c>
      <c r="E110" s="98">
        <v>519772.28125</v>
      </c>
      <c r="F110" s="98">
        <v>4960020.5</v>
      </c>
      <c r="G110" s="98">
        <v>60</v>
      </c>
      <c r="H110" s="98">
        <v>304</v>
      </c>
      <c r="I110" s="98">
        <v>0</v>
      </c>
      <c r="J110" s="98">
        <v>81818</v>
      </c>
      <c r="K110" s="98">
        <v>9159</v>
      </c>
      <c r="L110" s="98">
        <v>1960</v>
      </c>
      <c r="M110" s="98">
        <v>63</v>
      </c>
      <c r="N110" s="98">
        <v>2</v>
      </c>
      <c r="O110" s="98">
        <v>16</v>
      </c>
      <c r="P110" s="98">
        <v>4</v>
      </c>
      <c r="Q110" s="98">
        <v>6609</v>
      </c>
      <c r="R110" s="98">
        <v>0</v>
      </c>
      <c r="S110" s="98">
        <v>1</v>
      </c>
      <c r="T110" s="98">
        <v>1</v>
      </c>
      <c r="U110" s="98">
        <v>0</v>
      </c>
      <c r="V110" s="98">
        <v>0</v>
      </c>
    </row>
    <row r="111" spans="1:22" x14ac:dyDescent="0.25">
      <c r="A111" s="98">
        <v>426</v>
      </c>
      <c r="B111" s="98">
        <v>23780889</v>
      </c>
      <c r="C111" s="98">
        <v>23780889</v>
      </c>
      <c r="D111" s="98">
        <v>336</v>
      </c>
      <c r="E111" s="98">
        <v>505804.96875</v>
      </c>
      <c r="F111" s="98">
        <v>4953874.5</v>
      </c>
      <c r="G111" s="98">
        <v>60</v>
      </c>
      <c r="H111" s="98">
        <v>304</v>
      </c>
      <c r="I111" s="98">
        <v>0.75</v>
      </c>
      <c r="J111" s="98">
        <v>81960</v>
      </c>
      <c r="K111" s="98">
        <v>8552</v>
      </c>
      <c r="L111" s="98">
        <v>1958</v>
      </c>
      <c r="M111" s="98">
        <v>78</v>
      </c>
      <c r="N111" s="98">
        <v>2</v>
      </c>
      <c r="O111" s="98">
        <v>16</v>
      </c>
      <c r="P111" s="98">
        <v>4</v>
      </c>
      <c r="Q111" s="98">
        <v>6660</v>
      </c>
      <c r="R111" s="98">
        <v>0</v>
      </c>
      <c r="S111" s="98">
        <v>1</v>
      </c>
      <c r="T111" s="98">
        <v>2</v>
      </c>
      <c r="U111" s="98">
        <v>0</v>
      </c>
      <c r="V111" s="98">
        <v>0</v>
      </c>
    </row>
    <row r="112" spans="1:22" x14ac:dyDescent="0.25">
      <c r="A112" s="98">
        <v>427</v>
      </c>
      <c r="B112" s="98">
        <v>23780891</v>
      </c>
      <c r="C112" s="98">
        <v>23780891</v>
      </c>
      <c r="D112" s="98">
        <v>323</v>
      </c>
      <c r="E112" s="98">
        <v>506361.875</v>
      </c>
      <c r="F112" s="98">
        <v>4954043</v>
      </c>
      <c r="G112" s="98">
        <v>60</v>
      </c>
      <c r="H112" s="98">
        <v>304</v>
      </c>
      <c r="I112" s="98">
        <v>0.75</v>
      </c>
      <c r="J112" s="98">
        <v>81960</v>
      </c>
      <c r="K112" s="98">
        <v>8553</v>
      </c>
      <c r="L112" s="98">
        <v>1958</v>
      </c>
      <c r="M112" s="98">
        <v>78</v>
      </c>
      <c r="N112" s="98">
        <v>2</v>
      </c>
      <c r="O112" s="98">
        <v>16</v>
      </c>
      <c r="P112" s="98">
        <v>4</v>
      </c>
      <c r="Q112" s="98">
        <v>6660</v>
      </c>
      <c r="R112" s="98">
        <v>0</v>
      </c>
      <c r="S112" s="98">
        <v>1</v>
      </c>
      <c r="T112" s="98">
        <v>1</v>
      </c>
      <c r="U112" s="98">
        <v>0</v>
      </c>
      <c r="V112" s="98">
        <v>0</v>
      </c>
    </row>
    <row r="113" spans="1:22" x14ac:dyDescent="0.25">
      <c r="A113" s="98">
        <v>408</v>
      </c>
      <c r="B113" s="98">
        <v>23781043</v>
      </c>
      <c r="C113" s="98">
        <v>23781043</v>
      </c>
      <c r="D113" s="98">
        <v>71</v>
      </c>
      <c r="E113" s="98">
        <v>525573.6875</v>
      </c>
      <c r="F113" s="98">
        <v>4960863.5</v>
      </c>
      <c r="G113" s="98">
        <v>60</v>
      </c>
      <c r="H113" s="98">
        <v>304</v>
      </c>
      <c r="I113" s="98">
        <v>0.03</v>
      </c>
      <c r="J113" s="98">
        <v>82046</v>
      </c>
      <c r="K113" s="98">
        <v>8058</v>
      </c>
      <c r="L113" s="98">
        <v>1956</v>
      </c>
      <c r="M113" s="98">
        <v>243</v>
      </c>
      <c r="N113" s="98">
        <v>2</v>
      </c>
      <c r="O113" s="98">
        <v>16</v>
      </c>
      <c r="P113" s="98">
        <v>4</v>
      </c>
      <c r="Q113" s="98">
        <v>6685</v>
      </c>
      <c r="R113" s="98">
        <v>0</v>
      </c>
      <c r="S113" s="98">
        <v>1</v>
      </c>
      <c r="T113" s="98">
        <v>1</v>
      </c>
      <c r="U113" s="98">
        <v>0</v>
      </c>
      <c r="V113" s="98">
        <v>0</v>
      </c>
    </row>
    <row r="114" spans="1:22" x14ac:dyDescent="0.25">
      <c r="A114" s="98">
        <v>423</v>
      </c>
      <c r="B114" s="98">
        <v>23780805</v>
      </c>
      <c r="C114" s="98">
        <v>23780805</v>
      </c>
      <c r="D114" s="98">
        <v>152</v>
      </c>
      <c r="E114" s="98">
        <v>531420.4375</v>
      </c>
      <c r="F114" s="98">
        <v>4959570</v>
      </c>
      <c r="G114" s="98">
        <v>60</v>
      </c>
      <c r="H114" s="98">
        <v>304</v>
      </c>
      <c r="I114" s="98">
        <v>0.05</v>
      </c>
      <c r="J114" s="98">
        <v>82284</v>
      </c>
      <c r="K114" s="98">
        <v>8536</v>
      </c>
      <c r="L114" s="98">
        <v>1958</v>
      </c>
      <c r="M114" s="98">
        <v>65</v>
      </c>
      <c r="N114" s="98">
        <v>2</v>
      </c>
      <c r="O114" s="98">
        <v>16</v>
      </c>
      <c r="P114" s="98">
        <v>4</v>
      </c>
      <c r="Q114" s="98">
        <v>6747</v>
      </c>
      <c r="R114" s="98">
        <v>0</v>
      </c>
      <c r="S114" s="98">
        <v>1</v>
      </c>
      <c r="T114" s="98">
        <v>1</v>
      </c>
      <c r="U114" s="98">
        <v>0</v>
      </c>
      <c r="V114" s="98">
        <v>0</v>
      </c>
    </row>
    <row r="115" spans="1:22" x14ac:dyDescent="0.25">
      <c r="A115" s="98">
        <v>463</v>
      </c>
      <c r="B115" s="98">
        <v>23781079</v>
      </c>
      <c r="C115" s="98">
        <v>23781079</v>
      </c>
      <c r="D115" s="98">
        <v>115</v>
      </c>
      <c r="E115" s="98">
        <v>529151.5</v>
      </c>
      <c r="F115" s="98">
        <v>4960235</v>
      </c>
      <c r="G115" s="98">
        <v>60</v>
      </c>
      <c r="H115" s="98">
        <v>304</v>
      </c>
      <c r="I115" s="98">
        <v>0.01</v>
      </c>
      <c r="J115" s="98">
        <v>82412</v>
      </c>
      <c r="K115" s="98">
        <v>9263</v>
      </c>
      <c r="L115" s="98">
        <v>1960</v>
      </c>
      <c r="M115" s="98">
        <v>165</v>
      </c>
      <c r="N115" s="98">
        <v>2</v>
      </c>
      <c r="O115" s="98">
        <v>16</v>
      </c>
      <c r="P115" s="98">
        <v>4</v>
      </c>
      <c r="Q115" s="98">
        <v>6773</v>
      </c>
      <c r="R115" s="98">
        <v>0</v>
      </c>
      <c r="S115" s="98">
        <v>1</v>
      </c>
      <c r="T115" s="98">
        <v>1</v>
      </c>
      <c r="U115" s="98">
        <v>0</v>
      </c>
      <c r="V115" s="98">
        <v>0</v>
      </c>
    </row>
    <row r="116" spans="1:22" x14ac:dyDescent="0.25">
      <c r="A116" s="98">
        <v>413</v>
      </c>
      <c r="B116" s="98">
        <v>23780451</v>
      </c>
      <c r="C116" s="98">
        <v>23780451</v>
      </c>
      <c r="D116" s="98">
        <v>203</v>
      </c>
      <c r="E116" s="98">
        <v>512678.75</v>
      </c>
      <c r="F116" s="98">
        <v>4957517.5</v>
      </c>
      <c r="G116" s="98">
        <v>60</v>
      </c>
      <c r="H116" s="98">
        <v>304</v>
      </c>
      <c r="I116" s="98">
        <v>0.21</v>
      </c>
      <c r="J116" s="98">
        <v>82501</v>
      </c>
      <c r="K116" s="98">
        <v>8369</v>
      </c>
      <c r="L116" s="98">
        <v>1957</v>
      </c>
      <c r="M116" s="98">
        <v>204</v>
      </c>
      <c r="N116" s="98">
        <v>2</v>
      </c>
      <c r="O116" s="98">
        <v>16</v>
      </c>
      <c r="P116" s="98">
        <v>4</v>
      </c>
      <c r="Q116" s="98">
        <v>6790</v>
      </c>
      <c r="R116" s="98">
        <v>0</v>
      </c>
      <c r="S116" s="98">
        <v>1</v>
      </c>
      <c r="T116" s="98">
        <v>1</v>
      </c>
      <c r="U116" s="98">
        <v>0</v>
      </c>
      <c r="V116" s="98">
        <v>0</v>
      </c>
    </row>
    <row r="117" spans="1:22" x14ac:dyDescent="0.25">
      <c r="A117" s="98">
        <v>446</v>
      </c>
      <c r="B117" s="98">
        <v>23780807</v>
      </c>
      <c r="C117" s="98">
        <v>23780807</v>
      </c>
      <c r="D117" s="98">
        <v>118</v>
      </c>
      <c r="E117" s="98">
        <v>535648.4375</v>
      </c>
      <c r="F117" s="98">
        <v>4960274</v>
      </c>
      <c r="G117" s="98">
        <v>60</v>
      </c>
      <c r="H117" s="98">
        <v>304</v>
      </c>
      <c r="I117" s="98">
        <v>0.02</v>
      </c>
      <c r="J117" s="98">
        <v>82586</v>
      </c>
      <c r="K117" s="98">
        <v>8944</v>
      </c>
      <c r="L117" s="98">
        <v>1959</v>
      </c>
      <c r="M117" s="98">
        <v>79</v>
      </c>
      <c r="N117" s="98">
        <v>2</v>
      </c>
      <c r="O117" s="98">
        <v>16</v>
      </c>
      <c r="P117" s="98">
        <v>4</v>
      </c>
      <c r="Q117" s="98">
        <v>6807</v>
      </c>
      <c r="R117" s="98">
        <v>0</v>
      </c>
      <c r="S117" s="98">
        <v>1</v>
      </c>
      <c r="T117" s="98">
        <v>1</v>
      </c>
      <c r="U117" s="98">
        <v>0</v>
      </c>
      <c r="V117" s="98">
        <v>0</v>
      </c>
    </row>
    <row r="118" spans="1:22" x14ac:dyDescent="0.25">
      <c r="A118" s="98">
        <v>442</v>
      </c>
      <c r="B118" s="98">
        <v>23780475</v>
      </c>
      <c r="C118" s="98">
        <v>23780475</v>
      </c>
      <c r="D118" s="98">
        <v>119</v>
      </c>
      <c r="E118" s="98">
        <v>518052.90625</v>
      </c>
      <c r="F118" s="98">
        <v>4960503</v>
      </c>
      <c r="G118" s="98">
        <v>60</v>
      </c>
      <c r="H118" s="98">
        <v>304</v>
      </c>
      <c r="I118" s="98">
        <v>0</v>
      </c>
      <c r="J118" s="98">
        <v>82701</v>
      </c>
      <c r="K118" s="98">
        <v>8918</v>
      </c>
      <c r="L118" s="98">
        <v>1959</v>
      </c>
      <c r="M118" s="98">
        <v>43</v>
      </c>
      <c r="N118" s="98">
        <v>2</v>
      </c>
      <c r="O118" s="98">
        <v>16</v>
      </c>
      <c r="P118" s="98">
        <v>4</v>
      </c>
      <c r="Q118" s="98">
        <v>6829</v>
      </c>
      <c r="R118" s="98">
        <v>0</v>
      </c>
      <c r="S118" s="98">
        <v>1</v>
      </c>
      <c r="T118" s="98">
        <v>1</v>
      </c>
      <c r="U118" s="98">
        <v>0</v>
      </c>
      <c r="V118" s="98">
        <v>0</v>
      </c>
    </row>
    <row r="119" spans="1:22" x14ac:dyDescent="0.25">
      <c r="A119" s="98">
        <v>437</v>
      </c>
      <c r="B119" s="98">
        <v>23781191</v>
      </c>
      <c r="C119" s="98">
        <v>23781191</v>
      </c>
      <c r="D119" s="98">
        <v>309</v>
      </c>
      <c r="E119" s="98">
        <v>519033.34375</v>
      </c>
      <c r="F119" s="98">
        <v>4955658</v>
      </c>
      <c r="G119" s="98">
        <v>60</v>
      </c>
      <c r="H119" s="98">
        <v>304</v>
      </c>
      <c r="I119" s="98">
        <v>0.01</v>
      </c>
      <c r="J119" s="98">
        <v>82885</v>
      </c>
      <c r="K119" s="98">
        <v>8781</v>
      </c>
      <c r="L119" s="98">
        <v>1958</v>
      </c>
      <c r="M119" s="98">
        <v>234</v>
      </c>
      <c r="N119" s="98">
        <v>2</v>
      </c>
      <c r="O119" s="98">
        <v>16</v>
      </c>
      <c r="P119" s="98">
        <v>4</v>
      </c>
      <c r="Q119" s="98">
        <v>6875</v>
      </c>
      <c r="R119" s="98">
        <v>0</v>
      </c>
      <c r="S119" s="98">
        <v>1</v>
      </c>
      <c r="T119" s="98">
        <v>2</v>
      </c>
      <c r="U119" s="98">
        <v>0</v>
      </c>
      <c r="V119" s="98">
        <v>0</v>
      </c>
    </row>
    <row r="120" spans="1:22" x14ac:dyDescent="0.25">
      <c r="A120" s="98">
        <v>438</v>
      </c>
      <c r="B120" s="98">
        <v>23781191</v>
      </c>
      <c r="C120" s="98">
        <v>23781191</v>
      </c>
      <c r="D120" s="98">
        <v>309</v>
      </c>
      <c r="E120" s="98">
        <v>518892.40625</v>
      </c>
      <c r="F120" s="98">
        <v>4955598.5</v>
      </c>
      <c r="G120" s="98">
        <v>60</v>
      </c>
      <c r="H120" s="98">
        <v>304</v>
      </c>
      <c r="I120" s="98">
        <v>0.01</v>
      </c>
      <c r="J120" s="98">
        <v>82885</v>
      </c>
      <c r="K120" s="98">
        <v>8782</v>
      </c>
      <c r="L120" s="98">
        <v>1958</v>
      </c>
      <c r="M120" s="98">
        <v>234</v>
      </c>
      <c r="N120" s="98">
        <v>2</v>
      </c>
      <c r="O120" s="98">
        <v>16</v>
      </c>
      <c r="P120" s="98">
        <v>4</v>
      </c>
      <c r="Q120" s="98">
        <v>6875</v>
      </c>
      <c r="R120" s="98">
        <v>0</v>
      </c>
      <c r="S120" s="98">
        <v>1</v>
      </c>
      <c r="T120" s="98">
        <v>1</v>
      </c>
      <c r="U120" s="98">
        <v>0</v>
      </c>
      <c r="V120" s="98">
        <v>0</v>
      </c>
    </row>
    <row r="121" spans="1:22" x14ac:dyDescent="0.25">
      <c r="A121" s="98">
        <v>414</v>
      </c>
      <c r="B121" s="98">
        <v>23780493</v>
      </c>
      <c r="C121" s="98">
        <v>23780493</v>
      </c>
      <c r="D121" s="98">
        <v>298</v>
      </c>
      <c r="E121" s="98">
        <v>541442.4375</v>
      </c>
      <c r="F121" s="98">
        <v>4954208.5</v>
      </c>
      <c r="G121" s="98">
        <v>60</v>
      </c>
      <c r="H121" s="98">
        <v>304</v>
      </c>
      <c r="I121" s="98">
        <v>0.23</v>
      </c>
      <c r="J121" s="98">
        <v>83087</v>
      </c>
      <c r="K121" s="98">
        <v>8375</v>
      </c>
      <c r="L121" s="98">
        <v>1957</v>
      </c>
      <c r="M121" s="98">
        <v>212</v>
      </c>
      <c r="N121" s="98">
        <v>2</v>
      </c>
      <c r="O121" s="98">
        <v>16</v>
      </c>
      <c r="P121" s="98">
        <v>4</v>
      </c>
      <c r="Q121" s="98">
        <v>6954</v>
      </c>
      <c r="R121" s="98">
        <v>0</v>
      </c>
      <c r="S121" s="98">
        <v>1</v>
      </c>
      <c r="T121" s="98">
        <v>1</v>
      </c>
      <c r="U121" s="98">
        <v>0</v>
      </c>
      <c r="V121" s="98">
        <v>0</v>
      </c>
    </row>
    <row r="122" spans="1:22" x14ac:dyDescent="0.25">
      <c r="A122" s="98">
        <v>425</v>
      </c>
      <c r="B122" s="98">
        <v>23781129</v>
      </c>
      <c r="C122" s="98">
        <v>23781129</v>
      </c>
      <c r="D122" s="98">
        <v>239</v>
      </c>
      <c r="E122" s="98">
        <v>516255.5625</v>
      </c>
      <c r="F122" s="98">
        <v>4958609</v>
      </c>
      <c r="G122" s="98">
        <v>60</v>
      </c>
      <c r="H122" s="98">
        <v>304</v>
      </c>
      <c r="I122" s="98">
        <v>0.37</v>
      </c>
      <c r="J122" s="98">
        <v>83088</v>
      </c>
      <c r="K122" s="98">
        <v>8539</v>
      </c>
      <c r="L122" s="98">
        <v>1958</v>
      </c>
      <c r="M122" s="98">
        <v>66</v>
      </c>
      <c r="N122" s="98">
        <v>2</v>
      </c>
      <c r="O122" s="98">
        <v>16</v>
      </c>
      <c r="P122" s="98">
        <v>4</v>
      </c>
      <c r="Q122" s="98">
        <v>6955</v>
      </c>
      <c r="R122" s="98">
        <v>0</v>
      </c>
      <c r="S122" s="98">
        <v>1</v>
      </c>
      <c r="T122" s="98">
        <v>1</v>
      </c>
      <c r="U122" s="98">
        <v>0</v>
      </c>
      <c r="V122" s="98">
        <v>0</v>
      </c>
    </row>
    <row r="123" spans="1:22" x14ac:dyDescent="0.25">
      <c r="A123" s="98">
        <v>424</v>
      </c>
      <c r="B123" s="98">
        <v>23781129</v>
      </c>
      <c r="C123" s="98">
        <v>23781129</v>
      </c>
      <c r="D123" s="98">
        <v>239</v>
      </c>
      <c r="E123" s="98">
        <v>515874.25</v>
      </c>
      <c r="F123" s="98">
        <v>4958403.5</v>
      </c>
      <c r="G123" s="98">
        <v>60</v>
      </c>
      <c r="H123" s="98">
        <v>304</v>
      </c>
      <c r="I123" s="98">
        <v>0.13</v>
      </c>
      <c r="J123" s="98">
        <v>83088</v>
      </c>
      <c r="K123" s="98">
        <v>8540</v>
      </c>
      <c r="L123" s="98">
        <v>1958</v>
      </c>
      <c r="M123" s="98">
        <v>66</v>
      </c>
      <c r="N123" s="98">
        <v>2</v>
      </c>
      <c r="O123" s="98">
        <v>16</v>
      </c>
      <c r="P123" s="98">
        <v>4</v>
      </c>
      <c r="Q123" s="98">
        <v>6955</v>
      </c>
      <c r="R123" s="98">
        <v>0</v>
      </c>
      <c r="S123" s="98">
        <v>1</v>
      </c>
      <c r="T123" s="98">
        <v>2</v>
      </c>
      <c r="U123" s="98">
        <v>0</v>
      </c>
      <c r="V123" s="98">
        <v>0</v>
      </c>
    </row>
    <row r="124" spans="1:22" x14ac:dyDescent="0.25">
      <c r="A124" s="98">
        <v>402</v>
      </c>
      <c r="B124" s="98">
        <v>23780475</v>
      </c>
      <c r="C124" s="98">
        <v>23780475</v>
      </c>
      <c r="D124" s="98">
        <v>119</v>
      </c>
      <c r="E124" s="98">
        <v>518636.9375</v>
      </c>
      <c r="F124" s="98">
        <v>4960438</v>
      </c>
      <c r="G124" s="98">
        <v>60</v>
      </c>
      <c r="H124" s="98">
        <v>304</v>
      </c>
      <c r="I124" s="98">
        <v>1.39</v>
      </c>
      <c r="J124" s="98">
        <v>83305</v>
      </c>
      <c r="K124" s="98">
        <v>7856</v>
      </c>
      <c r="L124" s="98">
        <v>1956</v>
      </c>
      <c r="M124" s="98">
        <v>90</v>
      </c>
      <c r="N124" s="98">
        <v>2</v>
      </c>
      <c r="O124" s="98">
        <v>16</v>
      </c>
      <c r="P124" s="98">
        <v>4</v>
      </c>
      <c r="Q124" s="98">
        <v>7035</v>
      </c>
      <c r="R124" s="98">
        <v>0</v>
      </c>
      <c r="S124" s="98">
        <v>1</v>
      </c>
      <c r="T124" s="98">
        <v>2</v>
      </c>
      <c r="U124" s="98">
        <v>0</v>
      </c>
      <c r="V124" s="98">
        <v>0</v>
      </c>
    </row>
    <row r="125" spans="1:22" x14ac:dyDescent="0.25">
      <c r="A125" s="98">
        <v>403</v>
      </c>
      <c r="B125" s="98">
        <v>23780475</v>
      </c>
      <c r="C125" s="98">
        <v>23780475</v>
      </c>
      <c r="D125" s="98">
        <v>119</v>
      </c>
      <c r="E125" s="98">
        <v>519218.71875</v>
      </c>
      <c r="F125" s="98">
        <v>4960211</v>
      </c>
      <c r="G125" s="98">
        <v>60</v>
      </c>
      <c r="H125" s="98">
        <v>304</v>
      </c>
      <c r="I125" s="98">
        <v>1.39</v>
      </c>
      <c r="J125" s="98">
        <v>83305</v>
      </c>
      <c r="K125" s="98">
        <v>7857</v>
      </c>
      <c r="L125" s="98">
        <v>1956</v>
      </c>
      <c r="M125" s="98">
        <v>90</v>
      </c>
      <c r="N125" s="98">
        <v>2</v>
      </c>
      <c r="O125" s="98">
        <v>16</v>
      </c>
      <c r="P125" s="98">
        <v>4</v>
      </c>
      <c r="Q125" s="98">
        <v>7035</v>
      </c>
      <c r="R125" s="98">
        <v>0</v>
      </c>
      <c r="S125" s="98">
        <v>1</v>
      </c>
      <c r="T125" s="98">
        <v>1</v>
      </c>
      <c r="U125" s="98">
        <v>0</v>
      </c>
      <c r="V125" s="98">
        <v>0</v>
      </c>
    </row>
    <row r="126" spans="1:22" x14ac:dyDescent="0.25">
      <c r="A126" s="98">
        <v>445</v>
      </c>
      <c r="B126" s="98">
        <v>23781213</v>
      </c>
      <c r="C126" s="98">
        <v>23781213</v>
      </c>
      <c r="D126" s="98">
        <v>369</v>
      </c>
      <c r="E126" s="98">
        <v>503374.375</v>
      </c>
      <c r="F126" s="98">
        <v>4952070</v>
      </c>
      <c r="G126" s="98">
        <v>60</v>
      </c>
      <c r="H126" s="98">
        <v>304</v>
      </c>
      <c r="I126" s="98">
        <v>0.06</v>
      </c>
      <c r="J126" s="98">
        <v>83488</v>
      </c>
      <c r="K126" s="98">
        <v>8935</v>
      </c>
      <c r="L126" s="98">
        <v>1959</v>
      </c>
      <c r="M126" s="98">
        <v>63</v>
      </c>
      <c r="N126" s="98">
        <v>2</v>
      </c>
      <c r="O126" s="98">
        <v>16</v>
      </c>
      <c r="P126" s="98">
        <v>4</v>
      </c>
      <c r="Q126" s="98">
        <v>7064</v>
      </c>
      <c r="R126" s="98">
        <v>0</v>
      </c>
      <c r="S126" s="98">
        <v>1</v>
      </c>
      <c r="T126" s="98">
        <v>1</v>
      </c>
      <c r="U126" s="98">
        <v>0</v>
      </c>
      <c r="V126" s="98">
        <v>0</v>
      </c>
    </row>
    <row r="127" spans="1:22" x14ac:dyDescent="0.25">
      <c r="A127" s="98">
        <v>297</v>
      </c>
      <c r="B127" s="98">
        <v>23781899</v>
      </c>
      <c r="C127" s="98">
        <v>23781899</v>
      </c>
      <c r="D127" s="98">
        <v>176</v>
      </c>
      <c r="E127" s="98">
        <v>518481</v>
      </c>
      <c r="F127" s="98">
        <v>4959230</v>
      </c>
      <c r="G127" s="98">
        <v>60</v>
      </c>
      <c r="H127" s="98">
        <v>304</v>
      </c>
      <c r="I127" s="98">
        <v>0.74</v>
      </c>
      <c r="J127" s="98">
        <v>83520</v>
      </c>
      <c r="K127" s="98">
        <v>3937</v>
      </c>
      <c r="L127" s="98">
        <v>1949</v>
      </c>
      <c r="M127" s="98">
        <v>82</v>
      </c>
      <c r="N127" s="98">
        <v>2</v>
      </c>
      <c r="O127" s="98">
        <v>16</v>
      </c>
      <c r="P127" s="98">
        <v>4</v>
      </c>
      <c r="Q127" s="98">
        <v>7068</v>
      </c>
      <c r="R127" s="98">
        <v>0</v>
      </c>
      <c r="S127" s="98">
        <v>1</v>
      </c>
      <c r="T127" s="98">
        <v>2</v>
      </c>
      <c r="U127" s="98">
        <v>0</v>
      </c>
      <c r="V127" s="98">
        <v>0</v>
      </c>
    </row>
    <row r="128" spans="1:22" x14ac:dyDescent="0.25">
      <c r="A128" s="98">
        <v>298</v>
      </c>
      <c r="B128" s="98">
        <v>23781899</v>
      </c>
      <c r="C128" s="98">
        <v>23781899</v>
      </c>
      <c r="D128" s="98">
        <v>176</v>
      </c>
      <c r="E128" s="98">
        <v>518153.28125</v>
      </c>
      <c r="F128" s="98">
        <v>4959332</v>
      </c>
      <c r="G128" s="98">
        <v>60</v>
      </c>
      <c r="H128" s="98">
        <v>304</v>
      </c>
      <c r="I128" s="98">
        <v>0.74</v>
      </c>
      <c r="J128" s="98">
        <v>83520</v>
      </c>
      <c r="K128" s="98">
        <v>3938</v>
      </c>
      <c r="L128" s="98">
        <v>1949</v>
      </c>
      <c r="M128" s="98">
        <v>82</v>
      </c>
      <c r="N128" s="98">
        <v>2</v>
      </c>
      <c r="O128" s="98">
        <v>16</v>
      </c>
      <c r="P128" s="98">
        <v>4</v>
      </c>
      <c r="Q128" s="98">
        <v>7068</v>
      </c>
      <c r="R128" s="98">
        <v>0</v>
      </c>
      <c r="S128" s="98">
        <v>1</v>
      </c>
      <c r="T128" s="98">
        <v>1</v>
      </c>
      <c r="U128" s="98">
        <v>0</v>
      </c>
      <c r="V128" s="98">
        <v>0</v>
      </c>
    </row>
    <row r="129" spans="1:22" x14ac:dyDescent="0.25">
      <c r="A129" s="98">
        <v>299</v>
      </c>
      <c r="B129" s="98">
        <v>23781067</v>
      </c>
      <c r="C129" s="98">
        <v>23781067</v>
      </c>
      <c r="D129" s="98">
        <v>143</v>
      </c>
      <c r="E129" s="98">
        <v>517708.9375</v>
      </c>
      <c r="F129" s="98">
        <v>4959423.5</v>
      </c>
      <c r="G129" s="98">
        <v>60</v>
      </c>
      <c r="H129" s="98">
        <v>304</v>
      </c>
      <c r="I129" s="98">
        <v>0.14000000000000001</v>
      </c>
      <c r="J129" s="98">
        <v>83521</v>
      </c>
      <c r="K129" s="98">
        <v>3939</v>
      </c>
      <c r="L129" s="98">
        <v>1949</v>
      </c>
      <c r="M129" s="98">
        <v>82</v>
      </c>
      <c r="N129" s="98">
        <v>2</v>
      </c>
      <c r="O129" s="98">
        <v>16</v>
      </c>
      <c r="P129" s="98">
        <v>4</v>
      </c>
      <c r="Q129" s="98">
        <v>7069</v>
      </c>
      <c r="R129" s="98">
        <v>0</v>
      </c>
      <c r="S129" s="98">
        <v>1</v>
      </c>
      <c r="T129" s="98">
        <v>1</v>
      </c>
      <c r="U129" s="98">
        <v>0</v>
      </c>
      <c r="V129" s="98">
        <v>0</v>
      </c>
    </row>
    <row r="130" spans="1:22" x14ac:dyDescent="0.25">
      <c r="A130" s="98">
        <v>478</v>
      </c>
      <c r="B130" s="98">
        <v>23780475</v>
      </c>
      <c r="C130" s="98">
        <v>23780475</v>
      </c>
      <c r="D130" s="98">
        <v>119</v>
      </c>
      <c r="E130" s="98">
        <v>518052.90625</v>
      </c>
      <c r="F130" s="98">
        <v>4960503</v>
      </c>
      <c r="G130" s="98">
        <v>60</v>
      </c>
      <c r="H130" s="98">
        <v>304</v>
      </c>
      <c r="I130" s="98">
        <v>0</v>
      </c>
      <c r="J130" s="98">
        <v>83900</v>
      </c>
      <c r="K130" s="98">
        <v>9850</v>
      </c>
      <c r="L130" s="98">
        <v>1962</v>
      </c>
      <c r="M130" s="98">
        <v>121</v>
      </c>
      <c r="N130" s="98">
        <v>2</v>
      </c>
      <c r="O130" s="98">
        <v>16</v>
      </c>
      <c r="P130" s="98">
        <v>4</v>
      </c>
      <c r="Q130" s="98">
        <v>7154</v>
      </c>
      <c r="R130" s="98">
        <v>0</v>
      </c>
      <c r="S130" s="98">
        <v>1</v>
      </c>
      <c r="T130" s="98">
        <v>1</v>
      </c>
      <c r="U130" s="98">
        <v>0</v>
      </c>
      <c r="V130" s="98">
        <v>0</v>
      </c>
    </row>
    <row r="131" spans="1:22" x14ac:dyDescent="0.25">
      <c r="A131" s="98">
        <v>434</v>
      </c>
      <c r="B131" s="98">
        <v>23781009</v>
      </c>
      <c r="C131" s="98">
        <v>23781009</v>
      </c>
      <c r="D131" s="98">
        <v>107</v>
      </c>
      <c r="E131" s="98">
        <v>524489</v>
      </c>
      <c r="F131" s="98">
        <v>4961832.5</v>
      </c>
      <c r="G131" s="98">
        <v>60</v>
      </c>
      <c r="H131" s="98">
        <v>304</v>
      </c>
      <c r="I131" s="98">
        <v>0.08</v>
      </c>
      <c r="J131" s="98">
        <v>84016</v>
      </c>
      <c r="K131" s="98">
        <v>8664</v>
      </c>
      <c r="L131" s="98">
        <v>1958</v>
      </c>
      <c r="M131" s="98">
        <v>174</v>
      </c>
      <c r="N131" s="98">
        <v>2</v>
      </c>
      <c r="O131" s="98">
        <v>16</v>
      </c>
      <c r="P131" s="98">
        <v>4</v>
      </c>
      <c r="Q131" s="98">
        <v>7186</v>
      </c>
      <c r="R131" s="98">
        <v>0</v>
      </c>
      <c r="S131" s="98">
        <v>1</v>
      </c>
      <c r="T131" s="98">
        <v>2</v>
      </c>
      <c r="U131" s="98">
        <v>0</v>
      </c>
      <c r="V131" s="98">
        <v>0</v>
      </c>
    </row>
    <row r="132" spans="1:22" x14ac:dyDescent="0.25">
      <c r="A132" s="98">
        <v>435</v>
      </c>
      <c r="B132" s="98">
        <v>23781009</v>
      </c>
      <c r="C132" s="98">
        <v>23781009</v>
      </c>
      <c r="D132" s="98">
        <v>107</v>
      </c>
      <c r="E132" s="98">
        <v>524218.5625</v>
      </c>
      <c r="F132" s="98">
        <v>4961802</v>
      </c>
      <c r="G132" s="98">
        <v>60</v>
      </c>
      <c r="H132" s="98">
        <v>304</v>
      </c>
      <c r="I132" s="98">
        <v>0.08</v>
      </c>
      <c r="J132" s="98">
        <v>84016</v>
      </c>
      <c r="K132" s="98">
        <v>8665</v>
      </c>
      <c r="L132" s="98">
        <v>1958</v>
      </c>
      <c r="M132" s="98">
        <v>174</v>
      </c>
      <c r="N132" s="98">
        <v>2</v>
      </c>
      <c r="O132" s="98">
        <v>16</v>
      </c>
      <c r="P132" s="98">
        <v>4</v>
      </c>
      <c r="Q132" s="98">
        <v>7186</v>
      </c>
      <c r="R132" s="98">
        <v>0</v>
      </c>
      <c r="S132" s="98">
        <v>1</v>
      </c>
      <c r="T132" s="98">
        <v>1</v>
      </c>
      <c r="U132" s="98">
        <v>0</v>
      </c>
      <c r="V132" s="98">
        <v>0</v>
      </c>
    </row>
    <row r="133" spans="1:22" x14ac:dyDescent="0.25">
      <c r="A133" s="98">
        <v>412</v>
      </c>
      <c r="B133" s="98">
        <v>23780521</v>
      </c>
      <c r="C133" s="98">
        <v>23780521</v>
      </c>
      <c r="D133" s="98">
        <v>360</v>
      </c>
      <c r="E133" s="98">
        <v>559303.3125</v>
      </c>
      <c r="F133" s="98">
        <v>4952316.5</v>
      </c>
      <c r="G133" s="98">
        <v>60</v>
      </c>
      <c r="H133" s="98">
        <v>304</v>
      </c>
      <c r="I133" s="98">
        <v>0</v>
      </c>
      <c r="J133" s="98">
        <v>84118</v>
      </c>
      <c r="K133" s="98">
        <v>8311</v>
      </c>
      <c r="L133" s="98">
        <v>1957</v>
      </c>
      <c r="M133" s="98">
        <v>141</v>
      </c>
      <c r="N133" s="98">
        <v>2</v>
      </c>
      <c r="O133" s="98">
        <v>16</v>
      </c>
      <c r="P133" s="98">
        <v>4</v>
      </c>
      <c r="Q133" s="98">
        <v>7204</v>
      </c>
      <c r="R133" s="98">
        <v>0</v>
      </c>
      <c r="S133" s="98">
        <v>1</v>
      </c>
      <c r="T133" s="98">
        <v>2</v>
      </c>
      <c r="U133" s="98">
        <v>0</v>
      </c>
      <c r="V133" s="98">
        <v>0</v>
      </c>
    </row>
    <row r="134" spans="1:22" x14ac:dyDescent="0.25">
      <c r="A134" s="98">
        <v>493</v>
      </c>
      <c r="B134" s="98">
        <v>23780469</v>
      </c>
      <c r="C134" s="98">
        <v>23780469</v>
      </c>
      <c r="D134" s="98">
        <v>129</v>
      </c>
      <c r="E134" s="98">
        <v>517002.78125</v>
      </c>
      <c r="F134" s="98">
        <v>4960103</v>
      </c>
      <c r="G134" s="98">
        <v>60</v>
      </c>
      <c r="H134" s="98">
        <v>304</v>
      </c>
      <c r="I134" s="98">
        <v>0.33</v>
      </c>
      <c r="J134" s="98">
        <v>84203</v>
      </c>
      <c r="K134" s="98">
        <v>10319</v>
      </c>
      <c r="L134" s="98">
        <v>1963</v>
      </c>
      <c r="M134" s="98">
        <v>254</v>
      </c>
      <c r="N134" s="98">
        <v>2</v>
      </c>
      <c r="O134" s="98">
        <v>16</v>
      </c>
      <c r="P134" s="98">
        <v>4</v>
      </c>
      <c r="Q134" s="98">
        <v>7222</v>
      </c>
      <c r="R134" s="98">
        <v>0</v>
      </c>
      <c r="S134" s="98">
        <v>1</v>
      </c>
      <c r="T134" s="98">
        <v>1</v>
      </c>
      <c r="U134" s="98">
        <v>0</v>
      </c>
      <c r="V134" s="98">
        <v>0</v>
      </c>
    </row>
    <row r="135" spans="1:22" x14ac:dyDescent="0.25">
      <c r="A135" s="98">
        <v>258</v>
      </c>
      <c r="B135" s="98">
        <v>23780895</v>
      </c>
      <c r="C135" s="98">
        <v>23780895</v>
      </c>
      <c r="D135" s="98">
        <v>318</v>
      </c>
      <c r="E135" s="98">
        <v>507473.90625</v>
      </c>
      <c r="F135" s="98">
        <v>4955180.5</v>
      </c>
      <c r="G135" s="98">
        <v>60</v>
      </c>
      <c r="H135" s="98">
        <v>304</v>
      </c>
      <c r="I135" s="98">
        <v>0.16</v>
      </c>
      <c r="J135" s="98">
        <v>84896</v>
      </c>
      <c r="K135" s="98">
        <v>3189</v>
      </c>
      <c r="L135" s="98">
        <v>1946</v>
      </c>
      <c r="M135" s="98">
        <v>350</v>
      </c>
      <c r="N135" s="98">
        <v>2</v>
      </c>
      <c r="O135" s="98">
        <v>16</v>
      </c>
      <c r="P135" s="98">
        <v>4</v>
      </c>
      <c r="Q135" s="98">
        <v>7368</v>
      </c>
      <c r="R135" s="98">
        <v>0</v>
      </c>
      <c r="S135" s="98">
        <v>1</v>
      </c>
      <c r="T135" s="98">
        <v>2</v>
      </c>
      <c r="U135" s="98">
        <v>0</v>
      </c>
      <c r="V135" s="98">
        <v>0</v>
      </c>
    </row>
    <row r="136" spans="1:22" x14ac:dyDescent="0.25">
      <c r="A136" s="98">
        <v>259</v>
      </c>
      <c r="B136" s="98">
        <v>23780895</v>
      </c>
      <c r="C136" s="98">
        <v>23780895</v>
      </c>
      <c r="D136" s="98">
        <v>318</v>
      </c>
      <c r="E136" s="98">
        <v>507849.53125</v>
      </c>
      <c r="F136" s="98">
        <v>4954877.5</v>
      </c>
      <c r="G136" s="98">
        <v>60</v>
      </c>
      <c r="H136" s="98">
        <v>304</v>
      </c>
      <c r="I136" s="98">
        <v>0.16</v>
      </c>
      <c r="J136" s="98">
        <v>84896</v>
      </c>
      <c r="K136" s="98">
        <v>3190</v>
      </c>
      <c r="L136" s="98">
        <v>1946</v>
      </c>
      <c r="M136" s="98">
        <v>350</v>
      </c>
      <c r="N136" s="98">
        <v>2</v>
      </c>
      <c r="O136" s="98">
        <v>16</v>
      </c>
      <c r="P136" s="98">
        <v>4</v>
      </c>
      <c r="Q136" s="98">
        <v>7368</v>
      </c>
      <c r="R136" s="98">
        <v>0</v>
      </c>
      <c r="S136" s="98">
        <v>1</v>
      </c>
      <c r="T136" s="98">
        <v>1</v>
      </c>
      <c r="U136" s="98">
        <v>0</v>
      </c>
      <c r="V136" s="98">
        <v>0</v>
      </c>
    </row>
    <row r="137" spans="1:22" x14ac:dyDescent="0.25">
      <c r="A137" s="98">
        <v>487</v>
      </c>
      <c r="B137" s="98">
        <v>23781225</v>
      </c>
      <c r="C137" s="98">
        <v>23781225</v>
      </c>
      <c r="D137" s="98">
        <v>376</v>
      </c>
      <c r="E137" s="98">
        <v>506318.09375</v>
      </c>
      <c r="F137" s="98">
        <v>4952372</v>
      </c>
      <c r="G137" s="98">
        <v>60</v>
      </c>
      <c r="H137" s="98">
        <v>304</v>
      </c>
      <c r="I137" s="98">
        <v>0.63</v>
      </c>
      <c r="J137" s="98">
        <v>85070</v>
      </c>
      <c r="K137" s="98">
        <v>10097</v>
      </c>
      <c r="L137" s="98">
        <v>1963</v>
      </c>
      <c r="M137" s="98">
        <v>18</v>
      </c>
      <c r="N137" s="98">
        <v>2</v>
      </c>
      <c r="O137" s="98">
        <v>16</v>
      </c>
      <c r="P137" s="98">
        <v>4</v>
      </c>
      <c r="Q137" s="98">
        <v>7418</v>
      </c>
      <c r="R137" s="98">
        <v>0</v>
      </c>
      <c r="S137" s="98">
        <v>1</v>
      </c>
      <c r="T137" s="98">
        <v>1</v>
      </c>
      <c r="U137" s="98">
        <v>0</v>
      </c>
      <c r="V137" s="98">
        <v>0</v>
      </c>
    </row>
    <row r="138" spans="1:22" x14ac:dyDescent="0.25">
      <c r="A138" s="98">
        <v>480</v>
      </c>
      <c r="B138" s="98">
        <v>23780493</v>
      </c>
      <c r="C138" s="98">
        <v>23780493</v>
      </c>
      <c r="D138" s="98">
        <v>298</v>
      </c>
      <c r="E138" s="98">
        <v>540151.5</v>
      </c>
      <c r="F138" s="98">
        <v>4955586</v>
      </c>
      <c r="G138" s="98">
        <v>60</v>
      </c>
      <c r="H138" s="98">
        <v>304</v>
      </c>
      <c r="I138" s="98">
        <v>0.01</v>
      </c>
      <c r="J138" s="98">
        <v>85731</v>
      </c>
      <c r="K138" s="98">
        <v>9901</v>
      </c>
      <c r="L138" s="98">
        <v>1962</v>
      </c>
      <c r="M138" s="98">
        <v>163</v>
      </c>
      <c r="N138" s="98">
        <v>2</v>
      </c>
      <c r="O138" s="98">
        <v>16</v>
      </c>
      <c r="P138" s="98">
        <v>4</v>
      </c>
      <c r="Q138" s="98">
        <v>7504</v>
      </c>
      <c r="R138" s="98">
        <v>0</v>
      </c>
      <c r="S138" s="98">
        <v>1</v>
      </c>
      <c r="T138" s="98">
        <v>1</v>
      </c>
      <c r="U138" s="98">
        <v>0</v>
      </c>
      <c r="V138" s="98">
        <v>0</v>
      </c>
    </row>
    <row r="139" spans="1:22" x14ac:dyDescent="0.25">
      <c r="A139" s="98">
        <v>479</v>
      </c>
      <c r="B139" s="98">
        <v>23780473</v>
      </c>
      <c r="C139" s="98">
        <v>23780473</v>
      </c>
      <c r="D139" s="98">
        <v>117</v>
      </c>
      <c r="E139" s="98">
        <v>517687.59375</v>
      </c>
      <c r="F139" s="98">
        <v>4960392</v>
      </c>
      <c r="G139" s="98">
        <v>60</v>
      </c>
      <c r="H139" s="98">
        <v>304</v>
      </c>
      <c r="I139" s="98">
        <v>0</v>
      </c>
      <c r="J139" s="98">
        <v>85754</v>
      </c>
      <c r="K139" s="98">
        <v>9895</v>
      </c>
      <c r="L139" s="98">
        <v>1962</v>
      </c>
      <c r="M139" s="98">
        <v>156</v>
      </c>
      <c r="N139" s="98">
        <v>2</v>
      </c>
      <c r="O139" s="98">
        <v>16</v>
      </c>
      <c r="P139" s="98">
        <v>4</v>
      </c>
      <c r="Q139" s="98">
        <v>7508</v>
      </c>
      <c r="R139" s="98">
        <v>0</v>
      </c>
      <c r="S139" s="98">
        <v>1</v>
      </c>
      <c r="T139" s="98">
        <v>1</v>
      </c>
      <c r="U139" s="98">
        <v>0</v>
      </c>
      <c r="V139" s="98">
        <v>0</v>
      </c>
    </row>
    <row r="140" spans="1:22" x14ac:dyDescent="0.25">
      <c r="A140" s="98">
        <v>469</v>
      </c>
      <c r="B140" s="98">
        <v>23781205</v>
      </c>
      <c r="C140" s="98">
        <v>23781205</v>
      </c>
      <c r="D140" s="98">
        <v>321</v>
      </c>
      <c r="E140" s="98">
        <v>517627.65625</v>
      </c>
      <c r="F140" s="98">
        <v>4955232.5</v>
      </c>
      <c r="G140" s="98">
        <v>60</v>
      </c>
      <c r="H140" s="98">
        <v>304</v>
      </c>
      <c r="I140" s="98">
        <v>0.1</v>
      </c>
      <c r="J140" s="98">
        <v>86026</v>
      </c>
      <c r="K140" s="98">
        <v>9535</v>
      </c>
      <c r="L140" s="98">
        <v>1961</v>
      </c>
      <c r="M140" s="98">
        <v>160</v>
      </c>
      <c r="N140" s="98">
        <v>2</v>
      </c>
      <c r="O140" s="98">
        <v>16</v>
      </c>
      <c r="P140" s="98">
        <v>4</v>
      </c>
      <c r="Q140" s="98">
        <v>7585</v>
      </c>
      <c r="R140" s="98">
        <v>0</v>
      </c>
      <c r="S140" s="98">
        <v>1</v>
      </c>
      <c r="T140" s="98">
        <v>1</v>
      </c>
      <c r="U140" s="98">
        <v>0</v>
      </c>
      <c r="V140" s="98">
        <v>0</v>
      </c>
    </row>
    <row r="141" spans="1:22" x14ac:dyDescent="0.25">
      <c r="A141" s="98">
        <v>508</v>
      </c>
      <c r="B141" s="98">
        <v>23780883</v>
      </c>
      <c r="C141" s="98">
        <v>23780883</v>
      </c>
      <c r="D141" s="98">
        <v>434</v>
      </c>
      <c r="E141" s="98">
        <v>502390.09375</v>
      </c>
      <c r="F141" s="98">
        <v>4950694.5</v>
      </c>
      <c r="G141" s="98">
        <v>60</v>
      </c>
      <c r="H141" s="98">
        <v>304</v>
      </c>
      <c r="I141" s="98">
        <v>0.15</v>
      </c>
      <c r="J141" s="98">
        <v>86028</v>
      </c>
      <c r="K141" s="98">
        <v>10573</v>
      </c>
      <c r="L141" s="98">
        <v>1964</v>
      </c>
      <c r="M141" s="98">
        <v>227</v>
      </c>
      <c r="N141" s="98">
        <v>2</v>
      </c>
      <c r="O141" s="98">
        <v>16</v>
      </c>
      <c r="P141" s="98">
        <v>4</v>
      </c>
      <c r="Q141" s="98">
        <v>7586</v>
      </c>
      <c r="R141" s="98">
        <v>0</v>
      </c>
      <c r="S141" s="98">
        <v>1</v>
      </c>
      <c r="T141" s="98">
        <v>1</v>
      </c>
      <c r="U141" s="98">
        <v>0</v>
      </c>
      <c r="V141" s="98">
        <v>0</v>
      </c>
    </row>
    <row r="142" spans="1:22" x14ac:dyDescent="0.25">
      <c r="A142" s="98">
        <v>494</v>
      </c>
      <c r="B142" s="98">
        <v>23780493</v>
      </c>
      <c r="C142" s="98">
        <v>23780493</v>
      </c>
      <c r="D142" s="98">
        <v>298</v>
      </c>
      <c r="E142" s="98">
        <v>542006.625</v>
      </c>
      <c r="F142" s="98">
        <v>4954495</v>
      </c>
      <c r="G142" s="98">
        <v>60</v>
      </c>
      <c r="H142" s="98">
        <v>304</v>
      </c>
      <c r="I142" s="98">
        <v>0.23</v>
      </c>
      <c r="J142" s="98">
        <v>86343</v>
      </c>
      <c r="K142" s="98">
        <v>10348</v>
      </c>
      <c r="L142" s="98">
        <v>1963</v>
      </c>
      <c r="M142" s="98">
        <v>301</v>
      </c>
      <c r="N142" s="98">
        <v>2</v>
      </c>
      <c r="O142" s="98">
        <v>16</v>
      </c>
      <c r="P142" s="98">
        <v>4</v>
      </c>
      <c r="Q142" s="98">
        <v>7676</v>
      </c>
      <c r="R142" s="98">
        <v>0</v>
      </c>
      <c r="S142" s="98">
        <v>1</v>
      </c>
      <c r="T142" s="98">
        <v>1</v>
      </c>
      <c r="U142" s="98">
        <v>0</v>
      </c>
      <c r="V142" s="98">
        <v>0</v>
      </c>
    </row>
    <row r="143" spans="1:22" x14ac:dyDescent="0.25">
      <c r="A143" s="98">
        <v>464</v>
      </c>
      <c r="B143" s="98">
        <v>23780449</v>
      </c>
      <c r="C143" s="98">
        <v>23780449</v>
      </c>
      <c r="D143" s="98">
        <v>189</v>
      </c>
      <c r="E143" s="98">
        <v>512516.65625</v>
      </c>
      <c r="F143" s="98">
        <v>4958796.5</v>
      </c>
      <c r="G143" s="98">
        <v>60</v>
      </c>
      <c r="H143" s="98">
        <v>304</v>
      </c>
      <c r="I143" s="98">
        <v>0.42</v>
      </c>
      <c r="J143" s="98">
        <v>86373</v>
      </c>
      <c r="K143" s="98">
        <v>9348</v>
      </c>
      <c r="L143" s="98">
        <v>1960</v>
      </c>
      <c r="M143" s="98">
        <v>259</v>
      </c>
      <c r="N143" s="98">
        <v>2</v>
      </c>
      <c r="O143" s="98">
        <v>16</v>
      </c>
      <c r="P143" s="98">
        <v>4</v>
      </c>
      <c r="Q143" s="98">
        <v>7689</v>
      </c>
      <c r="R143" s="98">
        <v>0</v>
      </c>
      <c r="S143" s="98">
        <v>1</v>
      </c>
      <c r="T143" s="98">
        <v>2</v>
      </c>
      <c r="U143" s="98">
        <v>0</v>
      </c>
      <c r="V143" s="98">
        <v>0</v>
      </c>
    </row>
    <row r="144" spans="1:22" x14ac:dyDescent="0.25">
      <c r="A144" s="98">
        <v>465</v>
      </c>
      <c r="B144" s="98">
        <v>23780449</v>
      </c>
      <c r="C144" s="98">
        <v>23780449</v>
      </c>
      <c r="D144" s="98">
        <v>189</v>
      </c>
      <c r="E144" s="98">
        <v>512862</v>
      </c>
      <c r="F144" s="98">
        <v>4958812.5</v>
      </c>
      <c r="G144" s="98">
        <v>60</v>
      </c>
      <c r="H144" s="98">
        <v>304</v>
      </c>
      <c r="I144" s="98">
        <v>0.42</v>
      </c>
      <c r="J144" s="98">
        <v>86373</v>
      </c>
      <c r="K144" s="98">
        <v>9349</v>
      </c>
      <c r="L144" s="98">
        <v>1960</v>
      </c>
      <c r="M144" s="98">
        <v>259</v>
      </c>
      <c r="N144" s="98">
        <v>2</v>
      </c>
      <c r="O144" s="98">
        <v>16</v>
      </c>
      <c r="P144" s="98">
        <v>4</v>
      </c>
      <c r="Q144" s="98">
        <v>7689</v>
      </c>
      <c r="R144" s="98">
        <v>0</v>
      </c>
      <c r="S144" s="98">
        <v>1</v>
      </c>
      <c r="T144" s="98">
        <v>1</v>
      </c>
      <c r="U144" s="98">
        <v>0</v>
      </c>
      <c r="V144" s="98">
        <v>0</v>
      </c>
    </row>
    <row r="145" spans="1:22" x14ac:dyDescent="0.25">
      <c r="A145" s="98">
        <v>484</v>
      </c>
      <c r="B145" s="98">
        <v>23781095</v>
      </c>
      <c r="C145" s="98">
        <v>23781095</v>
      </c>
      <c r="D145" s="98">
        <v>225</v>
      </c>
      <c r="E145" s="98">
        <v>507028.0625</v>
      </c>
      <c r="F145" s="98">
        <v>4957885.5</v>
      </c>
      <c r="G145" s="98">
        <v>60</v>
      </c>
      <c r="H145" s="98">
        <v>304</v>
      </c>
      <c r="I145" s="98">
        <v>0.13</v>
      </c>
      <c r="J145" s="98">
        <v>86378</v>
      </c>
      <c r="K145" s="98">
        <v>9995</v>
      </c>
      <c r="L145" s="98">
        <v>1962</v>
      </c>
      <c r="M145" s="98">
        <v>226</v>
      </c>
      <c r="N145" s="98">
        <v>2</v>
      </c>
      <c r="O145" s="98">
        <v>16</v>
      </c>
      <c r="P145" s="98">
        <v>4</v>
      </c>
      <c r="Q145" s="98">
        <v>7692</v>
      </c>
      <c r="R145" s="98">
        <v>0</v>
      </c>
      <c r="S145" s="98">
        <v>1</v>
      </c>
      <c r="T145" s="98">
        <v>1</v>
      </c>
      <c r="U145" s="98">
        <v>0</v>
      </c>
      <c r="V145" s="98">
        <v>0</v>
      </c>
    </row>
    <row r="146" spans="1:22" x14ac:dyDescent="0.25">
      <c r="A146" s="98">
        <v>483</v>
      </c>
      <c r="B146" s="98">
        <v>23781095</v>
      </c>
      <c r="C146" s="98">
        <v>23781095</v>
      </c>
      <c r="D146" s="98">
        <v>225</v>
      </c>
      <c r="E146" s="98">
        <v>507069.71875</v>
      </c>
      <c r="F146" s="98">
        <v>4957678.5</v>
      </c>
      <c r="G146" s="98">
        <v>60</v>
      </c>
      <c r="H146" s="98">
        <v>304</v>
      </c>
      <c r="I146" s="98">
        <v>7.0000000000000007E-2</v>
      </c>
      <c r="J146" s="98">
        <v>86378</v>
      </c>
      <c r="K146" s="98">
        <v>9996</v>
      </c>
      <c r="L146" s="98">
        <v>1962</v>
      </c>
      <c r="M146" s="98">
        <v>226</v>
      </c>
      <c r="N146" s="98">
        <v>2</v>
      </c>
      <c r="O146" s="98">
        <v>16</v>
      </c>
      <c r="P146" s="98">
        <v>4</v>
      </c>
      <c r="Q146" s="98">
        <v>7692</v>
      </c>
      <c r="R146" s="98">
        <v>0</v>
      </c>
      <c r="S146" s="98">
        <v>1</v>
      </c>
      <c r="T146" s="98">
        <v>2</v>
      </c>
      <c r="U146" s="98">
        <v>0</v>
      </c>
      <c r="V146" s="98">
        <v>0</v>
      </c>
    </row>
    <row r="147" spans="1:22" x14ac:dyDescent="0.25">
      <c r="A147" s="98">
        <v>477</v>
      </c>
      <c r="B147" s="98">
        <v>23780483</v>
      </c>
      <c r="C147" s="98">
        <v>23780483</v>
      </c>
      <c r="D147" s="98">
        <v>233</v>
      </c>
      <c r="E147" s="98">
        <v>535473</v>
      </c>
      <c r="F147" s="98">
        <v>4957222.5</v>
      </c>
      <c r="G147" s="98">
        <v>60</v>
      </c>
      <c r="H147" s="98">
        <v>304</v>
      </c>
      <c r="I147" s="98">
        <v>7.0000000000000007E-2</v>
      </c>
      <c r="J147" s="98">
        <v>86456</v>
      </c>
      <c r="K147" s="98">
        <v>9839</v>
      </c>
      <c r="L147" s="98">
        <v>1962</v>
      </c>
      <c r="M147" s="98">
        <v>113</v>
      </c>
      <c r="N147" s="98">
        <v>2</v>
      </c>
      <c r="O147" s="98">
        <v>16</v>
      </c>
      <c r="P147" s="98">
        <v>4</v>
      </c>
      <c r="Q147" s="98">
        <v>7710</v>
      </c>
      <c r="R147" s="98">
        <v>0</v>
      </c>
      <c r="S147" s="98">
        <v>1</v>
      </c>
      <c r="T147" s="98">
        <v>1</v>
      </c>
      <c r="U147" s="98">
        <v>0</v>
      </c>
      <c r="V147" s="98">
        <v>0</v>
      </c>
    </row>
    <row r="148" spans="1:22" x14ac:dyDescent="0.25">
      <c r="A148" s="98">
        <v>448</v>
      </c>
      <c r="B148" s="98">
        <v>23781043</v>
      </c>
      <c r="C148" s="98">
        <v>23781043</v>
      </c>
      <c r="D148" s="98">
        <v>71</v>
      </c>
      <c r="E148" s="98">
        <v>525092.1875</v>
      </c>
      <c r="F148" s="98">
        <v>4961585</v>
      </c>
      <c r="G148" s="98">
        <v>60</v>
      </c>
      <c r="H148" s="98">
        <v>304</v>
      </c>
      <c r="I148" s="98">
        <v>0.71</v>
      </c>
      <c r="J148" s="98">
        <v>86467</v>
      </c>
      <c r="K148" s="98">
        <v>9087</v>
      </c>
      <c r="L148" s="98">
        <v>1959</v>
      </c>
      <c r="M148" s="98">
        <v>300</v>
      </c>
      <c r="N148" s="98">
        <v>2</v>
      </c>
      <c r="O148" s="98">
        <v>16</v>
      </c>
      <c r="P148" s="98">
        <v>4</v>
      </c>
      <c r="Q148" s="98">
        <v>7716</v>
      </c>
      <c r="R148" s="98">
        <v>0</v>
      </c>
      <c r="S148" s="98">
        <v>1</v>
      </c>
      <c r="T148" s="98">
        <v>2</v>
      </c>
      <c r="U148" s="98">
        <v>0</v>
      </c>
      <c r="V148" s="98">
        <v>0</v>
      </c>
    </row>
    <row r="149" spans="1:22" x14ac:dyDescent="0.25">
      <c r="A149" s="98">
        <v>449</v>
      </c>
      <c r="B149" s="98">
        <v>23781043</v>
      </c>
      <c r="C149" s="98">
        <v>23781043</v>
      </c>
      <c r="D149" s="98">
        <v>71</v>
      </c>
      <c r="E149" s="98">
        <v>524904.4375</v>
      </c>
      <c r="F149" s="98">
        <v>4961657</v>
      </c>
      <c r="G149" s="98">
        <v>60</v>
      </c>
      <c r="H149" s="98">
        <v>304</v>
      </c>
      <c r="I149" s="98">
        <v>0.71</v>
      </c>
      <c r="J149" s="98">
        <v>86467</v>
      </c>
      <c r="K149" s="98">
        <v>9088</v>
      </c>
      <c r="L149" s="98">
        <v>1959</v>
      </c>
      <c r="M149" s="98">
        <v>300</v>
      </c>
      <c r="N149" s="98">
        <v>2</v>
      </c>
      <c r="O149" s="98">
        <v>16</v>
      </c>
      <c r="P149" s="98">
        <v>4</v>
      </c>
      <c r="Q149" s="98">
        <v>7716</v>
      </c>
      <c r="R149" s="98">
        <v>0</v>
      </c>
      <c r="S149" s="98">
        <v>1</v>
      </c>
      <c r="T149" s="98">
        <v>1</v>
      </c>
      <c r="U149" s="98">
        <v>0</v>
      </c>
      <c r="V149" s="98">
        <v>0</v>
      </c>
    </row>
    <row r="150" spans="1:22" x14ac:dyDescent="0.25">
      <c r="A150" s="98">
        <v>482</v>
      </c>
      <c r="B150" s="98">
        <v>23781119</v>
      </c>
      <c r="C150" s="98">
        <v>23781119</v>
      </c>
      <c r="D150" s="98">
        <v>255</v>
      </c>
      <c r="E150" s="98">
        <v>505750.96875</v>
      </c>
      <c r="F150" s="98">
        <v>4956421</v>
      </c>
      <c r="G150" s="98">
        <v>60</v>
      </c>
      <c r="H150" s="98">
        <v>304</v>
      </c>
      <c r="I150" s="98">
        <v>0.04</v>
      </c>
      <c r="J150" s="98">
        <v>86479</v>
      </c>
      <c r="K150" s="98">
        <v>9945</v>
      </c>
      <c r="L150" s="98">
        <v>1962</v>
      </c>
      <c r="M150" s="98">
        <v>201</v>
      </c>
      <c r="N150" s="98">
        <v>2</v>
      </c>
      <c r="O150" s="98">
        <v>16</v>
      </c>
      <c r="P150" s="98">
        <v>4</v>
      </c>
      <c r="Q150" s="98">
        <v>7725</v>
      </c>
      <c r="R150" s="98">
        <v>0</v>
      </c>
      <c r="S150" s="98">
        <v>1</v>
      </c>
      <c r="T150" s="98">
        <v>1</v>
      </c>
      <c r="U150" s="98">
        <v>0</v>
      </c>
      <c r="V150" s="98">
        <v>0</v>
      </c>
    </row>
    <row r="151" spans="1:22" x14ac:dyDescent="0.25">
      <c r="A151" s="98">
        <v>486</v>
      </c>
      <c r="B151" s="98">
        <v>23780493</v>
      </c>
      <c r="C151" s="98">
        <v>23780493</v>
      </c>
      <c r="D151" s="98">
        <v>298</v>
      </c>
      <c r="E151" s="98">
        <v>540032.0625</v>
      </c>
      <c r="F151" s="98">
        <v>4954438.5</v>
      </c>
      <c r="G151" s="98">
        <v>60</v>
      </c>
      <c r="H151" s="98">
        <v>304</v>
      </c>
      <c r="I151" s="98">
        <v>0.01</v>
      </c>
      <c r="J151" s="98">
        <v>87652</v>
      </c>
      <c r="K151" s="98">
        <v>10057</v>
      </c>
      <c r="L151" s="98">
        <v>1962</v>
      </c>
      <c r="M151" s="98">
        <v>305</v>
      </c>
      <c r="N151" s="98">
        <v>2</v>
      </c>
      <c r="O151" s="98">
        <v>16</v>
      </c>
      <c r="P151" s="98">
        <v>4</v>
      </c>
      <c r="Q151" s="98">
        <v>7967</v>
      </c>
      <c r="R151" s="98">
        <v>0</v>
      </c>
      <c r="S151" s="98">
        <v>1</v>
      </c>
      <c r="T151" s="98">
        <v>1</v>
      </c>
      <c r="U151" s="98">
        <v>0</v>
      </c>
      <c r="V151" s="98">
        <v>0</v>
      </c>
    </row>
    <row r="152" spans="1:22" x14ac:dyDescent="0.25">
      <c r="A152" s="98">
        <v>492</v>
      </c>
      <c r="B152" s="98">
        <v>23781011</v>
      </c>
      <c r="C152" s="98">
        <v>23781011</v>
      </c>
      <c r="D152" s="98">
        <v>59</v>
      </c>
      <c r="E152" s="98">
        <v>525997.9375</v>
      </c>
      <c r="F152" s="98">
        <v>4962001</v>
      </c>
      <c r="G152" s="98">
        <v>60</v>
      </c>
      <c r="H152" s="98">
        <v>304</v>
      </c>
      <c r="I152" s="98">
        <v>0.12</v>
      </c>
      <c r="J152" s="98">
        <v>87898</v>
      </c>
      <c r="K152" s="98">
        <v>10312</v>
      </c>
      <c r="L152" s="98">
        <v>1963</v>
      </c>
      <c r="M152" s="98">
        <v>238</v>
      </c>
      <c r="N152" s="98">
        <v>2</v>
      </c>
      <c r="O152" s="98">
        <v>16</v>
      </c>
      <c r="P152" s="98">
        <v>4</v>
      </c>
      <c r="Q152" s="98">
        <v>8024</v>
      </c>
      <c r="R152" s="98">
        <v>0</v>
      </c>
      <c r="S152" s="98">
        <v>1</v>
      </c>
      <c r="T152" s="98">
        <v>1</v>
      </c>
      <c r="U152" s="98">
        <v>0</v>
      </c>
      <c r="V152" s="98">
        <v>0</v>
      </c>
    </row>
    <row r="153" spans="1:22" x14ac:dyDescent="0.25">
      <c r="A153" s="98">
        <v>211</v>
      </c>
      <c r="B153" s="98">
        <v>23780479</v>
      </c>
      <c r="C153" s="98">
        <v>23780479</v>
      </c>
      <c r="D153" s="98">
        <v>186</v>
      </c>
      <c r="E153" s="98">
        <v>522464.9375</v>
      </c>
      <c r="F153" s="98">
        <v>4959028.5</v>
      </c>
      <c r="G153" s="98">
        <v>60</v>
      </c>
      <c r="H153" s="98">
        <v>304</v>
      </c>
      <c r="I153" s="98">
        <v>2.1999999999999999E-2</v>
      </c>
      <c r="J153" s="98">
        <v>88207</v>
      </c>
      <c r="K153" s="98">
        <v>1927</v>
      </c>
      <c r="L153" s="98">
        <v>1940</v>
      </c>
      <c r="M153" s="98">
        <v>222</v>
      </c>
      <c r="N153" s="98">
        <v>2</v>
      </c>
      <c r="O153" s="98">
        <v>16</v>
      </c>
      <c r="P153" s="98">
        <v>4</v>
      </c>
      <c r="Q153" s="98">
        <v>8087</v>
      </c>
      <c r="R153" s="98">
        <v>0</v>
      </c>
      <c r="S153" s="98">
        <v>1</v>
      </c>
      <c r="T153" s="98">
        <v>1</v>
      </c>
      <c r="U153" s="98">
        <v>0</v>
      </c>
      <c r="V153" s="98">
        <v>0</v>
      </c>
    </row>
    <row r="154" spans="1:22" x14ac:dyDescent="0.25">
      <c r="A154" s="98">
        <v>546</v>
      </c>
      <c r="B154" s="98">
        <v>23780501</v>
      </c>
      <c r="C154" s="98">
        <v>23780501</v>
      </c>
      <c r="D154" s="98">
        <v>289</v>
      </c>
      <c r="E154" s="98">
        <v>548881.9375</v>
      </c>
      <c r="F154" s="98">
        <v>4955614.5</v>
      </c>
      <c r="G154" s="98">
        <v>60</v>
      </c>
      <c r="H154" s="98">
        <v>304</v>
      </c>
      <c r="I154" s="98">
        <v>0.01</v>
      </c>
      <c r="J154" s="98">
        <v>88522</v>
      </c>
      <c r="K154" s="98">
        <v>11882</v>
      </c>
      <c r="L154" s="98">
        <v>1967</v>
      </c>
      <c r="M154" s="98">
        <v>227</v>
      </c>
      <c r="N154" s="98">
        <v>2</v>
      </c>
      <c r="O154" s="98">
        <v>16</v>
      </c>
      <c r="P154" s="98">
        <v>4</v>
      </c>
      <c r="Q154" s="98">
        <v>8149</v>
      </c>
      <c r="R154" s="98">
        <v>0</v>
      </c>
      <c r="S154" s="98">
        <v>1</v>
      </c>
      <c r="T154" s="98">
        <v>1</v>
      </c>
      <c r="U154" s="98">
        <v>0</v>
      </c>
      <c r="V154" s="98">
        <v>0</v>
      </c>
    </row>
    <row r="155" spans="1:22" x14ac:dyDescent="0.25">
      <c r="A155" s="98">
        <v>513</v>
      </c>
      <c r="B155" s="98">
        <v>23780883</v>
      </c>
      <c r="C155" s="98">
        <v>23780883</v>
      </c>
      <c r="D155" s="98">
        <v>434</v>
      </c>
      <c r="E155" s="98">
        <v>502228.59375</v>
      </c>
      <c r="F155" s="98">
        <v>4950778.5</v>
      </c>
      <c r="G155" s="98">
        <v>60</v>
      </c>
      <c r="H155" s="98">
        <v>304</v>
      </c>
      <c r="I155" s="98">
        <v>0.67</v>
      </c>
      <c r="J155" s="98">
        <v>88723</v>
      </c>
      <c r="K155" s="98">
        <v>10722</v>
      </c>
      <c r="L155" s="98">
        <v>1965</v>
      </c>
      <c r="M155" s="98">
        <v>84</v>
      </c>
      <c r="N155" s="98">
        <v>2</v>
      </c>
      <c r="O155" s="98">
        <v>16</v>
      </c>
      <c r="P155" s="98">
        <v>4</v>
      </c>
      <c r="Q155" s="98">
        <v>8197</v>
      </c>
      <c r="R155" s="98">
        <v>0</v>
      </c>
      <c r="S155" s="98">
        <v>1</v>
      </c>
      <c r="T155" s="98">
        <v>1</v>
      </c>
      <c r="U155" s="98">
        <v>0</v>
      </c>
      <c r="V155" s="98">
        <v>0</v>
      </c>
    </row>
    <row r="156" spans="1:22" x14ac:dyDescent="0.25">
      <c r="A156" s="98">
        <v>533</v>
      </c>
      <c r="B156" s="98">
        <v>23780495</v>
      </c>
      <c r="C156" s="98">
        <v>23780495</v>
      </c>
      <c r="D156" s="98">
        <v>294</v>
      </c>
      <c r="E156" s="98">
        <v>545400.75</v>
      </c>
      <c r="F156" s="98">
        <v>4955400</v>
      </c>
      <c r="G156" s="98">
        <v>60</v>
      </c>
      <c r="H156" s="98">
        <v>304</v>
      </c>
      <c r="I156" s="98">
        <v>0.1</v>
      </c>
      <c r="J156" s="98">
        <v>88795</v>
      </c>
      <c r="K156" s="98">
        <v>11377</v>
      </c>
      <c r="L156" s="98">
        <v>1966</v>
      </c>
      <c r="M156" s="98">
        <v>217</v>
      </c>
      <c r="N156" s="98">
        <v>2</v>
      </c>
      <c r="O156" s="98">
        <v>16</v>
      </c>
      <c r="P156" s="98">
        <v>4</v>
      </c>
      <c r="Q156" s="98">
        <v>8222</v>
      </c>
      <c r="R156" s="98">
        <v>0</v>
      </c>
      <c r="S156" s="98">
        <v>1</v>
      </c>
      <c r="T156" s="98">
        <v>1</v>
      </c>
      <c r="U156" s="98">
        <v>0</v>
      </c>
      <c r="V156" s="98">
        <v>0</v>
      </c>
    </row>
    <row r="157" spans="1:22" x14ac:dyDescent="0.25">
      <c r="A157" s="98">
        <v>473</v>
      </c>
      <c r="B157" s="98">
        <v>23780437</v>
      </c>
      <c r="C157" s="98">
        <v>23780437</v>
      </c>
      <c r="D157" s="98">
        <v>265</v>
      </c>
      <c r="E157" s="98">
        <v>516972.25</v>
      </c>
      <c r="F157" s="98">
        <v>4956520</v>
      </c>
      <c r="G157" s="98">
        <v>60</v>
      </c>
      <c r="H157" s="98">
        <v>304</v>
      </c>
      <c r="I157" s="98">
        <v>0.37</v>
      </c>
      <c r="J157" s="98">
        <v>89850</v>
      </c>
      <c r="K157" s="98">
        <v>9792</v>
      </c>
      <c r="L157" s="98">
        <v>1962</v>
      </c>
      <c r="M157" s="98">
        <v>80</v>
      </c>
      <c r="N157" s="98">
        <v>2</v>
      </c>
      <c r="O157" s="98">
        <v>16</v>
      </c>
      <c r="P157" s="98">
        <v>4</v>
      </c>
      <c r="Q157" s="98">
        <v>8445</v>
      </c>
      <c r="R157" s="98">
        <v>0</v>
      </c>
      <c r="S157" s="98">
        <v>1</v>
      </c>
      <c r="T157" s="98">
        <v>2</v>
      </c>
      <c r="U157" s="98">
        <v>0</v>
      </c>
      <c r="V157" s="98">
        <v>0</v>
      </c>
    </row>
    <row r="158" spans="1:22" x14ac:dyDescent="0.25">
      <c r="A158" s="98">
        <v>474</v>
      </c>
      <c r="B158" s="98">
        <v>23780437</v>
      </c>
      <c r="C158" s="98">
        <v>23780437</v>
      </c>
      <c r="D158" s="98">
        <v>265</v>
      </c>
      <c r="E158" s="98">
        <v>516756.34375</v>
      </c>
      <c r="F158" s="98">
        <v>4956495.5</v>
      </c>
      <c r="G158" s="98">
        <v>60</v>
      </c>
      <c r="H158" s="98">
        <v>304</v>
      </c>
      <c r="I158" s="98">
        <v>0.37</v>
      </c>
      <c r="J158" s="98">
        <v>89850</v>
      </c>
      <c r="K158" s="98">
        <v>9793</v>
      </c>
      <c r="L158" s="98">
        <v>1962</v>
      </c>
      <c r="M158" s="98">
        <v>80</v>
      </c>
      <c r="N158" s="98">
        <v>2</v>
      </c>
      <c r="O158" s="98">
        <v>16</v>
      </c>
      <c r="P158" s="98">
        <v>4</v>
      </c>
      <c r="Q158" s="98">
        <v>8445</v>
      </c>
      <c r="R158" s="98">
        <v>0</v>
      </c>
      <c r="S158" s="98">
        <v>1</v>
      </c>
      <c r="T158" s="98">
        <v>1</v>
      </c>
      <c r="U158" s="98">
        <v>0</v>
      </c>
      <c r="V158" s="98">
        <v>0</v>
      </c>
    </row>
    <row r="159" spans="1:22" x14ac:dyDescent="0.25">
      <c r="A159" s="98">
        <v>539</v>
      </c>
      <c r="B159" s="98">
        <v>23780431</v>
      </c>
      <c r="C159" s="98">
        <v>23780431</v>
      </c>
      <c r="D159" s="98">
        <v>292</v>
      </c>
      <c r="E159" s="98">
        <v>512064.6875</v>
      </c>
      <c r="F159" s="98">
        <v>4955593</v>
      </c>
      <c r="G159" s="98">
        <v>60</v>
      </c>
      <c r="H159" s="98">
        <v>304</v>
      </c>
      <c r="I159" s="98">
        <v>0.39</v>
      </c>
      <c r="J159" s="98">
        <v>90353</v>
      </c>
      <c r="K159" s="98">
        <v>11537</v>
      </c>
      <c r="L159" s="98">
        <v>1966</v>
      </c>
      <c r="M159" s="98">
        <v>333</v>
      </c>
      <c r="N159" s="98">
        <v>2</v>
      </c>
      <c r="O159" s="98">
        <v>16</v>
      </c>
      <c r="P159" s="98">
        <v>4</v>
      </c>
      <c r="Q159" s="98">
        <v>8583</v>
      </c>
      <c r="R159" s="98">
        <v>0</v>
      </c>
      <c r="S159" s="98">
        <v>1</v>
      </c>
      <c r="T159" s="98">
        <v>1</v>
      </c>
      <c r="U159" s="98">
        <v>0</v>
      </c>
      <c r="V159" s="98">
        <v>0</v>
      </c>
    </row>
    <row r="160" spans="1:22" x14ac:dyDescent="0.25">
      <c r="A160" s="98">
        <v>556</v>
      </c>
      <c r="B160" s="98">
        <v>23780439</v>
      </c>
      <c r="C160" s="98">
        <v>23780439</v>
      </c>
      <c r="D160" s="98">
        <v>267</v>
      </c>
      <c r="E160" s="98">
        <v>511898.625</v>
      </c>
      <c r="F160" s="98">
        <v>4956565.5</v>
      </c>
      <c r="G160" s="98">
        <v>60</v>
      </c>
      <c r="H160" s="98">
        <v>304</v>
      </c>
      <c r="I160" s="98">
        <v>0</v>
      </c>
      <c r="J160" s="98">
        <v>90362</v>
      </c>
      <c r="K160" s="98">
        <v>12226</v>
      </c>
      <c r="L160" s="98">
        <v>1968</v>
      </c>
      <c r="M160" s="98">
        <v>96</v>
      </c>
      <c r="N160" s="98">
        <v>2</v>
      </c>
      <c r="O160" s="98">
        <v>16</v>
      </c>
      <c r="P160" s="98">
        <v>4</v>
      </c>
      <c r="Q160" s="98">
        <v>8585</v>
      </c>
      <c r="R160" s="98">
        <v>0</v>
      </c>
      <c r="S160" s="98">
        <v>1</v>
      </c>
      <c r="T160" s="98">
        <v>1</v>
      </c>
      <c r="U160" s="98">
        <v>0</v>
      </c>
      <c r="V160" s="98">
        <v>0</v>
      </c>
    </row>
    <row r="161" spans="1:22" x14ac:dyDescent="0.25">
      <c r="A161" s="98">
        <v>534</v>
      </c>
      <c r="B161" s="98">
        <v>23780491</v>
      </c>
      <c r="C161" s="98">
        <v>23780491</v>
      </c>
      <c r="D161" s="98">
        <v>296</v>
      </c>
      <c r="E161" s="98">
        <v>537453.8125</v>
      </c>
      <c r="F161" s="98">
        <v>4955579</v>
      </c>
      <c r="G161" s="98">
        <v>60</v>
      </c>
      <c r="H161" s="98">
        <v>304</v>
      </c>
      <c r="I161" s="98">
        <v>0.01</v>
      </c>
      <c r="J161" s="98">
        <v>91102</v>
      </c>
      <c r="K161" s="98">
        <v>11477</v>
      </c>
      <c r="L161" s="98">
        <v>1966</v>
      </c>
      <c r="M161" s="98">
        <v>277</v>
      </c>
      <c r="N161" s="98">
        <v>2</v>
      </c>
      <c r="O161" s="98">
        <v>16</v>
      </c>
      <c r="P161" s="98">
        <v>4</v>
      </c>
      <c r="Q161" s="98">
        <v>8795</v>
      </c>
      <c r="R161" s="98">
        <v>0</v>
      </c>
      <c r="S161" s="98">
        <v>1</v>
      </c>
      <c r="T161" s="98">
        <v>1</v>
      </c>
      <c r="U161" s="98">
        <v>0</v>
      </c>
      <c r="V161" s="98">
        <v>0</v>
      </c>
    </row>
    <row r="162" spans="1:22" x14ac:dyDescent="0.25">
      <c r="A162" s="98">
        <v>573</v>
      </c>
      <c r="B162" s="98">
        <v>23780449</v>
      </c>
      <c r="C162" s="98">
        <v>23780449</v>
      </c>
      <c r="D162" s="98">
        <v>189</v>
      </c>
      <c r="E162" s="98">
        <v>512305.78125</v>
      </c>
      <c r="F162" s="98">
        <v>4958150</v>
      </c>
      <c r="G162" s="98">
        <v>60</v>
      </c>
      <c r="H162" s="98">
        <v>304</v>
      </c>
      <c r="I162" s="98">
        <v>0.69</v>
      </c>
      <c r="J162" s="98">
        <v>91840</v>
      </c>
      <c r="K162" s="98">
        <v>12608</v>
      </c>
      <c r="L162" s="98">
        <v>1968</v>
      </c>
      <c r="M162" s="98">
        <v>324</v>
      </c>
      <c r="N162" s="98">
        <v>2</v>
      </c>
      <c r="O162" s="98">
        <v>16</v>
      </c>
      <c r="P162" s="98">
        <v>4</v>
      </c>
      <c r="Q162" s="98">
        <v>8926</v>
      </c>
      <c r="R162" s="98">
        <v>0</v>
      </c>
      <c r="S162" s="98">
        <v>1</v>
      </c>
      <c r="T162" s="98">
        <v>2</v>
      </c>
      <c r="U162" s="98">
        <v>0</v>
      </c>
      <c r="V162" s="98">
        <v>0</v>
      </c>
    </row>
    <row r="163" spans="1:22" x14ac:dyDescent="0.25">
      <c r="A163" s="98">
        <v>574</v>
      </c>
      <c r="B163" s="98">
        <v>23780451</v>
      </c>
      <c r="C163" s="98">
        <v>23780451</v>
      </c>
      <c r="D163" s="98">
        <v>203</v>
      </c>
      <c r="E163" s="98">
        <v>512469.84375</v>
      </c>
      <c r="F163" s="98">
        <v>4957877</v>
      </c>
      <c r="G163" s="98">
        <v>60</v>
      </c>
      <c r="H163" s="98">
        <v>304</v>
      </c>
      <c r="I163" s="98">
        <v>0.69</v>
      </c>
      <c r="J163" s="98">
        <v>91840</v>
      </c>
      <c r="K163" s="98">
        <v>12609</v>
      </c>
      <c r="L163" s="98">
        <v>1968</v>
      </c>
      <c r="M163" s="98">
        <v>324</v>
      </c>
      <c r="N163" s="98">
        <v>2</v>
      </c>
      <c r="O163" s="98">
        <v>16</v>
      </c>
      <c r="P163" s="98">
        <v>4</v>
      </c>
      <c r="Q163" s="98">
        <v>8926</v>
      </c>
      <c r="R163" s="98">
        <v>0</v>
      </c>
      <c r="S163" s="98">
        <v>1</v>
      </c>
      <c r="T163" s="98">
        <v>2</v>
      </c>
      <c r="U163" s="98">
        <v>0</v>
      </c>
      <c r="V163" s="98">
        <v>0</v>
      </c>
    </row>
    <row r="164" spans="1:22" x14ac:dyDescent="0.25">
      <c r="A164" s="98">
        <v>575</v>
      </c>
      <c r="B164" s="98">
        <v>23780451</v>
      </c>
      <c r="C164" s="98">
        <v>23780451</v>
      </c>
      <c r="D164" s="98">
        <v>203</v>
      </c>
      <c r="E164" s="98">
        <v>512641.40625</v>
      </c>
      <c r="F164" s="98">
        <v>4957695.5</v>
      </c>
      <c r="G164" s="98">
        <v>60</v>
      </c>
      <c r="H164" s="98">
        <v>304</v>
      </c>
      <c r="I164" s="98">
        <v>0.69</v>
      </c>
      <c r="J164" s="98">
        <v>91840</v>
      </c>
      <c r="K164" s="98">
        <v>12610</v>
      </c>
      <c r="L164" s="98">
        <v>1968</v>
      </c>
      <c r="M164" s="98">
        <v>324</v>
      </c>
      <c r="N164" s="98">
        <v>2</v>
      </c>
      <c r="O164" s="98">
        <v>16</v>
      </c>
      <c r="P164" s="98">
        <v>4</v>
      </c>
      <c r="Q164" s="98">
        <v>8926</v>
      </c>
      <c r="R164" s="98">
        <v>0</v>
      </c>
      <c r="S164" s="98">
        <v>1</v>
      </c>
      <c r="T164" s="98">
        <v>2</v>
      </c>
      <c r="U164" s="98">
        <v>0</v>
      </c>
      <c r="V164" s="98">
        <v>0</v>
      </c>
    </row>
    <row r="165" spans="1:22" x14ac:dyDescent="0.25">
      <c r="A165" s="98">
        <v>576</v>
      </c>
      <c r="B165" s="98">
        <v>23780521</v>
      </c>
      <c r="C165" s="98">
        <v>23780521</v>
      </c>
      <c r="D165" s="98">
        <v>360</v>
      </c>
      <c r="E165" s="98">
        <v>559303.3125</v>
      </c>
      <c r="F165" s="98">
        <v>4952316.5</v>
      </c>
      <c r="G165" s="98">
        <v>60</v>
      </c>
      <c r="H165" s="98">
        <v>304</v>
      </c>
      <c r="I165" s="98">
        <v>0.69</v>
      </c>
      <c r="J165" s="98">
        <v>91840</v>
      </c>
      <c r="K165" s="98">
        <v>12611</v>
      </c>
      <c r="L165" s="98">
        <v>1968</v>
      </c>
      <c r="M165" s="98">
        <v>324</v>
      </c>
      <c r="N165" s="98">
        <v>2</v>
      </c>
      <c r="O165" s="98">
        <v>16</v>
      </c>
      <c r="P165" s="98">
        <v>4</v>
      </c>
      <c r="Q165" s="98">
        <v>8926</v>
      </c>
      <c r="R165" s="98">
        <v>0</v>
      </c>
      <c r="S165" s="98">
        <v>1</v>
      </c>
      <c r="T165" s="98">
        <v>1</v>
      </c>
      <c r="U165" s="98">
        <v>0</v>
      </c>
      <c r="V165" s="98">
        <v>0</v>
      </c>
    </row>
    <row r="166" spans="1:22" x14ac:dyDescent="0.25">
      <c r="A166" s="98">
        <v>544</v>
      </c>
      <c r="B166" s="98">
        <v>23781213</v>
      </c>
      <c r="C166" s="98">
        <v>23781213</v>
      </c>
      <c r="D166" s="98">
        <v>369</v>
      </c>
      <c r="E166" s="98">
        <v>503359.46875</v>
      </c>
      <c r="F166" s="98">
        <v>4952070.5</v>
      </c>
      <c r="G166" s="98">
        <v>60</v>
      </c>
      <c r="H166" s="98">
        <v>304</v>
      </c>
      <c r="I166" s="98">
        <v>0.42</v>
      </c>
      <c r="J166" s="98">
        <v>92318</v>
      </c>
      <c r="K166" s="98">
        <v>11763</v>
      </c>
      <c r="L166" s="98">
        <v>1967</v>
      </c>
      <c r="M166" s="98">
        <v>142</v>
      </c>
      <c r="N166" s="98">
        <v>2</v>
      </c>
      <c r="O166" s="98">
        <v>16</v>
      </c>
      <c r="P166" s="98">
        <v>4</v>
      </c>
      <c r="Q166" s="98">
        <v>9033</v>
      </c>
      <c r="R166" s="98">
        <v>0</v>
      </c>
      <c r="S166" s="98">
        <v>1</v>
      </c>
      <c r="T166" s="98">
        <v>1</v>
      </c>
      <c r="U166" s="98">
        <v>0</v>
      </c>
      <c r="V166" s="98">
        <v>0</v>
      </c>
    </row>
    <row r="167" spans="1:22" x14ac:dyDescent="0.25">
      <c r="A167" s="98">
        <v>532</v>
      </c>
      <c r="B167" s="98">
        <v>23780805</v>
      </c>
      <c r="C167" s="98">
        <v>23780805</v>
      </c>
      <c r="D167" s="98">
        <v>152</v>
      </c>
      <c r="E167" s="98">
        <v>531442.1875</v>
      </c>
      <c r="F167" s="98">
        <v>4959408</v>
      </c>
      <c r="G167" s="98">
        <v>60</v>
      </c>
      <c r="H167" s="98">
        <v>304</v>
      </c>
      <c r="I167" s="98">
        <v>1.4999999999999999E-2</v>
      </c>
      <c r="J167" s="98">
        <v>92533</v>
      </c>
      <c r="K167" s="98">
        <v>11360</v>
      </c>
      <c r="L167" s="98">
        <v>1966</v>
      </c>
      <c r="M167" s="98">
        <v>207</v>
      </c>
      <c r="N167" s="98">
        <v>2</v>
      </c>
      <c r="O167" s="98">
        <v>16</v>
      </c>
      <c r="P167" s="98">
        <v>4</v>
      </c>
      <c r="Q167" s="98">
        <v>9101</v>
      </c>
      <c r="R167" s="98">
        <v>0</v>
      </c>
      <c r="S167" s="98">
        <v>1</v>
      </c>
      <c r="T167" s="98">
        <v>1</v>
      </c>
      <c r="U167" s="98">
        <v>0</v>
      </c>
      <c r="V167" s="98">
        <v>0</v>
      </c>
    </row>
    <row r="168" spans="1:22" x14ac:dyDescent="0.25">
      <c r="A168" s="98">
        <v>540</v>
      </c>
      <c r="B168" s="98">
        <v>23780887</v>
      </c>
      <c r="C168" s="98">
        <v>23780887</v>
      </c>
      <c r="D168" s="98">
        <v>385</v>
      </c>
      <c r="E168" s="98">
        <v>505176.3125</v>
      </c>
      <c r="F168" s="98">
        <v>4952940.5</v>
      </c>
      <c r="G168" s="98">
        <v>60</v>
      </c>
      <c r="H168" s="98">
        <v>304</v>
      </c>
      <c r="I168" s="98">
        <v>0.12</v>
      </c>
      <c r="J168" s="98">
        <v>92534</v>
      </c>
      <c r="K168" s="98">
        <v>11608</v>
      </c>
      <c r="L168" s="98">
        <v>1967</v>
      </c>
      <c r="M168" s="98">
        <v>48</v>
      </c>
      <c r="N168" s="98">
        <v>2</v>
      </c>
      <c r="O168" s="98">
        <v>16</v>
      </c>
      <c r="P168" s="98">
        <v>4</v>
      </c>
      <c r="Q168" s="98">
        <v>9102</v>
      </c>
      <c r="R168" s="98">
        <v>0</v>
      </c>
      <c r="S168" s="98">
        <v>1</v>
      </c>
      <c r="T168" s="98">
        <v>1</v>
      </c>
      <c r="U168" s="98">
        <v>0</v>
      </c>
      <c r="V168" s="98">
        <v>0</v>
      </c>
    </row>
    <row r="169" spans="1:22" x14ac:dyDescent="0.25">
      <c r="A169" s="98">
        <v>509</v>
      </c>
      <c r="B169" s="98">
        <v>23781079</v>
      </c>
      <c r="C169" s="98">
        <v>23781079</v>
      </c>
      <c r="D169" s="98">
        <v>115</v>
      </c>
      <c r="E169" s="98">
        <v>529754.8125</v>
      </c>
      <c r="F169" s="98">
        <v>4962481</v>
      </c>
      <c r="G169" s="98">
        <v>60</v>
      </c>
      <c r="H169" s="98">
        <v>304</v>
      </c>
      <c r="I169" s="98">
        <v>0.1</v>
      </c>
      <c r="J169" s="98">
        <v>92698</v>
      </c>
      <c r="K169" s="98">
        <v>10616</v>
      </c>
      <c r="L169" s="98">
        <v>1964</v>
      </c>
      <c r="M169" s="98">
        <v>283</v>
      </c>
      <c r="N169" s="98">
        <v>2</v>
      </c>
      <c r="O169" s="98">
        <v>16</v>
      </c>
      <c r="P169" s="98">
        <v>4</v>
      </c>
      <c r="Q169" s="98">
        <v>9136</v>
      </c>
      <c r="R169" s="98">
        <v>0</v>
      </c>
      <c r="S169" s="98">
        <v>1</v>
      </c>
      <c r="T169" s="98">
        <v>2</v>
      </c>
      <c r="U169" s="98">
        <v>0</v>
      </c>
      <c r="V169" s="98">
        <v>0</v>
      </c>
    </row>
    <row r="170" spans="1:22" x14ac:dyDescent="0.25">
      <c r="A170" s="98">
        <v>510</v>
      </c>
      <c r="B170" s="98">
        <v>23781079</v>
      </c>
      <c r="C170" s="98">
        <v>23781079</v>
      </c>
      <c r="D170" s="98">
        <v>115</v>
      </c>
      <c r="E170" s="98">
        <v>529635.0625</v>
      </c>
      <c r="F170" s="98">
        <v>4962327.5</v>
      </c>
      <c r="G170" s="98">
        <v>60</v>
      </c>
      <c r="H170" s="98">
        <v>304</v>
      </c>
      <c r="I170" s="98">
        <v>0.1</v>
      </c>
      <c r="J170" s="98">
        <v>92698</v>
      </c>
      <c r="K170" s="98">
        <v>10617</v>
      </c>
      <c r="L170" s="98">
        <v>1964</v>
      </c>
      <c r="M170" s="98">
        <v>283</v>
      </c>
      <c r="N170" s="98">
        <v>2</v>
      </c>
      <c r="O170" s="98">
        <v>16</v>
      </c>
      <c r="P170" s="98">
        <v>4</v>
      </c>
      <c r="Q170" s="98">
        <v>9136</v>
      </c>
      <c r="R170" s="98">
        <v>0</v>
      </c>
      <c r="S170" s="98">
        <v>1</v>
      </c>
      <c r="T170" s="98">
        <v>1</v>
      </c>
      <c r="U170" s="98">
        <v>0</v>
      </c>
      <c r="V170" s="98">
        <v>0</v>
      </c>
    </row>
    <row r="171" spans="1:22" x14ac:dyDescent="0.25">
      <c r="A171" s="98">
        <v>547</v>
      </c>
      <c r="B171" s="98">
        <v>23780493</v>
      </c>
      <c r="C171" s="98">
        <v>23780493</v>
      </c>
      <c r="D171" s="98">
        <v>298</v>
      </c>
      <c r="E171" s="98">
        <v>541915.3125</v>
      </c>
      <c r="F171" s="98">
        <v>4954088.5</v>
      </c>
      <c r="G171" s="98">
        <v>60</v>
      </c>
      <c r="H171" s="98">
        <v>304</v>
      </c>
      <c r="I171" s="98">
        <v>0.01</v>
      </c>
      <c r="J171" s="98">
        <v>93082</v>
      </c>
      <c r="K171" s="98">
        <v>11887</v>
      </c>
      <c r="L171" s="98">
        <v>1967</v>
      </c>
      <c r="M171" s="98">
        <v>228</v>
      </c>
      <c r="N171" s="98">
        <v>2</v>
      </c>
      <c r="O171" s="98">
        <v>16</v>
      </c>
      <c r="P171" s="98">
        <v>4</v>
      </c>
      <c r="Q171" s="98">
        <v>9255</v>
      </c>
      <c r="R171" s="98">
        <v>0</v>
      </c>
      <c r="S171" s="98">
        <v>1</v>
      </c>
      <c r="T171" s="98">
        <v>1</v>
      </c>
      <c r="U171" s="98">
        <v>0</v>
      </c>
      <c r="V171" s="98">
        <v>0</v>
      </c>
    </row>
    <row r="172" spans="1:22" x14ac:dyDescent="0.25">
      <c r="A172" s="98">
        <v>560</v>
      </c>
      <c r="B172" s="98">
        <v>23780895</v>
      </c>
      <c r="C172" s="98">
        <v>23780895</v>
      </c>
      <c r="D172" s="98">
        <v>318</v>
      </c>
      <c r="E172" s="98">
        <v>508117.125</v>
      </c>
      <c r="F172" s="98">
        <v>4954509.5</v>
      </c>
      <c r="G172" s="98">
        <v>60</v>
      </c>
      <c r="H172" s="98">
        <v>304</v>
      </c>
      <c r="I172" s="98">
        <v>2</v>
      </c>
      <c r="J172" s="98">
        <v>93083</v>
      </c>
      <c r="K172" s="98">
        <v>12369</v>
      </c>
      <c r="L172" s="98">
        <v>1968</v>
      </c>
      <c r="M172" s="98">
        <v>166</v>
      </c>
      <c r="N172" s="98">
        <v>2</v>
      </c>
      <c r="O172" s="98">
        <v>16</v>
      </c>
      <c r="P172" s="98">
        <v>4</v>
      </c>
      <c r="Q172" s="98">
        <v>9256</v>
      </c>
      <c r="R172" s="98">
        <v>0</v>
      </c>
      <c r="S172" s="98">
        <v>1</v>
      </c>
      <c r="T172" s="98">
        <v>2</v>
      </c>
      <c r="U172" s="98">
        <v>0</v>
      </c>
      <c r="V172" s="98">
        <v>0</v>
      </c>
    </row>
    <row r="173" spans="1:22" x14ac:dyDescent="0.25">
      <c r="A173" s="98">
        <v>561</v>
      </c>
      <c r="B173" s="98">
        <v>23780521</v>
      </c>
      <c r="C173" s="98">
        <v>23780521</v>
      </c>
      <c r="D173" s="98">
        <v>360</v>
      </c>
      <c r="E173" s="98">
        <v>559303.3125</v>
      </c>
      <c r="F173" s="98">
        <v>4952316.5</v>
      </c>
      <c r="G173" s="98">
        <v>60</v>
      </c>
      <c r="H173" s="98">
        <v>304</v>
      </c>
      <c r="I173" s="98">
        <v>2</v>
      </c>
      <c r="J173" s="98">
        <v>93083</v>
      </c>
      <c r="K173" s="98">
        <v>12370</v>
      </c>
      <c r="L173" s="98">
        <v>1968</v>
      </c>
      <c r="M173" s="98">
        <v>166</v>
      </c>
      <c r="N173" s="98">
        <v>2</v>
      </c>
      <c r="O173" s="98">
        <v>16</v>
      </c>
      <c r="P173" s="98">
        <v>4</v>
      </c>
      <c r="Q173" s="98">
        <v>9256</v>
      </c>
      <c r="R173" s="98">
        <v>0</v>
      </c>
      <c r="S173" s="98">
        <v>1</v>
      </c>
      <c r="T173" s="98">
        <v>1</v>
      </c>
      <c r="U173" s="98">
        <v>0</v>
      </c>
      <c r="V173" s="98">
        <v>0</v>
      </c>
    </row>
    <row r="174" spans="1:22" x14ac:dyDescent="0.25">
      <c r="A174" s="98">
        <v>562</v>
      </c>
      <c r="B174" s="98">
        <v>23780895</v>
      </c>
      <c r="C174" s="98">
        <v>23780895</v>
      </c>
      <c r="D174" s="98">
        <v>318</v>
      </c>
      <c r="E174" s="98">
        <v>508117.125</v>
      </c>
      <c r="F174" s="98">
        <v>4954509.5</v>
      </c>
      <c r="G174" s="98">
        <v>60</v>
      </c>
      <c r="H174" s="98">
        <v>304</v>
      </c>
      <c r="I174" s="98">
        <v>2</v>
      </c>
      <c r="J174" s="98">
        <v>93084</v>
      </c>
      <c r="K174" s="98">
        <v>12371</v>
      </c>
      <c r="L174" s="98">
        <v>1968</v>
      </c>
      <c r="M174" s="98">
        <v>166</v>
      </c>
      <c r="N174" s="98">
        <v>2</v>
      </c>
      <c r="O174" s="98">
        <v>16</v>
      </c>
      <c r="P174" s="98">
        <v>4</v>
      </c>
      <c r="Q174" s="98">
        <v>9257</v>
      </c>
      <c r="R174" s="98">
        <v>0</v>
      </c>
      <c r="S174" s="98">
        <v>1</v>
      </c>
      <c r="T174" s="98">
        <v>2</v>
      </c>
      <c r="U174" s="98">
        <v>0</v>
      </c>
      <c r="V174" s="98">
        <v>0</v>
      </c>
    </row>
    <row r="175" spans="1:22" x14ac:dyDescent="0.25">
      <c r="A175" s="98">
        <v>563</v>
      </c>
      <c r="B175" s="98">
        <v>23780521</v>
      </c>
      <c r="C175" s="98">
        <v>23780521</v>
      </c>
      <c r="D175" s="98">
        <v>360</v>
      </c>
      <c r="E175" s="98">
        <v>559303.3125</v>
      </c>
      <c r="F175" s="98">
        <v>4952316.5</v>
      </c>
      <c r="G175" s="98">
        <v>60</v>
      </c>
      <c r="H175" s="98">
        <v>304</v>
      </c>
      <c r="I175" s="98">
        <v>2</v>
      </c>
      <c r="J175" s="98">
        <v>93084</v>
      </c>
      <c r="K175" s="98">
        <v>12372</v>
      </c>
      <c r="L175" s="98">
        <v>1968</v>
      </c>
      <c r="M175" s="98">
        <v>166</v>
      </c>
      <c r="N175" s="98">
        <v>2</v>
      </c>
      <c r="O175" s="98">
        <v>16</v>
      </c>
      <c r="P175" s="98">
        <v>4</v>
      </c>
      <c r="Q175" s="98">
        <v>9257</v>
      </c>
      <c r="R175" s="98">
        <v>0</v>
      </c>
      <c r="S175" s="98">
        <v>1</v>
      </c>
      <c r="T175" s="98">
        <v>1</v>
      </c>
      <c r="U175" s="98">
        <v>0</v>
      </c>
      <c r="V175" s="98">
        <v>0</v>
      </c>
    </row>
    <row r="176" spans="1:22" x14ac:dyDescent="0.25">
      <c r="A176" s="98">
        <v>564</v>
      </c>
      <c r="B176" s="98">
        <v>23780895</v>
      </c>
      <c r="C176" s="98">
        <v>23780895</v>
      </c>
      <c r="D176" s="98">
        <v>318</v>
      </c>
      <c r="E176" s="98">
        <v>508117.125</v>
      </c>
      <c r="F176" s="98">
        <v>4954509.5</v>
      </c>
      <c r="G176" s="98">
        <v>60</v>
      </c>
      <c r="H176" s="98">
        <v>304</v>
      </c>
      <c r="I176" s="98">
        <v>1.96</v>
      </c>
      <c r="J176" s="98">
        <v>93085</v>
      </c>
      <c r="K176" s="98">
        <v>12373</v>
      </c>
      <c r="L176" s="98">
        <v>1968</v>
      </c>
      <c r="M176" s="98">
        <v>166</v>
      </c>
      <c r="N176" s="98">
        <v>2</v>
      </c>
      <c r="O176" s="98">
        <v>16</v>
      </c>
      <c r="P176" s="98">
        <v>4</v>
      </c>
      <c r="Q176" s="98">
        <v>9258</v>
      </c>
      <c r="R176" s="98">
        <v>0</v>
      </c>
      <c r="S176" s="98">
        <v>1</v>
      </c>
      <c r="T176" s="98">
        <v>2</v>
      </c>
      <c r="U176" s="98">
        <v>0</v>
      </c>
      <c r="V176" s="98">
        <v>0</v>
      </c>
    </row>
    <row r="177" spans="1:22" x14ac:dyDescent="0.25">
      <c r="A177" s="98">
        <v>565</v>
      </c>
      <c r="B177" s="98">
        <v>23780521</v>
      </c>
      <c r="C177" s="98">
        <v>23780521</v>
      </c>
      <c r="D177" s="98">
        <v>360</v>
      </c>
      <c r="E177" s="98">
        <v>559303.3125</v>
      </c>
      <c r="F177" s="98">
        <v>4952316.5</v>
      </c>
      <c r="G177" s="98">
        <v>60</v>
      </c>
      <c r="H177" s="98">
        <v>304</v>
      </c>
      <c r="I177" s="98">
        <v>1.96</v>
      </c>
      <c r="J177" s="98">
        <v>93085</v>
      </c>
      <c r="K177" s="98">
        <v>12374</v>
      </c>
      <c r="L177" s="98">
        <v>1968</v>
      </c>
      <c r="M177" s="98">
        <v>166</v>
      </c>
      <c r="N177" s="98">
        <v>2</v>
      </c>
      <c r="O177" s="98">
        <v>16</v>
      </c>
      <c r="P177" s="98">
        <v>4</v>
      </c>
      <c r="Q177" s="98">
        <v>9258</v>
      </c>
      <c r="R177" s="98">
        <v>0</v>
      </c>
      <c r="S177" s="98">
        <v>1</v>
      </c>
      <c r="T177" s="98">
        <v>1</v>
      </c>
      <c r="U177" s="98">
        <v>0</v>
      </c>
      <c r="V177" s="98">
        <v>0</v>
      </c>
    </row>
    <row r="178" spans="1:22" x14ac:dyDescent="0.25">
      <c r="A178" s="98">
        <v>511</v>
      </c>
      <c r="B178" s="98">
        <v>23780461</v>
      </c>
      <c r="C178" s="98">
        <v>23780461</v>
      </c>
      <c r="D178" s="98">
        <v>178</v>
      </c>
      <c r="E178" s="98">
        <v>513743.53125</v>
      </c>
      <c r="F178" s="98">
        <v>4958906</v>
      </c>
      <c r="G178" s="98">
        <v>60</v>
      </c>
      <c r="H178" s="98">
        <v>304</v>
      </c>
      <c r="I178" s="98">
        <v>0.38</v>
      </c>
      <c r="J178" s="98">
        <v>93200</v>
      </c>
      <c r="K178" s="98">
        <v>10656</v>
      </c>
      <c r="L178" s="98">
        <v>1964</v>
      </c>
      <c r="M178" s="98">
        <v>352</v>
      </c>
      <c r="N178" s="98">
        <v>2</v>
      </c>
      <c r="O178" s="98">
        <v>16</v>
      </c>
      <c r="P178" s="98">
        <v>4</v>
      </c>
      <c r="Q178" s="98">
        <v>9303</v>
      </c>
      <c r="R178" s="98">
        <v>0</v>
      </c>
      <c r="S178" s="98">
        <v>1</v>
      </c>
      <c r="T178" s="98">
        <v>1</v>
      </c>
      <c r="U178" s="98">
        <v>0</v>
      </c>
      <c r="V178" s="98">
        <v>0</v>
      </c>
    </row>
    <row r="179" spans="1:22" x14ac:dyDescent="0.25">
      <c r="A179" s="98">
        <v>197</v>
      </c>
      <c r="B179" s="98">
        <v>23780481</v>
      </c>
      <c r="C179" s="98">
        <v>23780481</v>
      </c>
      <c r="D179" s="98">
        <v>173</v>
      </c>
      <c r="E179" s="98">
        <v>529081.9375</v>
      </c>
      <c r="F179" s="98">
        <v>4959493</v>
      </c>
      <c r="G179" s="98">
        <v>60</v>
      </c>
      <c r="H179" s="98">
        <v>304</v>
      </c>
      <c r="I179" s="98">
        <v>0.2</v>
      </c>
      <c r="J179" s="98">
        <v>93251</v>
      </c>
      <c r="K179" s="98">
        <v>1506</v>
      </c>
      <c r="L179" s="98">
        <v>1939</v>
      </c>
      <c r="M179" s="98">
        <v>116</v>
      </c>
      <c r="N179" s="98">
        <v>2</v>
      </c>
      <c r="O179" s="98">
        <v>16</v>
      </c>
      <c r="P179" s="98">
        <v>4</v>
      </c>
      <c r="Q179" s="98">
        <v>9321</v>
      </c>
      <c r="R179" s="98">
        <v>0</v>
      </c>
      <c r="S179" s="98">
        <v>1</v>
      </c>
      <c r="T179" s="98">
        <v>2</v>
      </c>
      <c r="U179" s="98">
        <v>0</v>
      </c>
      <c r="V179" s="98">
        <v>0</v>
      </c>
    </row>
    <row r="180" spans="1:22" x14ac:dyDescent="0.25">
      <c r="A180" s="98">
        <v>198</v>
      </c>
      <c r="B180" s="98">
        <v>23780481</v>
      </c>
      <c r="C180" s="98">
        <v>23780481</v>
      </c>
      <c r="D180" s="98">
        <v>173</v>
      </c>
      <c r="E180" s="98">
        <v>528878.75</v>
      </c>
      <c r="F180" s="98">
        <v>4959477.5</v>
      </c>
      <c r="G180" s="98">
        <v>60</v>
      </c>
      <c r="H180" s="98">
        <v>304</v>
      </c>
      <c r="I180" s="98">
        <v>0.2</v>
      </c>
      <c r="J180" s="98">
        <v>93251</v>
      </c>
      <c r="K180" s="98">
        <v>1507</v>
      </c>
      <c r="L180" s="98">
        <v>1939</v>
      </c>
      <c r="M180" s="98">
        <v>116</v>
      </c>
      <c r="N180" s="98">
        <v>2</v>
      </c>
      <c r="O180" s="98">
        <v>16</v>
      </c>
      <c r="P180" s="98">
        <v>4</v>
      </c>
      <c r="Q180" s="98">
        <v>9321</v>
      </c>
      <c r="R180" s="98">
        <v>0</v>
      </c>
      <c r="S180" s="98">
        <v>1</v>
      </c>
      <c r="T180" s="98">
        <v>1</v>
      </c>
      <c r="U180" s="98">
        <v>0</v>
      </c>
      <c r="V180" s="98">
        <v>0</v>
      </c>
    </row>
    <row r="181" spans="1:22" x14ac:dyDescent="0.25">
      <c r="A181" s="98">
        <v>577</v>
      </c>
      <c r="B181" s="98">
        <v>23780481</v>
      </c>
      <c r="C181" s="98">
        <v>23780481</v>
      </c>
      <c r="D181" s="98">
        <v>173</v>
      </c>
      <c r="E181" s="98">
        <v>528948.375</v>
      </c>
      <c r="F181" s="98">
        <v>4959642</v>
      </c>
      <c r="G181" s="98">
        <v>60</v>
      </c>
      <c r="H181" s="98">
        <v>304</v>
      </c>
      <c r="I181" s="98">
        <v>0.13</v>
      </c>
      <c r="J181" s="98">
        <v>93285</v>
      </c>
      <c r="K181" s="98">
        <v>12662</v>
      </c>
      <c r="L181" s="98">
        <v>1969</v>
      </c>
      <c r="M181" s="98">
        <v>23</v>
      </c>
      <c r="N181" s="98">
        <v>2</v>
      </c>
      <c r="O181" s="98">
        <v>16</v>
      </c>
      <c r="P181" s="98">
        <v>4</v>
      </c>
      <c r="Q181" s="98">
        <v>9335</v>
      </c>
      <c r="R181" s="98">
        <v>0</v>
      </c>
      <c r="S181" s="98">
        <v>1</v>
      </c>
      <c r="T181" s="98">
        <v>2</v>
      </c>
      <c r="U181" s="98">
        <v>0</v>
      </c>
      <c r="V181" s="98">
        <v>0</v>
      </c>
    </row>
    <row r="182" spans="1:22" x14ac:dyDescent="0.25">
      <c r="A182" s="98">
        <v>578</v>
      </c>
      <c r="B182" s="98">
        <v>23780481</v>
      </c>
      <c r="C182" s="98">
        <v>23780481</v>
      </c>
      <c r="D182" s="98">
        <v>173</v>
      </c>
      <c r="E182" s="98">
        <v>528878.75</v>
      </c>
      <c r="F182" s="98">
        <v>4959477.5</v>
      </c>
      <c r="G182" s="98">
        <v>60</v>
      </c>
      <c r="H182" s="98">
        <v>304</v>
      </c>
      <c r="I182" s="98">
        <v>0.13</v>
      </c>
      <c r="J182" s="98">
        <v>93285</v>
      </c>
      <c r="K182" s="98">
        <v>12663</v>
      </c>
      <c r="L182" s="98">
        <v>1969</v>
      </c>
      <c r="M182" s="98">
        <v>23</v>
      </c>
      <c r="N182" s="98">
        <v>2</v>
      </c>
      <c r="O182" s="98">
        <v>16</v>
      </c>
      <c r="P182" s="98">
        <v>4</v>
      </c>
      <c r="Q182" s="98">
        <v>9335</v>
      </c>
      <c r="R182" s="98">
        <v>0</v>
      </c>
      <c r="S182" s="98">
        <v>1</v>
      </c>
      <c r="T182" s="98">
        <v>1</v>
      </c>
      <c r="U182" s="98">
        <v>0</v>
      </c>
      <c r="V182" s="98">
        <v>0</v>
      </c>
    </row>
    <row r="183" spans="1:22" x14ac:dyDescent="0.25">
      <c r="A183" s="98">
        <v>572</v>
      </c>
      <c r="B183" s="98">
        <v>23780439</v>
      </c>
      <c r="C183" s="98">
        <v>23780439</v>
      </c>
      <c r="D183" s="98">
        <v>267</v>
      </c>
      <c r="E183" s="98">
        <v>511339.1875</v>
      </c>
      <c r="F183" s="98">
        <v>4956162.5</v>
      </c>
      <c r="G183" s="98">
        <v>60</v>
      </c>
      <c r="H183" s="98">
        <v>304</v>
      </c>
      <c r="I183" s="98">
        <v>2.64</v>
      </c>
      <c r="J183" s="98">
        <v>94041</v>
      </c>
      <c r="K183" s="98">
        <v>12570</v>
      </c>
      <c r="L183" s="98">
        <v>1968</v>
      </c>
      <c r="M183" s="98">
        <v>274</v>
      </c>
      <c r="N183" s="98">
        <v>2</v>
      </c>
      <c r="O183" s="98">
        <v>16</v>
      </c>
      <c r="P183" s="98">
        <v>4</v>
      </c>
      <c r="Q183" s="98">
        <v>9419</v>
      </c>
      <c r="R183" s="98">
        <v>0</v>
      </c>
      <c r="S183" s="98">
        <v>1</v>
      </c>
      <c r="T183" s="98">
        <v>1</v>
      </c>
      <c r="U183" s="98">
        <v>0</v>
      </c>
      <c r="V183" s="98">
        <v>0</v>
      </c>
    </row>
    <row r="184" spans="1:22" x14ac:dyDescent="0.25">
      <c r="A184" s="98">
        <v>549</v>
      </c>
      <c r="B184" s="98">
        <v>23781225</v>
      </c>
      <c r="C184" s="98">
        <v>23781225</v>
      </c>
      <c r="D184" s="98">
        <v>376</v>
      </c>
      <c r="E184" s="98">
        <v>506210.65625</v>
      </c>
      <c r="F184" s="98">
        <v>4952121</v>
      </c>
      <c r="G184" s="98">
        <v>60</v>
      </c>
      <c r="H184" s="98">
        <v>304</v>
      </c>
      <c r="I184" s="98">
        <v>0.83</v>
      </c>
      <c r="J184" s="98">
        <v>94407</v>
      </c>
      <c r="K184" s="98">
        <v>12030</v>
      </c>
      <c r="L184" s="98">
        <v>1967</v>
      </c>
      <c r="M184" s="98">
        <v>346</v>
      </c>
      <c r="N184" s="98">
        <v>2</v>
      </c>
      <c r="O184" s="98">
        <v>16</v>
      </c>
      <c r="P184" s="98">
        <v>4</v>
      </c>
      <c r="Q184" s="98">
        <v>9526</v>
      </c>
      <c r="R184" s="98">
        <v>0</v>
      </c>
      <c r="S184" s="98">
        <v>1</v>
      </c>
      <c r="T184" s="98">
        <v>1</v>
      </c>
      <c r="U184" s="98">
        <v>0</v>
      </c>
      <c r="V184" s="98">
        <v>0</v>
      </c>
    </row>
    <row r="185" spans="1:22" x14ac:dyDescent="0.25">
      <c r="A185" s="98">
        <v>545</v>
      </c>
      <c r="B185" s="98">
        <v>23780501</v>
      </c>
      <c r="C185" s="98">
        <v>23780501</v>
      </c>
      <c r="D185" s="98">
        <v>289</v>
      </c>
      <c r="E185" s="98">
        <v>549997.9375</v>
      </c>
      <c r="F185" s="98">
        <v>4955807.5</v>
      </c>
      <c r="G185" s="98">
        <v>60</v>
      </c>
      <c r="H185" s="98">
        <v>304</v>
      </c>
      <c r="I185" s="98">
        <v>0.21</v>
      </c>
      <c r="J185" s="98">
        <v>94493</v>
      </c>
      <c r="K185" s="98">
        <v>11853</v>
      </c>
      <c r="L185" s="98">
        <v>1967</v>
      </c>
      <c r="M185" s="98">
        <v>213</v>
      </c>
      <c r="N185" s="98">
        <v>2</v>
      </c>
      <c r="O185" s="98">
        <v>16</v>
      </c>
      <c r="P185" s="98">
        <v>4</v>
      </c>
      <c r="Q185" s="98">
        <v>9553</v>
      </c>
      <c r="R185" s="98">
        <v>0</v>
      </c>
      <c r="S185" s="98">
        <v>1</v>
      </c>
      <c r="T185" s="98">
        <v>1</v>
      </c>
      <c r="U185" s="98">
        <v>0</v>
      </c>
      <c r="V185" s="98">
        <v>0</v>
      </c>
    </row>
    <row r="186" spans="1:22" x14ac:dyDescent="0.25">
      <c r="A186" s="98">
        <v>496</v>
      </c>
      <c r="B186" s="98">
        <v>23780521</v>
      </c>
      <c r="C186" s="98">
        <v>23780521</v>
      </c>
      <c r="D186" s="98">
        <v>360</v>
      </c>
      <c r="E186" s="98">
        <v>559303.3125</v>
      </c>
      <c r="F186" s="98">
        <v>4952316.5</v>
      </c>
      <c r="G186" s="98">
        <v>60</v>
      </c>
      <c r="H186" s="98">
        <v>304</v>
      </c>
      <c r="I186" s="98">
        <v>0</v>
      </c>
      <c r="J186" s="98">
        <v>94519</v>
      </c>
      <c r="K186" s="98">
        <v>10402</v>
      </c>
      <c r="L186" s="98">
        <v>1964</v>
      </c>
      <c r="M186" s="98">
        <v>41</v>
      </c>
      <c r="N186" s="98">
        <v>2</v>
      </c>
      <c r="O186" s="98">
        <v>16</v>
      </c>
      <c r="P186" s="98">
        <v>4</v>
      </c>
      <c r="Q186" s="98">
        <v>9573</v>
      </c>
      <c r="R186" s="98">
        <v>0</v>
      </c>
      <c r="S186" s="98">
        <v>1</v>
      </c>
      <c r="T186" s="98">
        <v>2</v>
      </c>
      <c r="U186" s="98">
        <v>0</v>
      </c>
      <c r="V186" s="98">
        <v>0</v>
      </c>
    </row>
    <row r="187" spans="1:22" x14ac:dyDescent="0.25">
      <c r="A187" s="98">
        <v>497</v>
      </c>
      <c r="B187" s="98">
        <v>23780475</v>
      </c>
      <c r="C187" s="98">
        <v>23780475</v>
      </c>
      <c r="D187" s="98">
        <v>119</v>
      </c>
      <c r="E187" s="98">
        <v>518166.28125</v>
      </c>
      <c r="F187" s="98">
        <v>4960557.5</v>
      </c>
      <c r="G187" s="98">
        <v>60</v>
      </c>
      <c r="H187" s="98">
        <v>304</v>
      </c>
      <c r="I187" s="98">
        <v>0</v>
      </c>
      <c r="J187" s="98">
        <v>94519</v>
      </c>
      <c r="K187" s="98">
        <v>10403</v>
      </c>
      <c r="L187" s="98">
        <v>1964</v>
      </c>
      <c r="M187" s="98">
        <v>41</v>
      </c>
      <c r="N187" s="98">
        <v>2</v>
      </c>
      <c r="O187" s="98">
        <v>16</v>
      </c>
      <c r="P187" s="98">
        <v>4</v>
      </c>
      <c r="Q187" s="98">
        <v>9573</v>
      </c>
      <c r="R187" s="98">
        <v>0</v>
      </c>
      <c r="S187" s="98">
        <v>1</v>
      </c>
      <c r="T187" s="98">
        <v>1</v>
      </c>
      <c r="U187" s="98">
        <v>0</v>
      </c>
      <c r="V187" s="98">
        <v>0</v>
      </c>
    </row>
    <row r="188" spans="1:22" x14ac:dyDescent="0.25">
      <c r="A188" s="98">
        <v>410</v>
      </c>
      <c r="B188" s="98">
        <v>23781011</v>
      </c>
      <c r="C188" s="98">
        <v>23781011</v>
      </c>
      <c r="D188" s="98">
        <v>59</v>
      </c>
      <c r="E188" s="98">
        <v>525326.5</v>
      </c>
      <c r="F188" s="98">
        <v>4961887</v>
      </c>
      <c r="G188" s="98">
        <v>60</v>
      </c>
      <c r="H188" s="98">
        <v>304</v>
      </c>
      <c r="I188" s="98">
        <v>0.43</v>
      </c>
      <c r="J188" s="98">
        <v>94573</v>
      </c>
      <c r="K188" s="98">
        <v>8189</v>
      </c>
      <c r="L188" s="98">
        <v>1957</v>
      </c>
      <c r="M188" s="98">
        <v>56</v>
      </c>
      <c r="N188" s="98">
        <v>2</v>
      </c>
      <c r="O188" s="98">
        <v>16</v>
      </c>
      <c r="P188" s="98">
        <v>4</v>
      </c>
      <c r="Q188" s="98">
        <v>9591</v>
      </c>
      <c r="R188" s="98">
        <v>0</v>
      </c>
      <c r="S188" s="98">
        <v>1</v>
      </c>
      <c r="T188" s="98">
        <v>1</v>
      </c>
      <c r="U188" s="98">
        <v>0</v>
      </c>
      <c r="V188" s="98">
        <v>0</v>
      </c>
    </row>
    <row r="189" spans="1:22" x14ac:dyDescent="0.25">
      <c r="A189" s="98">
        <v>584</v>
      </c>
      <c r="B189" s="98">
        <v>23780479</v>
      </c>
      <c r="C189" s="98">
        <v>23780479</v>
      </c>
      <c r="D189" s="98">
        <v>186</v>
      </c>
      <c r="E189" s="98">
        <v>522214.375</v>
      </c>
      <c r="F189" s="98">
        <v>4960297.5</v>
      </c>
      <c r="G189" s="98">
        <v>60</v>
      </c>
      <c r="H189" s="98">
        <v>304</v>
      </c>
      <c r="I189" s="98">
        <v>0.17</v>
      </c>
      <c r="J189" s="98">
        <v>94634</v>
      </c>
      <c r="K189" s="98">
        <v>12802</v>
      </c>
      <c r="L189" s="98">
        <v>1969</v>
      </c>
      <c r="M189" s="98">
        <v>170</v>
      </c>
      <c r="N189" s="98">
        <v>2</v>
      </c>
      <c r="O189" s="98">
        <v>16</v>
      </c>
      <c r="P189" s="98">
        <v>4</v>
      </c>
      <c r="Q189" s="98">
        <v>9617</v>
      </c>
      <c r="R189" s="98">
        <v>0</v>
      </c>
      <c r="S189" s="98">
        <v>1</v>
      </c>
      <c r="T189" s="98">
        <v>2</v>
      </c>
      <c r="U189" s="98">
        <v>0</v>
      </c>
      <c r="V189" s="98">
        <v>0</v>
      </c>
    </row>
    <row r="190" spans="1:22" x14ac:dyDescent="0.25">
      <c r="A190" s="98">
        <v>585</v>
      </c>
      <c r="B190" s="98">
        <v>23780479</v>
      </c>
      <c r="C190" s="98">
        <v>23780479</v>
      </c>
      <c r="D190" s="98">
        <v>186</v>
      </c>
      <c r="E190" s="98">
        <v>521795.46875</v>
      </c>
      <c r="F190" s="98">
        <v>4960118.5</v>
      </c>
      <c r="G190" s="98">
        <v>60</v>
      </c>
      <c r="H190" s="98">
        <v>304</v>
      </c>
      <c r="I190" s="98">
        <v>0.17</v>
      </c>
      <c r="J190" s="98">
        <v>94634</v>
      </c>
      <c r="K190" s="98">
        <v>12803</v>
      </c>
      <c r="L190" s="98">
        <v>1969</v>
      </c>
      <c r="M190" s="98">
        <v>170</v>
      </c>
      <c r="N190" s="98">
        <v>2</v>
      </c>
      <c r="O190" s="98">
        <v>16</v>
      </c>
      <c r="P190" s="98">
        <v>4</v>
      </c>
      <c r="Q190" s="98">
        <v>9617</v>
      </c>
      <c r="R190" s="98">
        <v>0</v>
      </c>
      <c r="S190" s="98">
        <v>1</v>
      </c>
      <c r="T190" s="98">
        <v>1</v>
      </c>
      <c r="U190" s="98">
        <v>0</v>
      </c>
      <c r="V190" s="98">
        <v>0</v>
      </c>
    </row>
    <row r="191" spans="1:22" x14ac:dyDescent="0.25">
      <c r="A191" s="98">
        <v>586</v>
      </c>
      <c r="B191" s="98">
        <v>23781009</v>
      </c>
      <c r="C191" s="98">
        <v>23781009</v>
      </c>
      <c r="D191" s="98">
        <v>107</v>
      </c>
      <c r="E191" s="98">
        <v>522897.90625</v>
      </c>
      <c r="F191" s="98">
        <v>4961088.5</v>
      </c>
      <c r="G191" s="98">
        <v>60</v>
      </c>
      <c r="H191" s="98">
        <v>304</v>
      </c>
      <c r="I191" s="98">
        <v>0.05</v>
      </c>
      <c r="J191" s="98">
        <v>94635</v>
      </c>
      <c r="K191" s="98">
        <v>12805</v>
      </c>
      <c r="L191" s="98">
        <v>1969</v>
      </c>
      <c r="M191" s="98">
        <v>171</v>
      </c>
      <c r="N191" s="98">
        <v>2</v>
      </c>
      <c r="O191" s="98">
        <v>16</v>
      </c>
      <c r="P191" s="98">
        <v>4</v>
      </c>
      <c r="Q191" s="98">
        <v>9618</v>
      </c>
      <c r="R191" s="98">
        <v>0</v>
      </c>
      <c r="S191" s="98">
        <v>1</v>
      </c>
      <c r="T191" s="98">
        <v>1</v>
      </c>
      <c r="U191" s="98">
        <v>0</v>
      </c>
      <c r="V191" s="98">
        <v>0</v>
      </c>
    </row>
    <row r="192" spans="1:22" x14ac:dyDescent="0.25">
      <c r="A192" s="98">
        <v>569</v>
      </c>
      <c r="B192" s="98">
        <v>23781009</v>
      </c>
      <c r="C192" s="98">
        <v>23781009</v>
      </c>
      <c r="D192" s="98">
        <v>107</v>
      </c>
      <c r="E192" s="98">
        <v>523749.71875</v>
      </c>
      <c r="F192" s="98">
        <v>4960477.5</v>
      </c>
      <c r="G192" s="98">
        <v>60</v>
      </c>
      <c r="H192" s="98">
        <v>304</v>
      </c>
      <c r="I192" s="98">
        <v>0.03</v>
      </c>
      <c r="J192" s="98">
        <v>94717</v>
      </c>
      <c r="K192" s="98">
        <v>12492</v>
      </c>
      <c r="L192" s="98">
        <v>1968</v>
      </c>
      <c r="M192" s="98">
        <v>218</v>
      </c>
      <c r="N192" s="98">
        <v>2</v>
      </c>
      <c r="O192" s="98">
        <v>16</v>
      </c>
      <c r="P192" s="98">
        <v>4</v>
      </c>
      <c r="Q192" s="98">
        <v>9636</v>
      </c>
      <c r="R192" s="98">
        <v>0</v>
      </c>
      <c r="S192" s="98">
        <v>1</v>
      </c>
      <c r="T192" s="98">
        <v>1</v>
      </c>
      <c r="U192" s="98">
        <v>0</v>
      </c>
      <c r="V192" s="98">
        <v>0</v>
      </c>
    </row>
    <row r="193" spans="1:22" x14ac:dyDescent="0.25">
      <c r="A193" s="98">
        <v>512</v>
      </c>
      <c r="B193" s="98">
        <v>23780805</v>
      </c>
      <c r="C193" s="98">
        <v>23780805</v>
      </c>
      <c r="D193" s="98">
        <v>152</v>
      </c>
      <c r="E193" s="98">
        <v>533236.375</v>
      </c>
      <c r="F193" s="98">
        <v>4960488.5</v>
      </c>
      <c r="G193" s="98">
        <v>60</v>
      </c>
      <c r="H193" s="98">
        <v>304</v>
      </c>
      <c r="I193" s="98">
        <v>0.15</v>
      </c>
      <c r="J193" s="98">
        <v>94917</v>
      </c>
      <c r="K193" s="98">
        <v>10661</v>
      </c>
      <c r="L193" s="98">
        <v>1964</v>
      </c>
      <c r="M193" s="98">
        <v>365</v>
      </c>
      <c r="N193" s="98">
        <v>2</v>
      </c>
      <c r="O193" s="98">
        <v>16</v>
      </c>
      <c r="P193" s="98">
        <v>4</v>
      </c>
      <c r="Q193" s="98">
        <v>9654</v>
      </c>
      <c r="R193" s="98">
        <v>0</v>
      </c>
      <c r="S193" s="98">
        <v>1</v>
      </c>
      <c r="T193" s="98">
        <v>1</v>
      </c>
      <c r="U193" s="98">
        <v>0</v>
      </c>
      <c r="V193" s="98">
        <v>0</v>
      </c>
    </row>
    <row r="194" spans="1:22" x14ac:dyDescent="0.25">
      <c r="A194" s="98">
        <v>570</v>
      </c>
      <c r="B194" s="98">
        <v>23780805</v>
      </c>
      <c r="C194" s="98">
        <v>23780805</v>
      </c>
      <c r="D194" s="98">
        <v>152</v>
      </c>
      <c r="E194" s="98">
        <v>533236.375</v>
      </c>
      <c r="F194" s="98">
        <v>4960488.5</v>
      </c>
      <c r="G194" s="98">
        <v>60</v>
      </c>
      <c r="H194" s="98">
        <v>304</v>
      </c>
      <c r="I194" s="98">
        <v>0.16</v>
      </c>
      <c r="J194" s="98">
        <v>94922</v>
      </c>
      <c r="K194" s="98">
        <v>12553</v>
      </c>
      <c r="L194" s="98">
        <v>1968</v>
      </c>
      <c r="M194" s="98">
        <v>253</v>
      </c>
      <c r="N194" s="98">
        <v>2</v>
      </c>
      <c r="O194" s="98">
        <v>16</v>
      </c>
      <c r="P194" s="98">
        <v>4</v>
      </c>
      <c r="Q194" s="98">
        <v>9656</v>
      </c>
      <c r="R194" s="98">
        <v>0</v>
      </c>
      <c r="S194" s="98">
        <v>1</v>
      </c>
      <c r="T194" s="98">
        <v>2</v>
      </c>
      <c r="U194" s="98">
        <v>0</v>
      </c>
      <c r="V194" s="98">
        <v>0</v>
      </c>
    </row>
    <row r="195" spans="1:22" x14ac:dyDescent="0.25">
      <c r="A195" s="98">
        <v>571</v>
      </c>
      <c r="B195" s="98">
        <v>23780805</v>
      </c>
      <c r="C195" s="98">
        <v>23780805</v>
      </c>
      <c r="D195" s="98">
        <v>152</v>
      </c>
      <c r="E195" s="98">
        <v>533391.1875</v>
      </c>
      <c r="F195" s="98">
        <v>4960438.5</v>
      </c>
      <c r="G195" s="98">
        <v>60</v>
      </c>
      <c r="H195" s="98">
        <v>304</v>
      </c>
      <c r="I195" s="98">
        <v>0.16</v>
      </c>
      <c r="J195" s="98">
        <v>94922</v>
      </c>
      <c r="K195" s="98">
        <v>12554</v>
      </c>
      <c r="L195" s="98">
        <v>1968</v>
      </c>
      <c r="M195" s="98">
        <v>253</v>
      </c>
      <c r="N195" s="98">
        <v>2</v>
      </c>
      <c r="O195" s="98">
        <v>16</v>
      </c>
      <c r="P195" s="98">
        <v>4</v>
      </c>
      <c r="Q195" s="98">
        <v>9656</v>
      </c>
      <c r="R195" s="98">
        <v>0</v>
      </c>
      <c r="S195" s="98">
        <v>1</v>
      </c>
      <c r="T195" s="98">
        <v>1</v>
      </c>
      <c r="U195" s="98">
        <v>0</v>
      </c>
      <c r="V195" s="98">
        <v>0</v>
      </c>
    </row>
    <row r="196" spans="1:22" x14ac:dyDescent="0.25">
      <c r="A196" s="98">
        <v>592</v>
      </c>
      <c r="B196" s="98">
        <v>23780491</v>
      </c>
      <c r="C196" s="98">
        <v>23780491</v>
      </c>
      <c r="D196" s="98">
        <v>296</v>
      </c>
      <c r="E196" s="98">
        <v>537679.125</v>
      </c>
      <c r="F196" s="98">
        <v>4955602</v>
      </c>
      <c r="G196" s="98">
        <v>60</v>
      </c>
      <c r="H196" s="98">
        <v>304</v>
      </c>
      <c r="I196" s="98">
        <v>2.5000000000000001E-2</v>
      </c>
      <c r="J196" s="98">
        <v>95686</v>
      </c>
      <c r="K196" s="98">
        <v>13539</v>
      </c>
      <c r="L196" s="98">
        <v>1971</v>
      </c>
      <c r="M196" s="98">
        <v>217</v>
      </c>
      <c r="N196" s="98">
        <v>2</v>
      </c>
      <c r="O196" s="98">
        <v>16</v>
      </c>
      <c r="P196" s="98">
        <v>4</v>
      </c>
      <c r="Q196" s="98">
        <v>9809</v>
      </c>
      <c r="R196" s="98">
        <v>0</v>
      </c>
      <c r="S196" s="98">
        <v>1</v>
      </c>
      <c r="T196" s="98">
        <v>1</v>
      </c>
      <c r="U196" s="98">
        <v>0</v>
      </c>
      <c r="V196" s="98">
        <v>0</v>
      </c>
    </row>
    <row r="197" spans="1:22" x14ac:dyDescent="0.25">
      <c r="A197" s="98">
        <v>590</v>
      </c>
      <c r="B197" s="98">
        <v>23780811</v>
      </c>
      <c r="C197" s="98">
        <v>23780811</v>
      </c>
      <c r="D197" s="98">
        <v>106</v>
      </c>
      <c r="E197" s="98">
        <v>536793.75</v>
      </c>
      <c r="F197" s="98">
        <v>4960359</v>
      </c>
      <c r="G197" s="98">
        <v>60</v>
      </c>
      <c r="H197" s="98">
        <v>304</v>
      </c>
      <c r="I197" s="98">
        <v>0.01</v>
      </c>
      <c r="J197" s="98">
        <v>95814</v>
      </c>
      <c r="K197" s="98">
        <v>13386</v>
      </c>
      <c r="L197" s="98">
        <v>1971</v>
      </c>
      <c r="M197" s="98">
        <v>92</v>
      </c>
      <c r="N197" s="98">
        <v>2</v>
      </c>
      <c r="O197" s="98">
        <v>16</v>
      </c>
      <c r="P197" s="98">
        <v>4</v>
      </c>
      <c r="Q197" s="98">
        <v>9864</v>
      </c>
      <c r="R197" s="98">
        <v>0</v>
      </c>
      <c r="S197" s="98">
        <v>1</v>
      </c>
      <c r="T197" s="98">
        <v>1</v>
      </c>
      <c r="U197" s="98">
        <v>0</v>
      </c>
      <c r="V197" s="98">
        <v>0</v>
      </c>
    </row>
    <row r="198" spans="1:22" x14ac:dyDescent="0.25">
      <c r="A198" s="98">
        <v>524</v>
      </c>
      <c r="B198" s="98">
        <v>23781067</v>
      </c>
      <c r="C198" s="98">
        <v>23781067</v>
      </c>
      <c r="D198" s="98">
        <v>143</v>
      </c>
      <c r="E198" s="98">
        <v>517517.375</v>
      </c>
      <c r="F198" s="98">
        <v>4959425</v>
      </c>
      <c r="G198" s="98">
        <v>60</v>
      </c>
      <c r="H198" s="98">
        <v>304</v>
      </c>
      <c r="I198" s="98">
        <v>0.24</v>
      </c>
      <c r="J198" s="98">
        <v>97251</v>
      </c>
      <c r="K198" s="98">
        <v>11023</v>
      </c>
      <c r="L198" s="98">
        <v>1965</v>
      </c>
      <c r="M198" s="98">
        <v>350</v>
      </c>
      <c r="N198" s="98">
        <v>2</v>
      </c>
      <c r="O198" s="98">
        <v>16</v>
      </c>
      <c r="P198" s="98">
        <v>4</v>
      </c>
      <c r="Q198" s="98">
        <v>10181</v>
      </c>
      <c r="R198" s="98">
        <v>0</v>
      </c>
      <c r="S198" s="98">
        <v>1</v>
      </c>
      <c r="T198" s="98">
        <v>1</v>
      </c>
      <c r="U198" s="98">
        <v>0</v>
      </c>
      <c r="V198" s="98">
        <v>0</v>
      </c>
    </row>
    <row r="199" spans="1:22" x14ac:dyDescent="0.25">
      <c r="A199" s="98">
        <v>588</v>
      </c>
      <c r="B199" s="98">
        <v>23780493</v>
      </c>
      <c r="C199" s="98">
        <v>23780493</v>
      </c>
      <c r="D199" s="98">
        <v>298</v>
      </c>
      <c r="E199" s="98">
        <v>541919.25</v>
      </c>
      <c r="F199" s="98">
        <v>4954456.5</v>
      </c>
      <c r="G199" s="98">
        <v>60</v>
      </c>
      <c r="H199" s="98">
        <v>304</v>
      </c>
      <c r="I199" s="98">
        <v>0.87</v>
      </c>
      <c r="J199" s="98">
        <v>97579</v>
      </c>
      <c r="K199" s="98">
        <v>13285</v>
      </c>
      <c r="L199" s="98">
        <v>1970</v>
      </c>
      <c r="M199" s="98">
        <v>355</v>
      </c>
      <c r="N199" s="98">
        <v>2</v>
      </c>
      <c r="O199" s="98">
        <v>16</v>
      </c>
      <c r="P199" s="98">
        <v>4</v>
      </c>
      <c r="Q199" s="98">
        <v>10241</v>
      </c>
      <c r="R199" s="98">
        <v>0</v>
      </c>
      <c r="S199" s="98">
        <v>1</v>
      </c>
      <c r="T199" s="98">
        <v>1</v>
      </c>
      <c r="U199" s="98">
        <v>0</v>
      </c>
      <c r="V199" s="98">
        <v>0</v>
      </c>
    </row>
    <row r="200" spans="1:22" x14ac:dyDescent="0.25">
      <c r="A200" s="98">
        <v>620</v>
      </c>
      <c r="B200" s="98">
        <v>23781465</v>
      </c>
      <c r="C200" s="98">
        <v>23781465</v>
      </c>
      <c r="D200" s="98">
        <v>405</v>
      </c>
      <c r="E200" s="98">
        <v>550287.75</v>
      </c>
      <c r="F200" s="98">
        <v>4954802</v>
      </c>
      <c r="G200" s="98">
        <v>60</v>
      </c>
      <c r="H200" s="98">
        <v>304</v>
      </c>
      <c r="I200" s="98">
        <v>0.01</v>
      </c>
      <c r="J200" s="98">
        <v>98618</v>
      </c>
      <c r="K200" s="98">
        <v>14630</v>
      </c>
      <c r="L200" s="98">
        <v>1975</v>
      </c>
      <c r="M200" s="98">
        <v>62</v>
      </c>
      <c r="N200" s="98">
        <v>2</v>
      </c>
      <c r="O200" s="98">
        <v>16</v>
      </c>
      <c r="P200" s="98">
        <v>4</v>
      </c>
      <c r="Q200" s="98">
        <v>10431</v>
      </c>
      <c r="R200" s="98">
        <v>0</v>
      </c>
      <c r="S200" s="98">
        <v>1</v>
      </c>
      <c r="T200" s="98">
        <v>1</v>
      </c>
      <c r="U200" s="98">
        <v>0</v>
      </c>
      <c r="V200" s="98">
        <v>0</v>
      </c>
    </row>
    <row r="201" spans="1:22" x14ac:dyDescent="0.25">
      <c r="A201" s="98">
        <v>613</v>
      </c>
      <c r="B201" s="98">
        <v>23780455</v>
      </c>
      <c r="C201" s="98">
        <v>23780455</v>
      </c>
      <c r="D201" s="98">
        <v>207</v>
      </c>
      <c r="E201" s="98">
        <v>513976.59375</v>
      </c>
      <c r="F201" s="98">
        <v>4957677</v>
      </c>
      <c r="G201" s="98">
        <v>60</v>
      </c>
      <c r="H201" s="98">
        <v>304</v>
      </c>
      <c r="I201" s="98">
        <v>1.01</v>
      </c>
      <c r="J201" s="98">
        <v>98725</v>
      </c>
      <c r="K201" s="98">
        <v>14576</v>
      </c>
      <c r="L201" s="98">
        <v>1975</v>
      </c>
      <c r="M201" s="98">
        <v>15</v>
      </c>
      <c r="N201" s="98">
        <v>2</v>
      </c>
      <c r="O201" s="98">
        <v>16</v>
      </c>
      <c r="P201" s="98">
        <v>4</v>
      </c>
      <c r="Q201" s="98">
        <v>10477</v>
      </c>
      <c r="R201" s="98">
        <v>0</v>
      </c>
      <c r="S201" s="98">
        <v>1</v>
      </c>
      <c r="T201" s="98">
        <v>2</v>
      </c>
      <c r="U201" s="98">
        <v>0</v>
      </c>
      <c r="V201" s="98">
        <v>0</v>
      </c>
    </row>
    <row r="202" spans="1:22" x14ac:dyDescent="0.25">
      <c r="A202" s="98">
        <v>614</v>
      </c>
      <c r="B202" s="98">
        <v>23780455</v>
      </c>
      <c r="C202" s="98">
        <v>23780455</v>
      </c>
      <c r="D202" s="98">
        <v>207</v>
      </c>
      <c r="E202" s="98">
        <v>514066.28125</v>
      </c>
      <c r="F202" s="98">
        <v>4957598</v>
      </c>
      <c r="G202" s="98">
        <v>60</v>
      </c>
      <c r="H202" s="98">
        <v>304</v>
      </c>
      <c r="I202" s="98">
        <v>1.01</v>
      </c>
      <c r="J202" s="98">
        <v>98725</v>
      </c>
      <c r="K202" s="98">
        <v>14577</v>
      </c>
      <c r="L202" s="98">
        <v>1975</v>
      </c>
      <c r="M202" s="98">
        <v>15</v>
      </c>
      <c r="N202" s="98">
        <v>2</v>
      </c>
      <c r="O202" s="98">
        <v>16</v>
      </c>
      <c r="P202" s="98">
        <v>4</v>
      </c>
      <c r="Q202" s="98">
        <v>10477</v>
      </c>
      <c r="R202" s="98">
        <v>0</v>
      </c>
      <c r="S202" s="98">
        <v>1</v>
      </c>
      <c r="T202" s="98">
        <v>1</v>
      </c>
      <c r="U202" s="98">
        <v>0</v>
      </c>
      <c r="V202" s="98">
        <v>0</v>
      </c>
    </row>
    <row r="203" spans="1:22" x14ac:dyDescent="0.25">
      <c r="A203" s="98">
        <v>599</v>
      </c>
      <c r="B203" s="98">
        <v>23780493</v>
      </c>
      <c r="C203" s="98">
        <v>23780493</v>
      </c>
      <c r="D203" s="98">
        <v>298</v>
      </c>
      <c r="E203" s="98">
        <v>540486.375</v>
      </c>
      <c r="F203" s="98">
        <v>4955752</v>
      </c>
      <c r="G203" s="98">
        <v>60</v>
      </c>
      <c r="H203" s="98">
        <v>304</v>
      </c>
      <c r="I203" s="98">
        <v>0.16</v>
      </c>
      <c r="J203" s="98">
        <v>98738</v>
      </c>
      <c r="K203" s="98">
        <v>13799</v>
      </c>
      <c r="L203" s="98">
        <v>1972</v>
      </c>
      <c r="M203" s="98">
        <v>235</v>
      </c>
      <c r="N203" s="98">
        <v>2</v>
      </c>
      <c r="O203" s="98">
        <v>16</v>
      </c>
      <c r="P203" s="98">
        <v>4</v>
      </c>
      <c r="Q203" s="98">
        <v>10484</v>
      </c>
      <c r="R203" s="98">
        <v>0</v>
      </c>
      <c r="S203" s="98">
        <v>1</v>
      </c>
      <c r="T203" s="98">
        <v>1</v>
      </c>
      <c r="U203" s="98">
        <v>0</v>
      </c>
      <c r="V203" s="98">
        <v>0</v>
      </c>
    </row>
    <row r="204" spans="1:22" x14ac:dyDescent="0.25">
      <c r="A204" s="98">
        <v>616</v>
      </c>
      <c r="B204" s="98">
        <v>23780499</v>
      </c>
      <c r="C204" s="98">
        <v>23780499</v>
      </c>
      <c r="D204" s="98">
        <v>288</v>
      </c>
      <c r="E204" s="98">
        <v>547437.625</v>
      </c>
      <c r="F204" s="98">
        <v>4955694.5</v>
      </c>
      <c r="G204" s="98">
        <v>60</v>
      </c>
      <c r="H204" s="98">
        <v>304</v>
      </c>
      <c r="I204" s="98">
        <v>0.11</v>
      </c>
      <c r="J204" s="98">
        <v>98867</v>
      </c>
      <c r="K204" s="98">
        <v>14614</v>
      </c>
      <c r="L204" s="98">
        <v>1975</v>
      </c>
      <c r="M204" s="98">
        <v>50</v>
      </c>
      <c r="N204" s="98">
        <v>2</v>
      </c>
      <c r="O204" s="98">
        <v>16</v>
      </c>
      <c r="P204" s="98">
        <v>4</v>
      </c>
      <c r="Q204" s="98">
        <v>10522</v>
      </c>
      <c r="R204" s="98">
        <v>0</v>
      </c>
      <c r="S204" s="98">
        <v>1</v>
      </c>
      <c r="T204" s="98">
        <v>2</v>
      </c>
      <c r="U204" s="98">
        <v>0</v>
      </c>
      <c r="V204" s="98">
        <v>0</v>
      </c>
    </row>
    <row r="205" spans="1:22" x14ac:dyDescent="0.25">
      <c r="A205" s="98">
        <v>617</v>
      </c>
      <c r="B205" s="98">
        <v>23780499</v>
      </c>
      <c r="C205" s="98">
        <v>23780499</v>
      </c>
      <c r="D205" s="98">
        <v>288</v>
      </c>
      <c r="E205" s="98">
        <v>547600.1875</v>
      </c>
      <c r="F205" s="98">
        <v>4955796</v>
      </c>
      <c r="G205" s="98">
        <v>60</v>
      </c>
      <c r="H205" s="98">
        <v>304</v>
      </c>
      <c r="I205" s="98">
        <v>0.11</v>
      </c>
      <c r="J205" s="98">
        <v>98867</v>
      </c>
      <c r="K205" s="98">
        <v>14615</v>
      </c>
      <c r="L205" s="98">
        <v>1975</v>
      </c>
      <c r="M205" s="98">
        <v>50</v>
      </c>
      <c r="N205" s="98">
        <v>2</v>
      </c>
      <c r="O205" s="98">
        <v>16</v>
      </c>
      <c r="P205" s="98">
        <v>4</v>
      </c>
      <c r="Q205" s="98">
        <v>10522</v>
      </c>
      <c r="R205" s="98">
        <v>0</v>
      </c>
      <c r="S205" s="98">
        <v>1</v>
      </c>
      <c r="T205" s="98">
        <v>1</v>
      </c>
      <c r="U205" s="98">
        <v>0</v>
      </c>
      <c r="V205" s="98">
        <v>0</v>
      </c>
    </row>
    <row r="206" spans="1:22" x14ac:dyDescent="0.25">
      <c r="A206" s="98">
        <v>605</v>
      </c>
      <c r="B206" s="98">
        <v>23780479</v>
      </c>
      <c r="C206" s="98">
        <v>23780479</v>
      </c>
      <c r="D206" s="98">
        <v>186</v>
      </c>
      <c r="E206" s="98">
        <v>521436.59375</v>
      </c>
      <c r="F206" s="98">
        <v>4960273.5</v>
      </c>
      <c r="G206" s="98">
        <v>60</v>
      </c>
      <c r="H206" s="98">
        <v>304</v>
      </c>
      <c r="I206" s="98">
        <v>0.01</v>
      </c>
      <c r="J206" s="98">
        <v>98885</v>
      </c>
      <c r="K206" s="98">
        <v>14038</v>
      </c>
      <c r="L206" s="98">
        <v>1973</v>
      </c>
      <c r="M206" s="98">
        <v>136</v>
      </c>
      <c r="N206" s="98">
        <v>2</v>
      </c>
      <c r="O206" s="98">
        <v>16</v>
      </c>
      <c r="P206" s="98">
        <v>4</v>
      </c>
      <c r="Q206" s="98">
        <v>10533</v>
      </c>
      <c r="R206" s="98">
        <v>0</v>
      </c>
      <c r="S206" s="98">
        <v>1</v>
      </c>
      <c r="T206" s="98">
        <v>1</v>
      </c>
      <c r="U206" s="98">
        <v>0</v>
      </c>
      <c r="V206" s="98">
        <v>0</v>
      </c>
    </row>
    <row r="207" spans="1:22" x14ac:dyDescent="0.25">
      <c r="A207" s="98">
        <v>615</v>
      </c>
      <c r="B207" s="98">
        <v>23780439</v>
      </c>
      <c r="C207" s="98">
        <v>23780439</v>
      </c>
      <c r="D207" s="98">
        <v>267</v>
      </c>
      <c r="E207" s="98">
        <v>511762.53125</v>
      </c>
      <c r="F207" s="98">
        <v>4956389.5</v>
      </c>
      <c r="G207" s="98">
        <v>60</v>
      </c>
      <c r="H207" s="98">
        <v>304</v>
      </c>
      <c r="I207" s="98">
        <v>0.05</v>
      </c>
      <c r="J207" s="98">
        <v>99092</v>
      </c>
      <c r="K207" s="98">
        <v>14590</v>
      </c>
      <c r="L207" s="98">
        <v>1975</v>
      </c>
      <c r="M207" s="98">
        <v>30</v>
      </c>
      <c r="N207" s="98">
        <v>2</v>
      </c>
      <c r="O207" s="98">
        <v>16</v>
      </c>
      <c r="P207" s="98">
        <v>4</v>
      </c>
      <c r="Q207" s="98">
        <v>10567</v>
      </c>
      <c r="R207" s="98">
        <v>0</v>
      </c>
      <c r="S207" s="98">
        <v>1</v>
      </c>
      <c r="T207" s="98">
        <v>1</v>
      </c>
      <c r="U207" s="98">
        <v>0</v>
      </c>
      <c r="V207" s="98">
        <v>0</v>
      </c>
    </row>
    <row r="208" spans="1:22" x14ac:dyDescent="0.25">
      <c r="A208" s="98">
        <v>606</v>
      </c>
      <c r="B208" s="98">
        <v>23780883</v>
      </c>
      <c r="C208" s="98">
        <v>23780883</v>
      </c>
      <c r="D208" s="98">
        <v>434</v>
      </c>
      <c r="E208" s="98">
        <v>501524.59375</v>
      </c>
      <c r="F208" s="98">
        <v>4949328.5</v>
      </c>
      <c r="G208" s="98">
        <v>60</v>
      </c>
      <c r="H208" s="98">
        <v>304</v>
      </c>
      <c r="I208" s="98">
        <v>0.64</v>
      </c>
      <c r="J208" s="98">
        <v>99713</v>
      </c>
      <c r="K208" s="98">
        <v>14049</v>
      </c>
      <c r="L208" s="98">
        <v>1973</v>
      </c>
      <c r="M208" s="98">
        <v>142</v>
      </c>
      <c r="N208" s="98">
        <v>2</v>
      </c>
      <c r="O208" s="98">
        <v>16</v>
      </c>
      <c r="P208" s="98">
        <v>4</v>
      </c>
      <c r="Q208" s="98">
        <v>10730</v>
      </c>
      <c r="R208" s="98">
        <v>0</v>
      </c>
      <c r="S208" s="98">
        <v>1</v>
      </c>
      <c r="T208" s="98">
        <v>2</v>
      </c>
      <c r="U208" s="98">
        <v>0</v>
      </c>
      <c r="V208" s="98">
        <v>0</v>
      </c>
    </row>
    <row r="209" spans="1:22" x14ac:dyDescent="0.25">
      <c r="A209" s="98">
        <v>607</v>
      </c>
      <c r="B209" s="98">
        <v>23780521</v>
      </c>
      <c r="C209" s="98">
        <v>23780521</v>
      </c>
      <c r="D209" s="98">
        <v>360</v>
      </c>
      <c r="E209" s="98">
        <v>559303.3125</v>
      </c>
      <c r="F209" s="98">
        <v>4952316.5</v>
      </c>
      <c r="G209" s="98">
        <v>60</v>
      </c>
      <c r="H209" s="98">
        <v>304</v>
      </c>
      <c r="I209" s="98">
        <v>0.64</v>
      </c>
      <c r="J209" s="98">
        <v>99713</v>
      </c>
      <c r="K209" s="98">
        <v>14050</v>
      </c>
      <c r="L209" s="98">
        <v>1973</v>
      </c>
      <c r="M209" s="98">
        <v>142</v>
      </c>
      <c r="N209" s="98">
        <v>2</v>
      </c>
      <c r="O209" s="98">
        <v>16</v>
      </c>
      <c r="P209" s="98">
        <v>4</v>
      </c>
      <c r="Q209" s="98">
        <v>10730</v>
      </c>
      <c r="R209" s="98">
        <v>0</v>
      </c>
      <c r="S209" s="98">
        <v>1</v>
      </c>
      <c r="T209" s="98">
        <v>1</v>
      </c>
      <c r="U209" s="98">
        <v>0</v>
      </c>
      <c r="V209" s="98">
        <v>0</v>
      </c>
    </row>
    <row r="210" spans="1:22" x14ac:dyDescent="0.25">
      <c r="A210" s="98">
        <v>609</v>
      </c>
      <c r="B210" s="98">
        <v>23781225</v>
      </c>
      <c r="C210" s="98">
        <v>23781225</v>
      </c>
      <c r="D210" s="98">
        <v>376</v>
      </c>
      <c r="E210" s="98">
        <v>506318.90625</v>
      </c>
      <c r="F210" s="98">
        <v>4952373</v>
      </c>
      <c r="G210" s="98">
        <v>60</v>
      </c>
      <c r="H210" s="98">
        <v>304</v>
      </c>
      <c r="I210" s="98">
        <v>1.1000000000000001</v>
      </c>
      <c r="J210" s="98">
        <v>99923</v>
      </c>
      <c r="K210" s="98">
        <v>14269</v>
      </c>
      <c r="L210" s="98">
        <v>1973</v>
      </c>
      <c r="M210" s="98">
        <v>355</v>
      </c>
      <c r="N210" s="98">
        <v>2</v>
      </c>
      <c r="O210" s="98">
        <v>16</v>
      </c>
      <c r="P210" s="98">
        <v>4</v>
      </c>
      <c r="Q210" s="98">
        <v>10787</v>
      </c>
      <c r="R210" s="98">
        <v>0</v>
      </c>
      <c r="S210" s="98">
        <v>1</v>
      </c>
      <c r="T210" s="98">
        <v>1</v>
      </c>
      <c r="U210" s="98">
        <v>0</v>
      </c>
      <c r="V210" s="98">
        <v>0</v>
      </c>
    </row>
    <row r="211" spans="1:22" x14ac:dyDescent="0.25">
      <c r="A211" s="98">
        <v>538</v>
      </c>
      <c r="B211" s="98">
        <v>23781347</v>
      </c>
      <c r="C211" s="98">
        <v>23781347</v>
      </c>
      <c r="D211" s="98">
        <v>329</v>
      </c>
      <c r="E211" s="98">
        <v>554271.9375</v>
      </c>
      <c r="F211" s="98">
        <v>4955134</v>
      </c>
      <c r="G211" s="98">
        <v>60</v>
      </c>
      <c r="H211" s="98">
        <v>304</v>
      </c>
      <c r="I211" s="98">
        <v>0.01</v>
      </c>
      <c r="J211" s="98">
        <v>100786</v>
      </c>
      <c r="K211" s="98">
        <v>11516</v>
      </c>
      <c r="L211" s="98">
        <v>1966</v>
      </c>
      <c r="M211" s="98">
        <v>306</v>
      </c>
      <c r="N211" s="98">
        <v>2</v>
      </c>
      <c r="O211" s="98">
        <v>16</v>
      </c>
      <c r="P211" s="98">
        <v>4</v>
      </c>
      <c r="Q211" s="98">
        <v>10992</v>
      </c>
      <c r="R211" s="98">
        <v>0</v>
      </c>
      <c r="S211" s="98">
        <v>1</v>
      </c>
      <c r="T211" s="98">
        <v>1</v>
      </c>
      <c r="U211" s="98">
        <v>0</v>
      </c>
      <c r="V211" s="98">
        <v>0</v>
      </c>
    </row>
    <row r="212" spans="1:22" x14ac:dyDescent="0.25">
      <c r="A212" s="98">
        <v>155</v>
      </c>
      <c r="B212" s="98">
        <v>23781127</v>
      </c>
      <c r="C212" s="98">
        <v>23781127</v>
      </c>
      <c r="D212" s="98">
        <v>279</v>
      </c>
      <c r="E212" s="98">
        <v>505158.34375</v>
      </c>
      <c r="F212" s="98">
        <v>4955914.5</v>
      </c>
      <c r="G212" s="98">
        <v>60</v>
      </c>
      <c r="H212" s="98">
        <v>304</v>
      </c>
      <c r="I212" s="98">
        <v>0.34</v>
      </c>
      <c r="J212" s="98">
        <v>101870</v>
      </c>
      <c r="K212" s="98">
        <v>106</v>
      </c>
      <c r="L212" s="98">
        <v>1915</v>
      </c>
      <c r="M212" s="98">
        <v>354</v>
      </c>
      <c r="N212" s="98">
        <v>2</v>
      </c>
      <c r="O212" s="98">
        <v>16</v>
      </c>
      <c r="P212" s="98">
        <v>4</v>
      </c>
      <c r="Q212" s="98">
        <v>11137</v>
      </c>
      <c r="R212" s="98">
        <v>0</v>
      </c>
      <c r="S212" s="98">
        <v>1</v>
      </c>
      <c r="T212" s="98">
        <v>1</v>
      </c>
      <c r="U212" s="98">
        <v>0</v>
      </c>
      <c r="V212" s="98">
        <v>0</v>
      </c>
    </row>
    <row r="213" spans="1:22" x14ac:dyDescent="0.25">
      <c r="A213" s="98">
        <v>650</v>
      </c>
      <c r="B213" s="98">
        <v>23780493</v>
      </c>
      <c r="C213" s="98">
        <v>23780493</v>
      </c>
      <c r="D213" s="98">
        <v>298</v>
      </c>
      <c r="E213" s="98">
        <v>540208.125</v>
      </c>
      <c r="F213" s="98">
        <v>4956138</v>
      </c>
      <c r="G213" s="98">
        <v>60</v>
      </c>
      <c r="H213" s="98">
        <v>304</v>
      </c>
      <c r="I213" s="98">
        <v>0.04</v>
      </c>
      <c r="J213" s="98">
        <v>101954</v>
      </c>
      <c r="K213" s="98">
        <v>15785</v>
      </c>
      <c r="L213" s="98">
        <v>1977</v>
      </c>
      <c r="M213" s="98">
        <v>222</v>
      </c>
      <c r="N213" s="98">
        <v>2</v>
      </c>
      <c r="O213" s="98">
        <v>16</v>
      </c>
      <c r="P213" s="98">
        <v>4</v>
      </c>
      <c r="Q213" s="98">
        <v>11144</v>
      </c>
      <c r="R213" s="98">
        <v>0</v>
      </c>
      <c r="S213" s="98">
        <v>1</v>
      </c>
      <c r="T213" s="98">
        <v>1</v>
      </c>
      <c r="U213" s="98">
        <v>0</v>
      </c>
      <c r="V213" s="98">
        <v>0</v>
      </c>
    </row>
    <row r="214" spans="1:22" x14ac:dyDescent="0.25">
      <c r="A214" s="98">
        <v>635</v>
      </c>
      <c r="B214" s="98">
        <v>23780493</v>
      </c>
      <c r="C214" s="98">
        <v>23780493</v>
      </c>
      <c r="D214" s="98">
        <v>298</v>
      </c>
      <c r="E214" s="98">
        <v>540607.8125</v>
      </c>
      <c r="F214" s="98">
        <v>4955822.5</v>
      </c>
      <c r="G214" s="98">
        <v>60</v>
      </c>
      <c r="H214" s="98">
        <v>304</v>
      </c>
      <c r="I214" s="98">
        <v>0.04</v>
      </c>
      <c r="J214" s="98">
        <v>101955</v>
      </c>
      <c r="K214" s="98">
        <v>15152</v>
      </c>
      <c r="L214" s="98">
        <v>1976</v>
      </c>
      <c r="M214" s="98">
        <v>106</v>
      </c>
      <c r="N214" s="98">
        <v>2</v>
      </c>
      <c r="O214" s="98">
        <v>16</v>
      </c>
      <c r="P214" s="98">
        <v>4</v>
      </c>
      <c r="Q214" s="98">
        <v>11145</v>
      </c>
      <c r="R214" s="98">
        <v>0</v>
      </c>
      <c r="S214" s="98">
        <v>1</v>
      </c>
      <c r="T214" s="98">
        <v>1</v>
      </c>
      <c r="U214" s="98">
        <v>0</v>
      </c>
      <c r="V214" s="98">
        <v>0</v>
      </c>
    </row>
    <row r="215" spans="1:22" x14ac:dyDescent="0.25">
      <c r="A215" s="98">
        <v>631</v>
      </c>
      <c r="B215" s="98">
        <v>23780465</v>
      </c>
      <c r="C215" s="98">
        <v>23780465</v>
      </c>
      <c r="D215" s="98">
        <v>145</v>
      </c>
      <c r="E215" s="98">
        <v>515977.09375</v>
      </c>
      <c r="F215" s="98">
        <v>4959210.5</v>
      </c>
      <c r="G215" s="98">
        <v>60</v>
      </c>
      <c r="H215" s="98">
        <v>304</v>
      </c>
      <c r="I215" s="98">
        <v>0.11</v>
      </c>
      <c r="J215" s="98">
        <v>102200</v>
      </c>
      <c r="K215" s="98">
        <v>14936</v>
      </c>
      <c r="L215" s="98">
        <v>1975</v>
      </c>
      <c r="M215" s="98">
        <v>212</v>
      </c>
      <c r="N215" s="98">
        <v>2</v>
      </c>
      <c r="O215" s="98">
        <v>16</v>
      </c>
      <c r="P215" s="98">
        <v>4</v>
      </c>
      <c r="Q215" s="98">
        <v>11181</v>
      </c>
      <c r="R215" s="98">
        <v>0</v>
      </c>
      <c r="S215" s="98">
        <v>1</v>
      </c>
      <c r="T215" s="98">
        <v>1</v>
      </c>
      <c r="U215" s="98">
        <v>0</v>
      </c>
      <c r="V215" s="98">
        <v>0</v>
      </c>
    </row>
    <row r="216" spans="1:22" x14ac:dyDescent="0.25">
      <c r="A216" s="98">
        <v>593</v>
      </c>
      <c r="B216" s="98">
        <v>23781205</v>
      </c>
      <c r="C216" s="98">
        <v>23781205</v>
      </c>
      <c r="D216" s="98">
        <v>321</v>
      </c>
      <c r="E216" s="98">
        <v>517902.1875</v>
      </c>
      <c r="F216" s="98">
        <v>4954714</v>
      </c>
      <c r="G216" s="98">
        <v>60</v>
      </c>
      <c r="H216" s="98">
        <v>304</v>
      </c>
      <c r="I216" s="98">
        <v>0.08</v>
      </c>
      <c r="J216" s="98">
        <v>102270</v>
      </c>
      <c r="K216" s="98">
        <v>13585</v>
      </c>
      <c r="L216" s="98">
        <v>1971</v>
      </c>
      <c r="M216" s="98">
        <v>312</v>
      </c>
      <c r="N216" s="98">
        <v>2</v>
      </c>
      <c r="O216" s="98">
        <v>16</v>
      </c>
      <c r="P216" s="98">
        <v>4</v>
      </c>
      <c r="Q216" s="98">
        <v>11198</v>
      </c>
      <c r="R216" s="98">
        <v>0</v>
      </c>
      <c r="S216" s="98">
        <v>1</v>
      </c>
      <c r="T216" s="98">
        <v>1</v>
      </c>
      <c r="U216" s="98">
        <v>0</v>
      </c>
      <c r="V216" s="98">
        <v>0</v>
      </c>
    </row>
    <row r="217" spans="1:22" x14ac:dyDescent="0.25">
      <c r="A217" s="98">
        <v>558</v>
      </c>
      <c r="B217" s="98">
        <v>23780479</v>
      </c>
      <c r="C217" s="98">
        <v>23780479</v>
      </c>
      <c r="D217" s="98">
        <v>186</v>
      </c>
      <c r="E217" s="98">
        <v>522273.15625</v>
      </c>
      <c r="F217" s="98">
        <v>4959410</v>
      </c>
      <c r="G217" s="98">
        <v>60</v>
      </c>
      <c r="H217" s="98">
        <v>304</v>
      </c>
      <c r="I217" s="98">
        <v>0.39</v>
      </c>
      <c r="J217" s="98">
        <v>102916</v>
      </c>
      <c r="K217" s="98">
        <v>12344</v>
      </c>
      <c r="L217" s="98">
        <v>1968</v>
      </c>
      <c r="M217" s="98">
        <v>150</v>
      </c>
      <c r="N217" s="98">
        <v>2</v>
      </c>
      <c r="O217" s="98">
        <v>16</v>
      </c>
      <c r="P217" s="98">
        <v>4</v>
      </c>
      <c r="Q217" s="98">
        <v>11333</v>
      </c>
      <c r="R217" s="98">
        <v>0</v>
      </c>
      <c r="S217" s="98">
        <v>1</v>
      </c>
      <c r="T217" s="98">
        <v>2</v>
      </c>
      <c r="U217" s="98">
        <v>0</v>
      </c>
      <c r="V217" s="98">
        <v>0</v>
      </c>
    </row>
    <row r="218" spans="1:22" x14ac:dyDescent="0.25">
      <c r="A218" s="98">
        <v>559</v>
      </c>
      <c r="B218" s="98">
        <v>23780521</v>
      </c>
      <c r="C218" s="98">
        <v>23780521</v>
      </c>
      <c r="D218" s="98">
        <v>360</v>
      </c>
      <c r="E218" s="98">
        <v>559303.3125</v>
      </c>
      <c r="F218" s="98">
        <v>4952316.5</v>
      </c>
      <c r="G218" s="98">
        <v>60</v>
      </c>
      <c r="H218" s="98">
        <v>304</v>
      </c>
      <c r="I218" s="98">
        <v>0.39</v>
      </c>
      <c r="J218" s="98">
        <v>102916</v>
      </c>
      <c r="K218" s="98">
        <v>12345</v>
      </c>
      <c r="L218" s="98">
        <v>1968</v>
      </c>
      <c r="M218" s="98">
        <v>150</v>
      </c>
      <c r="N218" s="98">
        <v>2</v>
      </c>
      <c r="O218" s="98">
        <v>16</v>
      </c>
      <c r="P218" s="98">
        <v>4</v>
      </c>
      <c r="Q218" s="98">
        <v>11333</v>
      </c>
      <c r="R218" s="98">
        <v>0</v>
      </c>
      <c r="S218" s="98">
        <v>1</v>
      </c>
      <c r="T218" s="98">
        <v>1</v>
      </c>
      <c r="U218" s="98">
        <v>0</v>
      </c>
      <c r="V218" s="98">
        <v>0</v>
      </c>
    </row>
    <row r="219" spans="1:22" x14ac:dyDescent="0.25">
      <c r="A219" s="98">
        <v>153</v>
      </c>
      <c r="B219" s="98">
        <v>23780475</v>
      </c>
      <c r="C219" s="98">
        <v>23780475</v>
      </c>
      <c r="D219" s="98">
        <v>119</v>
      </c>
      <c r="E219" s="98">
        <v>518071.625</v>
      </c>
      <c r="F219" s="98">
        <v>4960441.5</v>
      </c>
      <c r="G219" s="98">
        <v>60</v>
      </c>
      <c r="H219" s="98">
        <v>304</v>
      </c>
      <c r="I219" s="98">
        <v>0.03</v>
      </c>
      <c r="J219" s="98">
        <v>104657</v>
      </c>
      <c r="K219" s="98">
        <v>83</v>
      </c>
      <c r="L219" s="98">
        <v>1911</v>
      </c>
      <c r="M219" s="98">
        <v>175</v>
      </c>
      <c r="N219" s="98">
        <v>2</v>
      </c>
      <c r="O219" s="98">
        <v>16</v>
      </c>
      <c r="P219" s="98">
        <v>4</v>
      </c>
      <c r="Q219" s="98">
        <v>11579</v>
      </c>
      <c r="R219" s="98">
        <v>0</v>
      </c>
      <c r="S219" s="98">
        <v>1</v>
      </c>
      <c r="T219" s="98">
        <v>1</v>
      </c>
      <c r="U219" s="98">
        <v>0</v>
      </c>
      <c r="V219" s="98">
        <v>0</v>
      </c>
    </row>
    <row r="220" spans="1:22" x14ac:dyDescent="0.25">
      <c r="A220" s="98">
        <v>323</v>
      </c>
      <c r="B220" s="98">
        <v>23780449</v>
      </c>
      <c r="C220" s="98">
        <v>23780449</v>
      </c>
      <c r="D220" s="98">
        <v>189</v>
      </c>
      <c r="E220" s="98">
        <v>511862.375</v>
      </c>
      <c r="F220" s="98">
        <v>4959042</v>
      </c>
      <c r="G220" s="98">
        <v>60</v>
      </c>
      <c r="H220" s="98">
        <v>304</v>
      </c>
      <c r="I220" s="98">
        <v>0.16</v>
      </c>
      <c r="J220" s="98">
        <v>104971</v>
      </c>
      <c r="K220" s="98">
        <v>4936</v>
      </c>
      <c r="L220" s="98">
        <v>1950</v>
      </c>
      <c r="M220" s="98">
        <v>335</v>
      </c>
      <c r="N220" s="98">
        <v>2</v>
      </c>
      <c r="O220" s="98">
        <v>16</v>
      </c>
      <c r="P220" s="98">
        <v>4</v>
      </c>
      <c r="Q220" s="98">
        <v>11616</v>
      </c>
      <c r="R220" s="98">
        <v>0</v>
      </c>
      <c r="S220" s="98">
        <v>1</v>
      </c>
      <c r="T220" s="98">
        <v>1</v>
      </c>
      <c r="U220" s="98">
        <v>0</v>
      </c>
      <c r="V220" s="98">
        <v>0</v>
      </c>
    </row>
    <row r="221" spans="1:22" x14ac:dyDescent="0.25">
      <c r="A221" s="98">
        <v>507</v>
      </c>
      <c r="B221" s="98">
        <v>23780431</v>
      </c>
      <c r="C221" s="98">
        <v>23780431</v>
      </c>
      <c r="D221" s="98">
        <v>292</v>
      </c>
      <c r="E221" s="98">
        <v>513595.78125</v>
      </c>
      <c r="F221" s="98">
        <v>4956177</v>
      </c>
      <c r="G221" s="98">
        <v>60</v>
      </c>
      <c r="H221" s="98">
        <v>304</v>
      </c>
      <c r="I221" s="98">
        <v>0.05</v>
      </c>
      <c r="J221" s="98">
        <v>105406</v>
      </c>
      <c r="K221" s="98">
        <v>10564</v>
      </c>
      <c r="L221" s="98">
        <v>1964</v>
      </c>
      <c r="M221" s="98">
        <v>216</v>
      </c>
      <c r="N221" s="98">
        <v>2</v>
      </c>
      <c r="O221" s="98">
        <v>16</v>
      </c>
      <c r="P221" s="98">
        <v>4</v>
      </c>
      <c r="Q221" s="98">
        <v>11655</v>
      </c>
      <c r="R221" s="98">
        <v>0</v>
      </c>
      <c r="S221" s="98">
        <v>1</v>
      </c>
      <c r="T221" s="98">
        <v>1</v>
      </c>
      <c r="U221" s="98">
        <v>0</v>
      </c>
      <c r="V221" s="98">
        <v>0</v>
      </c>
    </row>
    <row r="222" spans="1:22" x14ac:dyDescent="0.25">
      <c r="A222" s="98">
        <v>154</v>
      </c>
      <c r="B222" s="98">
        <v>23780475</v>
      </c>
      <c r="C222" s="98">
        <v>23780475</v>
      </c>
      <c r="D222" s="98">
        <v>119</v>
      </c>
      <c r="E222" s="98">
        <v>518071.625</v>
      </c>
      <c r="F222" s="98">
        <v>4960441.5</v>
      </c>
      <c r="G222" s="98">
        <v>60</v>
      </c>
      <c r="H222" s="98">
        <v>304</v>
      </c>
      <c r="I222" s="98">
        <v>1.28</v>
      </c>
      <c r="J222" s="98">
        <v>105677</v>
      </c>
      <c r="K222" s="98">
        <v>84</v>
      </c>
      <c r="L222" s="98">
        <v>1911</v>
      </c>
      <c r="M222" s="98">
        <v>175</v>
      </c>
      <c r="N222" s="98">
        <v>2</v>
      </c>
      <c r="O222" s="98">
        <v>16</v>
      </c>
      <c r="P222" s="98">
        <v>4</v>
      </c>
      <c r="Q222" s="98">
        <v>11696</v>
      </c>
      <c r="R222" s="98">
        <v>0</v>
      </c>
      <c r="S222" s="98">
        <v>1</v>
      </c>
      <c r="T222" s="98">
        <v>1</v>
      </c>
      <c r="U222" s="98">
        <v>0</v>
      </c>
      <c r="V222" s="98">
        <v>0</v>
      </c>
    </row>
    <row r="223" spans="1:22" x14ac:dyDescent="0.25">
      <c r="A223" s="98">
        <v>672</v>
      </c>
      <c r="B223" s="98">
        <v>23780483</v>
      </c>
      <c r="C223" s="98">
        <v>23780483</v>
      </c>
      <c r="D223" s="98">
        <v>233</v>
      </c>
      <c r="E223" s="98">
        <v>531381.75</v>
      </c>
      <c r="F223" s="98">
        <v>4958795</v>
      </c>
      <c r="G223" s="98">
        <v>60</v>
      </c>
      <c r="H223" s="98">
        <v>304</v>
      </c>
      <c r="I223" s="98">
        <v>0.21</v>
      </c>
      <c r="J223" s="98">
        <v>105944</v>
      </c>
      <c r="K223" s="98">
        <v>16473</v>
      </c>
      <c r="L223" s="98">
        <v>1980</v>
      </c>
      <c r="M223" s="98">
        <v>161</v>
      </c>
      <c r="N223" s="98">
        <v>2</v>
      </c>
      <c r="O223" s="98">
        <v>16</v>
      </c>
      <c r="P223" s="98">
        <v>4</v>
      </c>
      <c r="Q223" s="98">
        <v>11718</v>
      </c>
      <c r="R223" s="98">
        <v>0</v>
      </c>
      <c r="S223" s="98">
        <v>1</v>
      </c>
      <c r="T223" s="98">
        <v>2</v>
      </c>
      <c r="U223" s="98">
        <v>0</v>
      </c>
      <c r="V223" s="98">
        <v>0</v>
      </c>
    </row>
    <row r="224" spans="1:22" x14ac:dyDescent="0.25">
      <c r="A224" s="98">
        <v>673</v>
      </c>
      <c r="B224" s="98">
        <v>23780483</v>
      </c>
      <c r="C224" s="98">
        <v>23780483</v>
      </c>
      <c r="D224" s="98">
        <v>233</v>
      </c>
      <c r="E224" s="98">
        <v>531392.75</v>
      </c>
      <c r="F224" s="98">
        <v>4958824.5</v>
      </c>
      <c r="G224" s="98">
        <v>60</v>
      </c>
      <c r="H224" s="98">
        <v>304</v>
      </c>
      <c r="I224" s="98">
        <v>0.21</v>
      </c>
      <c r="J224" s="98">
        <v>105944</v>
      </c>
      <c r="K224" s="98">
        <v>16474</v>
      </c>
      <c r="L224" s="98">
        <v>1980</v>
      </c>
      <c r="M224" s="98">
        <v>161</v>
      </c>
      <c r="N224" s="98">
        <v>2</v>
      </c>
      <c r="O224" s="98">
        <v>16</v>
      </c>
      <c r="P224" s="98">
        <v>4</v>
      </c>
      <c r="Q224" s="98">
        <v>11718</v>
      </c>
      <c r="R224" s="98">
        <v>0</v>
      </c>
      <c r="S224" s="98">
        <v>1</v>
      </c>
      <c r="T224" s="98">
        <v>1</v>
      </c>
      <c r="U224" s="98">
        <v>0</v>
      </c>
      <c r="V224" s="98">
        <v>0</v>
      </c>
    </row>
    <row r="225" spans="1:22" x14ac:dyDescent="0.25">
      <c r="A225" s="98">
        <v>643</v>
      </c>
      <c r="B225" s="98">
        <v>23780521</v>
      </c>
      <c r="C225" s="98">
        <v>23780521</v>
      </c>
      <c r="D225" s="98">
        <v>360</v>
      </c>
      <c r="E225" s="98">
        <v>559303.3125</v>
      </c>
      <c r="F225" s="98">
        <v>4952316.5</v>
      </c>
      <c r="G225" s="98">
        <v>60</v>
      </c>
      <c r="H225" s="98">
        <v>304</v>
      </c>
      <c r="I225" s="98">
        <v>0</v>
      </c>
      <c r="J225" s="98">
        <v>106596</v>
      </c>
      <c r="K225" s="98">
        <v>15583</v>
      </c>
      <c r="L225" s="98">
        <v>1977</v>
      </c>
      <c r="M225" s="98">
        <v>88</v>
      </c>
      <c r="N225" s="98">
        <v>2</v>
      </c>
      <c r="O225" s="98">
        <v>16</v>
      </c>
      <c r="P225" s="98">
        <v>4</v>
      </c>
      <c r="Q225" s="98">
        <v>11756</v>
      </c>
      <c r="R225" s="98">
        <v>0</v>
      </c>
      <c r="S225" s="98">
        <v>1</v>
      </c>
      <c r="T225" s="98">
        <v>2</v>
      </c>
      <c r="U225" s="98">
        <v>0</v>
      </c>
      <c r="V225" s="98">
        <v>0</v>
      </c>
    </row>
    <row r="226" spans="1:22" x14ac:dyDescent="0.25">
      <c r="A226" s="98">
        <v>644</v>
      </c>
      <c r="B226" s="98">
        <v>23780477</v>
      </c>
      <c r="C226" s="98">
        <v>23780477</v>
      </c>
      <c r="D226" s="98">
        <v>142</v>
      </c>
      <c r="E226" s="98">
        <v>519772.28125</v>
      </c>
      <c r="F226" s="98">
        <v>4960020.5</v>
      </c>
      <c r="G226" s="98">
        <v>60</v>
      </c>
      <c r="H226" s="98">
        <v>304</v>
      </c>
      <c r="I226" s="98">
        <v>0</v>
      </c>
      <c r="J226" s="98">
        <v>106596</v>
      </c>
      <c r="K226" s="98">
        <v>15584</v>
      </c>
      <c r="L226" s="98">
        <v>1977</v>
      </c>
      <c r="M226" s="98">
        <v>88</v>
      </c>
      <c r="N226" s="98">
        <v>2</v>
      </c>
      <c r="O226" s="98">
        <v>16</v>
      </c>
      <c r="P226" s="98">
        <v>4</v>
      </c>
      <c r="Q226" s="98">
        <v>11756</v>
      </c>
      <c r="R226" s="98">
        <v>0</v>
      </c>
      <c r="S226" s="98">
        <v>1</v>
      </c>
      <c r="T226" s="98">
        <v>2</v>
      </c>
      <c r="U226" s="98">
        <v>0</v>
      </c>
      <c r="V226" s="98">
        <v>0</v>
      </c>
    </row>
    <row r="227" spans="1:22" x14ac:dyDescent="0.25">
      <c r="A227" s="98">
        <v>645</v>
      </c>
      <c r="B227" s="98">
        <v>23780477</v>
      </c>
      <c r="C227" s="98">
        <v>23780477</v>
      </c>
      <c r="D227" s="98">
        <v>142</v>
      </c>
      <c r="E227" s="98">
        <v>520414.8125</v>
      </c>
      <c r="F227" s="98">
        <v>4959930</v>
      </c>
      <c r="G227" s="98">
        <v>60</v>
      </c>
      <c r="H227" s="98">
        <v>304</v>
      </c>
      <c r="I227" s="98">
        <v>0</v>
      </c>
      <c r="J227" s="98">
        <v>106596</v>
      </c>
      <c r="K227" s="98">
        <v>15585</v>
      </c>
      <c r="L227" s="98">
        <v>1977</v>
      </c>
      <c r="M227" s="98">
        <v>88</v>
      </c>
      <c r="N227" s="98">
        <v>2</v>
      </c>
      <c r="O227" s="98">
        <v>16</v>
      </c>
      <c r="P227" s="98">
        <v>4</v>
      </c>
      <c r="Q227" s="98">
        <v>11756</v>
      </c>
      <c r="R227" s="98">
        <v>0</v>
      </c>
      <c r="S227" s="98">
        <v>1</v>
      </c>
      <c r="T227" s="98">
        <v>1</v>
      </c>
      <c r="U227" s="98">
        <v>0</v>
      </c>
      <c r="V227" s="98">
        <v>0</v>
      </c>
    </row>
    <row r="228" spans="1:22" x14ac:dyDescent="0.25">
      <c r="A228" s="98">
        <v>147</v>
      </c>
      <c r="B228" s="98">
        <v>23780475</v>
      </c>
      <c r="C228" s="98">
        <v>23780475</v>
      </c>
      <c r="D228" s="98">
        <v>119</v>
      </c>
      <c r="E228" s="98">
        <v>518071.625</v>
      </c>
      <c r="F228" s="98">
        <v>4960441.5</v>
      </c>
      <c r="G228" s="98">
        <v>60</v>
      </c>
      <c r="H228" s="98">
        <v>304</v>
      </c>
      <c r="I228" s="98">
        <v>0.49</v>
      </c>
      <c r="J228" s="98">
        <v>106687</v>
      </c>
      <c r="K228" s="98">
        <v>55</v>
      </c>
      <c r="L228" s="98">
        <v>1909</v>
      </c>
      <c r="M228" s="98">
        <v>134</v>
      </c>
      <c r="N228" s="98">
        <v>2</v>
      </c>
      <c r="O228" s="98">
        <v>16</v>
      </c>
      <c r="P228" s="98">
        <v>4</v>
      </c>
      <c r="Q228" s="98">
        <v>11787</v>
      </c>
      <c r="R228" s="98">
        <v>0</v>
      </c>
      <c r="S228" s="98">
        <v>1</v>
      </c>
      <c r="T228" s="98">
        <v>1</v>
      </c>
      <c r="U228" s="98">
        <v>0</v>
      </c>
      <c r="V228" s="98">
        <v>0</v>
      </c>
    </row>
    <row r="229" spans="1:22" x14ac:dyDescent="0.25">
      <c r="A229" s="98">
        <v>148</v>
      </c>
      <c r="B229" s="98">
        <v>23780475</v>
      </c>
      <c r="C229" s="98">
        <v>23780475</v>
      </c>
      <c r="D229" s="98">
        <v>119</v>
      </c>
      <c r="E229" s="98">
        <v>518071.625</v>
      </c>
      <c r="F229" s="98">
        <v>4960441.5</v>
      </c>
      <c r="G229" s="98">
        <v>60</v>
      </c>
      <c r="H229" s="98">
        <v>304</v>
      </c>
      <c r="I229" s="98">
        <v>1.29</v>
      </c>
      <c r="J229" s="98">
        <v>106688</v>
      </c>
      <c r="K229" s="98">
        <v>56</v>
      </c>
      <c r="L229" s="98">
        <v>1909</v>
      </c>
      <c r="M229" s="98">
        <v>134</v>
      </c>
      <c r="N229" s="98">
        <v>2</v>
      </c>
      <c r="O229" s="98">
        <v>16</v>
      </c>
      <c r="P229" s="98">
        <v>4</v>
      </c>
      <c r="Q229" s="98">
        <v>11788</v>
      </c>
      <c r="R229" s="98">
        <v>0</v>
      </c>
      <c r="S229" s="98">
        <v>1</v>
      </c>
      <c r="T229" s="98">
        <v>1</v>
      </c>
      <c r="U229" s="98">
        <v>0</v>
      </c>
      <c r="V229" s="98">
        <v>0</v>
      </c>
    </row>
    <row r="230" spans="1:22" x14ac:dyDescent="0.25">
      <c r="A230" s="98">
        <v>676</v>
      </c>
      <c r="B230" s="98">
        <v>23781141</v>
      </c>
      <c r="C230" s="98">
        <v>23781141</v>
      </c>
      <c r="D230" s="98">
        <v>300</v>
      </c>
      <c r="E230" s="98">
        <v>504799.90625</v>
      </c>
      <c r="F230" s="98">
        <v>4955341.5</v>
      </c>
      <c r="G230" s="98">
        <v>60</v>
      </c>
      <c r="H230" s="98">
        <v>304</v>
      </c>
      <c r="I230" s="98">
        <v>0.02</v>
      </c>
      <c r="J230" s="98">
        <v>106840</v>
      </c>
      <c r="K230" s="98">
        <v>16658</v>
      </c>
      <c r="L230" s="98">
        <v>1981</v>
      </c>
      <c r="M230" s="98">
        <v>167</v>
      </c>
      <c r="N230" s="98">
        <v>2</v>
      </c>
      <c r="O230" s="98">
        <v>16</v>
      </c>
      <c r="P230" s="98">
        <v>4</v>
      </c>
      <c r="Q230" s="98">
        <v>11797</v>
      </c>
      <c r="R230" s="98">
        <v>0</v>
      </c>
      <c r="S230" s="98">
        <v>1</v>
      </c>
      <c r="T230" s="98">
        <v>1</v>
      </c>
      <c r="U230" s="98">
        <v>0</v>
      </c>
      <c r="V230" s="98">
        <v>0</v>
      </c>
    </row>
    <row r="231" spans="1:22" x14ac:dyDescent="0.25">
      <c r="A231" s="98">
        <v>655</v>
      </c>
      <c r="B231" s="98">
        <v>23780839</v>
      </c>
      <c r="C231" s="98">
        <v>23780839</v>
      </c>
      <c r="D231" s="98">
        <v>68</v>
      </c>
      <c r="E231" s="98">
        <v>546943.0625</v>
      </c>
      <c r="F231" s="98">
        <v>4961803.5</v>
      </c>
      <c r="G231" s="98">
        <v>60</v>
      </c>
      <c r="H231" s="98">
        <v>304</v>
      </c>
      <c r="I231" s="98">
        <v>9.5000000000000001E-2</v>
      </c>
      <c r="J231" s="98">
        <v>107108</v>
      </c>
      <c r="K231" s="98">
        <v>16128</v>
      </c>
      <c r="L231" s="98">
        <v>1978</v>
      </c>
      <c r="M231" s="98">
        <v>339</v>
      </c>
      <c r="N231" s="98">
        <v>2</v>
      </c>
      <c r="O231" s="98">
        <v>16</v>
      </c>
      <c r="P231" s="98">
        <v>4</v>
      </c>
      <c r="Q231" s="98">
        <v>11834</v>
      </c>
      <c r="R231" s="98">
        <v>0</v>
      </c>
      <c r="S231" s="98">
        <v>1</v>
      </c>
      <c r="T231" s="98">
        <v>1</v>
      </c>
      <c r="U231" s="98">
        <v>0</v>
      </c>
      <c r="V231" s="98">
        <v>0</v>
      </c>
    </row>
    <row r="232" spans="1:22" x14ac:dyDescent="0.25">
      <c r="A232" s="98">
        <v>654</v>
      </c>
      <c r="B232" s="98">
        <v>23780839</v>
      </c>
      <c r="C232" s="98">
        <v>23780839</v>
      </c>
      <c r="D232" s="98">
        <v>68</v>
      </c>
      <c r="E232" s="98">
        <v>546883.5</v>
      </c>
      <c r="F232" s="98">
        <v>4961747.5</v>
      </c>
      <c r="G232" s="98">
        <v>60</v>
      </c>
      <c r="H232" s="98">
        <v>304</v>
      </c>
      <c r="I232" s="98">
        <v>5.0000000000000001E-3</v>
      </c>
      <c r="J232" s="98">
        <v>107108</v>
      </c>
      <c r="K232" s="98">
        <v>16129</v>
      </c>
      <c r="L232" s="98">
        <v>1978</v>
      </c>
      <c r="M232" s="98">
        <v>339</v>
      </c>
      <c r="N232" s="98">
        <v>2</v>
      </c>
      <c r="O232" s="98">
        <v>16</v>
      </c>
      <c r="P232" s="98">
        <v>4</v>
      </c>
      <c r="Q232" s="98">
        <v>11834</v>
      </c>
      <c r="R232" s="98">
        <v>0</v>
      </c>
      <c r="S232" s="98">
        <v>1</v>
      </c>
      <c r="T232" s="98">
        <v>2</v>
      </c>
      <c r="U232" s="98">
        <v>0</v>
      </c>
      <c r="V232" s="98">
        <v>0</v>
      </c>
    </row>
    <row r="233" spans="1:22" x14ac:dyDescent="0.25">
      <c r="A233" s="98">
        <v>634</v>
      </c>
      <c r="B233" s="98">
        <v>23781079</v>
      </c>
      <c r="C233" s="98">
        <v>23781079</v>
      </c>
      <c r="D233" s="98">
        <v>115</v>
      </c>
      <c r="E233" s="98">
        <v>529350.875</v>
      </c>
      <c r="F233" s="98">
        <v>4960632</v>
      </c>
      <c r="G233" s="98">
        <v>60</v>
      </c>
      <c r="H233" s="98">
        <v>304</v>
      </c>
      <c r="I233" s="98">
        <v>0.05</v>
      </c>
      <c r="J233" s="98">
        <v>107235</v>
      </c>
      <c r="K233" s="98">
        <v>15115</v>
      </c>
      <c r="L233" s="98">
        <v>1976</v>
      </c>
      <c r="M233" s="98">
        <v>75</v>
      </c>
      <c r="N233" s="98">
        <v>2</v>
      </c>
      <c r="O233" s="98">
        <v>16</v>
      </c>
      <c r="P233" s="98">
        <v>4</v>
      </c>
      <c r="Q233" s="98">
        <v>11843</v>
      </c>
      <c r="R233" s="98">
        <v>0</v>
      </c>
      <c r="S233" s="98">
        <v>1</v>
      </c>
      <c r="T233" s="98">
        <v>1</v>
      </c>
      <c r="U233" s="98">
        <v>0</v>
      </c>
      <c r="V233" s="98">
        <v>0</v>
      </c>
    </row>
    <row r="234" spans="1:22" x14ac:dyDescent="0.25">
      <c r="A234" s="98">
        <v>652</v>
      </c>
      <c r="B234" s="98">
        <v>23780505</v>
      </c>
      <c r="C234" s="98">
        <v>23780505</v>
      </c>
      <c r="D234" s="98">
        <v>271</v>
      </c>
      <c r="E234" s="98">
        <v>552695.5625</v>
      </c>
      <c r="F234" s="98">
        <v>4956290.5</v>
      </c>
      <c r="G234" s="98">
        <v>60</v>
      </c>
      <c r="H234" s="98">
        <v>304</v>
      </c>
      <c r="I234" s="98">
        <v>0.04</v>
      </c>
      <c r="J234" s="98">
        <v>107597</v>
      </c>
      <c r="K234" s="98">
        <v>16030</v>
      </c>
      <c r="L234" s="98">
        <v>1978</v>
      </c>
      <c r="M234" s="98">
        <v>172</v>
      </c>
      <c r="N234" s="98">
        <v>2</v>
      </c>
      <c r="O234" s="98">
        <v>16</v>
      </c>
      <c r="P234" s="98">
        <v>4</v>
      </c>
      <c r="Q234" s="98">
        <v>11927</v>
      </c>
      <c r="R234" s="98">
        <v>0</v>
      </c>
      <c r="S234" s="98">
        <v>1</v>
      </c>
      <c r="T234" s="98">
        <v>1</v>
      </c>
      <c r="U234" s="98">
        <v>0</v>
      </c>
      <c r="V234" s="98">
        <v>0</v>
      </c>
    </row>
    <row r="235" spans="1:22" x14ac:dyDescent="0.25">
      <c r="A235" s="98">
        <v>678</v>
      </c>
      <c r="B235" s="98">
        <v>23781331</v>
      </c>
      <c r="C235" s="98">
        <v>23781331</v>
      </c>
      <c r="D235" s="98">
        <v>341</v>
      </c>
      <c r="E235" s="98">
        <v>544806.375</v>
      </c>
      <c r="F235" s="98">
        <v>4954546.5</v>
      </c>
      <c r="G235" s="98">
        <v>60</v>
      </c>
      <c r="H235" s="98">
        <v>304</v>
      </c>
      <c r="I235" s="98">
        <v>0.03</v>
      </c>
      <c r="J235" s="98">
        <v>108117</v>
      </c>
      <c r="K235" s="98">
        <v>16696</v>
      </c>
      <c r="L235" s="98">
        <v>1981</v>
      </c>
      <c r="M235" s="98">
        <v>236</v>
      </c>
      <c r="N235" s="98">
        <v>2</v>
      </c>
      <c r="O235" s="98">
        <v>16</v>
      </c>
      <c r="P235" s="98">
        <v>4</v>
      </c>
      <c r="Q235" s="98">
        <v>11985</v>
      </c>
      <c r="R235" s="98">
        <v>0</v>
      </c>
      <c r="S235" s="98">
        <v>1</v>
      </c>
      <c r="T235" s="98">
        <v>1</v>
      </c>
      <c r="U235" s="98">
        <v>0</v>
      </c>
      <c r="V235" s="98">
        <v>0</v>
      </c>
    </row>
    <row r="236" spans="1:22" x14ac:dyDescent="0.25">
      <c r="A236" s="98">
        <v>677</v>
      </c>
      <c r="B236" s="98">
        <v>23780437</v>
      </c>
      <c r="C236" s="98">
        <v>23780437</v>
      </c>
      <c r="D236" s="98">
        <v>265</v>
      </c>
      <c r="E236" s="98">
        <v>520348.75</v>
      </c>
      <c r="F236" s="98">
        <v>4957264.5</v>
      </c>
      <c r="G236" s="98">
        <v>60</v>
      </c>
      <c r="H236" s="98">
        <v>304</v>
      </c>
      <c r="I236" s="98">
        <v>0.01</v>
      </c>
      <c r="J236" s="98">
        <v>108216</v>
      </c>
      <c r="K236" s="98">
        <v>16690</v>
      </c>
      <c r="L236" s="98">
        <v>1981</v>
      </c>
      <c r="M236" s="98">
        <v>230</v>
      </c>
      <c r="N236" s="98">
        <v>2</v>
      </c>
      <c r="O236" s="98">
        <v>16</v>
      </c>
      <c r="P236" s="98">
        <v>4</v>
      </c>
      <c r="Q236" s="98">
        <v>12003</v>
      </c>
      <c r="R236" s="98">
        <v>0</v>
      </c>
      <c r="S236" s="98">
        <v>1</v>
      </c>
      <c r="T236" s="98">
        <v>1</v>
      </c>
      <c r="U236" s="98">
        <v>0</v>
      </c>
      <c r="V236" s="98">
        <v>0</v>
      </c>
    </row>
    <row r="237" spans="1:22" x14ac:dyDescent="0.25">
      <c r="A237" s="98">
        <v>684</v>
      </c>
      <c r="B237" s="98">
        <v>23780483</v>
      </c>
      <c r="C237" s="98">
        <v>23780483</v>
      </c>
      <c r="D237" s="98">
        <v>233</v>
      </c>
      <c r="E237" s="98">
        <v>531926.75</v>
      </c>
      <c r="F237" s="98">
        <v>4958102.5</v>
      </c>
      <c r="G237" s="98">
        <v>60</v>
      </c>
      <c r="H237" s="98">
        <v>304</v>
      </c>
      <c r="I237" s="98">
        <v>0.06</v>
      </c>
      <c r="J237" s="98">
        <v>108220</v>
      </c>
      <c r="K237" s="98">
        <v>16956</v>
      </c>
      <c r="L237" s="98">
        <v>1983</v>
      </c>
      <c r="M237" s="98">
        <v>158</v>
      </c>
      <c r="N237" s="98">
        <v>2</v>
      </c>
      <c r="O237" s="98">
        <v>16</v>
      </c>
      <c r="P237" s="98">
        <v>4</v>
      </c>
      <c r="Q237" s="98">
        <v>12006</v>
      </c>
      <c r="R237" s="98">
        <v>0</v>
      </c>
      <c r="S237" s="98">
        <v>1</v>
      </c>
      <c r="T237" s="98">
        <v>1</v>
      </c>
      <c r="U237" s="98">
        <v>0</v>
      </c>
      <c r="V237" s="98">
        <v>0</v>
      </c>
    </row>
    <row r="238" spans="1:22" x14ac:dyDescent="0.25">
      <c r="A238" s="98">
        <v>681</v>
      </c>
      <c r="B238" s="98">
        <v>23780991</v>
      </c>
      <c r="C238" s="98">
        <v>23780991</v>
      </c>
      <c r="D238" s="98">
        <v>124</v>
      </c>
      <c r="E238" s="98">
        <v>531054.875</v>
      </c>
      <c r="F238" s="98">
        <v>4960650.5</v>
      </c>
      <c r="G238" s="98">
        <v>60</v>
      </c>
      <c r="H238" s="98">
        <v>304</v>
      </c>
      <c r="I238" s="98">
        <v>0.08</v>
      </c>
      <c r="J238" s="98">
        <v>108231</v>
      </c>
      <c r="K238" s="98">
        <v>16877</v>
      </c>
      <c r="L238" s="98">
        <v>1983</v>
      </c>
      <c r="M238" s="98">
        <v>3</v>
      </c>
      <c r="N238" s="98">
        <v>2</v>
      </c>
      <c r="O238" s="98">
        <v>16</v>
      </c>
      <c r="P238" s="98">
        <v>4</v>
      </c>
      <c r="Q238" s="98">
        <v>12010</v>
      </c>
      <c r="R238" s="98">
        <v>0</v>
      </c>
      <c r="S238" s="98">
        <v>1</v>
      </c>
      <c r="T238" s="98">
        <v>1</v>
      </c>
      <c r="U238" s="98">
        <v>0</v>
      </c>
      <c r="V238" s="98">
        <v>0</v>
      </c>
    </row>
    <row r="239" spans="1:22" x14ac:dyDescent="0.25">
      <c r="A239" s="98">
        <v>639</v>
      </c>
      <c r="B239" s="98">
        <v>23780521</v>
      </c>
      <c r="C239" s="98">
        <v>23780521</v>
      </c>
      <c r="D239" s="98">
        <v>360</v>
      </c>
      <c r="E239" s="98">
        <v>559303.3125</v>
      </c>
      <c r="F239" s="98">
        <v>4952316.5</v>
      </c>
      <c r="G239" s="98">
        <v>60</v>
      </c>
      <c r="H239" s="98">
        <v>304</v>
      </c>
      <c r="I239" s="98">
        <v>0.52</v>
      </c>
      <c r="J239" s="98">
        <v>108591</v>
      </c>
      <c r="K239" s="98">
        <v>15374</v>
      </c>
      <c r="L239" s="98">
        <v>1977</v>
      </c>
      <c r="M239" s="98">
        <v>39</v>
      </c>
      <c r="N239" s="98">
        <v>2</v>
      </c>
      <c r="O239" s="98">
        <v>16</v>
      </c>
      <c r="P239" s="98">
        <v>4</v>
      </c>
      <c r="Q239" s="98">
        <v>12066</v>
      </c>
      <c r="R239" s="98">
        <v>0</v>
      </c>
      <c r="S239" s="98">
        <v>1</v>
      </c>
      <c r="T239" s="98">
        <v>2</v>
      </c>
      <c r="U239" s="98">
        <v>0</v>
      </c>
      <c r="V239" s="98">
        <v>0</v>
      </c>
    </row>
    <row r="240" spans="1:22" x14ac:dyDescent="0.25">
      <c r="A240" s="98">
        <v>669</v>
      </c>
      <c r="B240" s="98">
        <v>23780483</v>
      </c>
      <c r="C240" s="98">
        <v>23780483</v>
      </c>
      <c r="D240" s="98">
        <v>233</v>
      </c>
      <c r="E240" s="98">
        <v>534260.4375</v>
      </c>
      <c r="F240" s="98">
        <v>4957428</v>
      </c>
      <c r="G240" s="98">
        <v>60</v>
      </c>
      <c r="H240" s="98">
        <v>304</v>
      </c>
      <c r="I240" s="98">
        <v>0.05</v>
      </c>
      <c r="J240" s="98">
        <v>108634</v>
      </c>
      <c r="K240" s="98">
        <v>16323</v>
      </c>
      <c r="L240" s="98">
        <v>1979</v>
      </c>
      <c r="M240" s="98">
        <v>243</v>
      </c>
      <c r="N240" s="98">
        <v>2</v>
      </c>
      <c r="O240" s="98">
        <v>16</v>
      </c>
      <c r="P240" s="98">
        <v>4</v>
      </c>
      <c r="Q240" s="98">
        <v>12071</v>
      </c>
      <c r="R240" s="98">
        <v>0</v>
      </c>
      <c r="S240" s="98">
        <v>1</v>
      </c>
      <c r="T240" s="98">
        <v>1</v>
      </c>
      <c r="U240" s="98">
        <v>0</v>
      </c>
      <c r="V240" s="98">
        <v>0</v>
      </c>
    </row>
    <row r="241" spans="1:22" x14ac:dyDescent="0.25">
      <c r="A241" s="98">
        <v>355</v>
      </c>
      <c r="B241" s="98">
        <v>23780457</v>
      </c>
      <c r="C241" s="98">
        <v>23780457</v>
      </c>
      <c r="D241" s="98">
        <v>184</v>
      </c>
      <c r="E241" s="98">
        <v>514191.625</v>
      </c>
      <c r="F241" s="98">
        <v>4958168.5</v>
      </c>
      <c r="G241" s="98">
        <v>60</v>
      </c>
      <c r="H241" s="98">
        <v>304</v>
      </c>
      <c r="I241" s="98">
        <v>0.17</v>
      </c>
      <c r="J241" s="98">
        <v>108655</v>
      </c>
      <c r="K241" s="98">
        <v>6167</v>
      </c>
      <c r="L241" s="98">
        <v>1952</v>
      </c>
      <c r="M241" s="98">
        <v>172</v>
      </c>
      <c r="N241" s="98">
        <v>2</v>
      </c>
      <c r="O241" s="98">
        <v>16</v>
      </c>
      <c r="P241" s="98">
        <v>4</v>
      </c>
      <c r="Q241" s="98">
        <v>12075</v>
      </c>
      <c r="R241" s="98">
        <v>0</v>
      </c>
      <c r="S241" s="98">
        <v>1</v>
      </c>
      <c r="T241" s="98">
        <v>1</v>
      </c>
      <c r="U241" s="98">
        <v>0</v>
      </c>
      <c r="V241" s="98">
        <v>0</v>
      </c>
    </row>
    <row r="242" spans="1:22" x14ac:dyDescent="0.25">
      <c r="A242" s="98">
        <v>604</v>
      </c>
      <c r="B242" s="98">
        <v>23780521</v>
      </c>
      <c r="C242" s="98">
        <v>23780521</v>
      </c>
      <c r="D242" s="98">
        <v>360</v>
      </c>
      <c r="E242" s="98">
        <v>559303.3125</v>
      </c>
      <c r="F242" s="98">
        <v>4952316.5</v>
      </c>
      <c r="G242" s="98">
        <v>60</v>
      </c>
      <c r="H242" s="98">
        <v>304</v>
      </c>
      <c r="I242" s="98">
        <v>1.48</v>
      </c>
      <c r="J242" s="98">
        <v>108761</v>
      </c>
      <c r="K242" s="98">
        <v>13986</v>
      </c>
      <c r="L242" s="98">
        <v>1973</v>
      </c>
      <c r="M242" s="98">
        <v>103</v>
      </c>
      <c r="N242" s="98">
        <v>2</v>
      </c>
      <c r="O242" s="98">
        <v>16</v>
      </c>
      <c r="P242" s="98">
        <v>4</v>
      </c>
      <c r="Q242" s="98">
        <v>12098</v>
      </c>
      <c r="R242" s="98">
        <v>0</v>
      </c>
      <c r="S242" s="98">
        <v>1</v>
      </c>
      <c r="T242" s="98">
        <v>1</v>
      </c>
      <c r="U242" s="98">
        <v>0</v>
      </c>
      <c r="V242" s="98">
        <v>0</v>
      </c>
    </row>
    <row r="243" spans="1:22" x14ac:dyDescent="0.25">
      <c r="A243" s="98">
        <v>633</v>
      </c>
      <c r="B243" s="98">
        <v>23780839</v>
      </c>
      <c r="C243" s="98">
        <v>23780839</v>
      </c>
      <c r="D243" s="98">
        <v>68</v>
      </c>
      <c r="E243" s="98">
        <v>547404.375</v>
      </c>
      <c r="F243" s="98">
        <v>4961169.5</v>
      </c>
      <c r="G243" s="98">
        <v>60</v>
      </c>
      <c r="H243" s="98">
        <v>304</v>
      </c>
      <c r="I243" s="98">
        <v>0.03</v>
      </c>
      <c r="J243" s="98">
        <v>109849</v>
      </c>
      <c r="K243" s="98">
        <v>15060</v>
      </c>
      <c r="L243" s="98">
        <v>1976</v>
      </c>
      <c r="M243" s="98">
        <v>9</v>
      </c>
      <c r="N243" s="98">
        <v>2</v>
      </c>
      <c r="O243" s="98">
        <v>16</v>
      </c>
      <c r="P243" s="98">
        <v>4</v>
      </c>
      <c r="Q243" s="98">
        <v>12292</v>
      </c>
      <c r="R243" s="98">
        <v>0</v>
      </c>
      <c r="S243" s="98">
        <v>1</v>
      </c>
      <c r="T243" s="98">
        <v>1</v>
      </c>
      <c r="U243" s="98">
        <v>0</v>
      </c>
      <c r="V243" s="98">
        <v>0</v>
      </c>
    </row>
    <row r="244" spans="1:22" x14ac:dyDescent="0.25">
      <c r="A244" s="98">
        <v>218</v>
      </c>
      <c r="B244" s="98">
        <v>23780455</v>
      </c>
      <c r="C244" s="98">
        <v>23780455</v>
      </c>
      <c r="D244" s="98">
        <v>207</v>
      </c>
      <c r="E244" s="98">
        <v>513207.875</v>
      </c>
      <c r="F244" s="98">
        <v>4957376.5</v>
      </c>
      <c r="G244" s="98">
        <v>60</v>
      </c>
      <c r="H244" s="98">
        <v>304</v>
      </c>
      <c r="I244" s="98">
        <v>0.16</v>
      </c>
      <c r="J244" s="98">
        <v>110007</v>
      </c>
      <c r="K244" s="98">
        <v>2041</v>
      </c>
      <c r="L244" s="98">
        <v>1941</v>
      </c>
      <c r="M244" s="98">
        <v>37</v>
      </c>
      <c r="N244" s="98">
        <v>2</v>
      </c>
      <c r="O244" s="98">
        <v>16</v>
      </c>
      <c r="P244" s="98">
        <v>4</v>
      </c>
      <c r="Q244" s="98">
        <v>12316</v>
      </c>
      <c r="R244" s="98">
        <v>0</v>
      </c>
      <c r="S244" s="98">
        <v>1</v>
      </c>
      <c r="T244" s="98">
        <v>1</v>
      </c>
      <c r="U244" s="98">
        <v>0</v>
      </c>
      <c r="V244" s="98">
        <v>0</v>
      </c>
    </row>
    <row r="245" spans="1:22" x14ac:dyDescent="0.25">
      <c r="A245" s="98">
        <v>337</v>
      </c>
      <c r="B245" s="98">
        <v>23781225</v>
      </c>
      <c r="C245" s="98">
        <v>23781225</v>
      </c>
      <c r="D245" s="98">
        <v>376</v>
      </c>
      <c r="E245" s="98">
        <v>508375.53125</v>
      </c>
      <c r="F245" s="98">
        <v>4954144</v>
      </c>
      <c r="G245" s="98">
        <v>60</v>
      </c>
      <c r="H245" s="98">
        <v>304</v>
      </c>
      <c r="I245" s="98">
        <v>1.06</v>
      </c>
      <c r="J245" s="98">
        <v>110095</v>
      </c>
      <c r="K245" s="98">
        <v>5620</v>
      </c>
      <c r="L245" s="98">
        <v>1951</v>
      </c>
      <c r="M245" s="98">
        <v>281</v>
      </c>
      <c r="N245" s="98">
        <v>2</v>
      </c>
      <c r="O245" s="98">
        <v>16</v>
      </c>
      <c r="P245" s="98">
        <v>4</v>
      </c>
      <c r="Q245" s="98">
        <v>12330</v>
      </c>
      <c r="R245" s="98">
        <v>0</v>
      </c>
      <c r="S245" s="98">
        <v>1</v>
      </c>
      <c r="T245" s="98">
        <v>2</v>
      </c>
      <c r="U245" s="98">
        <v>0</v>
      </c>
      <c r="V245" s="98">
        <v>0</v>
      </c>
    </row>
    <row r="246" spans="1:22" x14ac:dyDescent="0.25">
      <c r="A246" s="98">
        <v>338</v>
      </c>
      <c r="B246" s="98">
        <v>23781225</v>
      </c>
      <c r="C246" s="98">
        <v>23781225</v>
      </c>
      <c r="D246" s="98">
        <v>376</v>
      </c>
      <c r="E246" s="98">
        <v>508359.125</v>
      </c>
      <c r="F246" s="98">
        <v>4954329.5</v>
      </c>
      <c r="G246" s="98">
        <v>60</v>
      </c>
      <c r="H246" s="98">
        <v>304</v>
      </c>
      <c r="I246" s="98">
        <v>1.06</v>
      </c>
      <c r="J246" s="98">
        <v>110095</v>
      </c>
      <c r="K246" s="98">
        <v>5621</v>
      </c>
      <c r="L246" s="98">
        <v>1951</v>
      </c>
      <c r="M246" s="98">
        <v>281</v>
      </c>
      <c r="N246" s="98">
        <v>2</v>
      </c>
      <c r="O246" s="98">
        <v>16</v>
      </c>
      <c r="P246" s="98">
        <v>4</v>
      </c>
      <c r="Q246" s="98">
        <v>12330</v>
      </c>
      <c r="R246" s="98">
        <v>0</v>
      </c>
      <c r="S246" s="98">
        <v>1</v>
      </c>
      <c r="T246" s="98">
        <v>1</v>
      </c>
      <c r="U246" s="98">
        <v>0</v>
      </c>
      <c r="V246" s="98">
        <v>0</v>
      </c>
    </row>
    <row r="247" spans="1:22" x14ac:dyDescent="0.25">
      <c r="A247" s="98">
        <v>646</v>
      </c>
      <c r="B247" s="98">
        <v>23781225</v>
      </c>
      <c r="C247" s="98">
        <v>23781225</v>
      </c>
      <c r="D247" s="98">
        <v>376</v>
      </c>
      <c r="E247" s="98">
        <v>508359.125</v>
      </c>
      <c r="F247" s="98">
        <v>4954329.5</v>
      </c>
      <c r="G247" s="98">
        <v>60</v>
      </c>
      <c r="H247" s="98">
        <v>304</v>
      </c>
      <c r="I247" s="98">
        <v>0.12</v>
      </c>
      <c r="J247" s="98">
        <v>110287</v>
      </c>
      <c r="K247" s="98">
        <v>15640</v>
      </c>
      <c r="L247" s="98">
        <v>1977</v>
      </c>
      <c r="M247" s="98">
        <v>112</v>
      </c>
      <c r="N247" s="98">
        <v>2</v>
      </c>
      <c r="O247" s="98">
        <v>16</v>
      </c>
      <c r="P247" s="98">
        <v>4</v>
      </c>
      <c r="Q247" s="98">
        <v>12375</v>
      </c>
      <c r="R247" s="98">
        <v>0</v>
      </c>
      <c r="S247" s="98">
        <v>1</v>
      </c>
      <c r="T247" s="98">
        <v>2</v>
      </c>
      <c r="U247" s="98">
        <v>0</v>
      </c>
      <c r="V247" s="98">
        <v>0</v>
      </c>
    </row>
    <row r="248" spans="1:22" x14ac:dyDescent="0.25">
      <c r="A248" s="98">
        <v>647</v>
      </c>
      <c r="B248" s="98">
        <v>23781225</v>
      </c>
      <c r="C248" s="98">
        <v>23781225</v>
      </c>
      <c r="D248" s="98">
        <v>376</v>
      </c>
      <c r="E248" s="98">
        <v>508380.53125</v>
      </c>
      <c r="F248" s="98">
        <v>4954138</v>
      </c>
      <c r="G248" s="98">
        <v>60</v>
      </c>
      <c r="H248" s="98">
        <v>304</v>
      </c>
      <c r="I248" s="98">
        <v>0.12</v>
      </c>
      <c r="J248" s="98">
        <v>110287</v>
      </c>
      <c r="K248" s="98">
        <v>15641</v>
      </c>
      <c r="L248" s="98">
        <v>1977</v>
      </c>
      <c r="M248" s="98">
        <v>112</v>
      </c>
      <c r="N248" s="98">
        <v>2</v>
      </c>
      <c r="O248" s="98">
        <v>16</v>
      </c>
      <c r="P248" s="98">
        <v>4</v>
      </c>
      <c r="Q248" s="98">
        <v>12375</v>
      </c>
      <c r="R248" s="98">
        <v>0</v>
      </c>
      <c r="S248" s="98">
        <v>1</v>
      </c>
      <c r="T248" s="98">
        <v>1</v>
      </c>
      <c r="U248" s="98">
        <v>0</v>
      </c>
      <c r="V248" s="98">
        <v>0</v>
      </c>
    </row>
    <row r="249" spans="1:22" x14ac:dyDescent="0.25">
      <c r="A249" s="98">
        <v>461</v>
      </c>
      <c r="B249" s="98">
        <v>23781067</v>
      </c>
      <c r="C249" s="98">
        <v>23781067</v>
      </c>
      <c r="D249" s="98">
        <v>143</v>
      </c>
      <c r="E249" s="98">
        <v>517517.375</v>
      </c>
      <c r="F249" s="98">
        <v>4959425</v>
      </c>
      <c r="G249" s="98">
        <v>60</v>
      </c>
      <c r="H249" s="98">
        <v>304</v>
      </c>
      <c r="I249" s="98">
        <v>3.45</v>
      </c>
      <c r="J249" s="98">
        <v>113312</v>
      </c>
      <c r="K249" s="98">
        <v>9201</v>
      </c>
      <c r="L249" s="98">
        <v>1960</v>
      </c>
      <c r="M249" s="98">
        <v>103</v>
      </c>
      <c r="N249" s="98">
        <v>2</v>
      </c>
      <c r="O249" s="98">
        <v>16</v>
      </c>
      <c r="P249" s="98">
        <v>4</v>
      </c>
      <c r="Q249" s="98">
        <v>12620</v>
      </c>
      <c r="R249" s="98">
        <v>0</v>
      </c>
      <c r="S249" s="98">
        <v>1</v>
      </c>
      <c r="T249" s="98">
        <v>1</v>
      </c>
      <c r="U249" s="98">
        <v>0</v>
      </c>
      <c r="V249" s="98">
        <v>0</v>
      </c>
    </row>
    <row r="250" spans="1:22" x14ac:dyDescent="0.25">
      <c r="A250" s="98">
        <v>525</v>
      </c>
      <c r="B250" s="98">
        <v>23781067</v>
      </c>
      <c r="C250" s="98">
        <v>23781067</v>
      </c>
      <c r="D250" s="98">
        <v>143</v>
      </c>
      <c r="E250" s="98">
        <v>517517.375</v>
      </c>
      <c r="F250" s="98">
        <v>4959425</v>
      </c>
      <c r="G250" s="98">
        <v>60</v>
      </c>
      <c r="H250" s="98">
        <v>304</v>
      </c>
      <c r="I250" s="98">
        <v>0.23</v>
      </c>
      <c r="J250" s="98">
        <v>113314</v>
      </c>
      <c r="K250" s="98">
        <v>11024</v>
      </c>
      <c r="L250" s="98">
        <v>1965</v>
      </c>
      <c r="M250" s="98">
        <v>350</v>
      </c>
      <c r="N250" s="98">
        <v>2</v>
      </c>
      <c r="O250" s="98">
        <v>16</v>
      </c>
      <c r="P250" s="98">
        <v>4</v>
      </c>
      <c r="Q250" s="98">
        <v>12621</v>
      </c>
      <c r="R250" s="98">
        <v>0</v>
      </c>
      <c r="S250" s="98">
        <v>1</v>
      </c>
      <c r="T250" s="98">
        <v>1</v>
      </c>
      <c r="U250" s="98">
        <v>0</v>
      </c>
      <c r="V250" s="98">
        <v>0</v>
      </c>
    </row>
    <row r="251" spans="1:22" x14ac:dyDescent="0.25">
      <c r="A251" s="98">
        <v>667</v>
      </c>
      <c r="B251" s="98">
        <v>23780479</v>
      </c>
      <c r="C251" s="98">
        <v>23780479</v>
      </c>
      <c r="D251" s="98">
        <v>186</v>
      </c>
      <c r="E251" s="98">
        <v>524872.5</v>
      </c>
      <c r="F251" s="98">
        <v>4958437</v>
      </c>
      <c r="G251" s="98">
        <v>60</v>
      </c>
      <c r="H251" s="98">
        <v>304</v>
      </c>
      <c r="I251" s="98">
        <v>0.01</v>
      </c>
      <c r="J251" s="98">
        <v>114390</v>
      </c>
      <c r="K251" s="98">
        <v>16270</v>
      </c>
      <c r="L251" s="98">
        <v>1979</v>
      </c>
      <c r="M251" s="98">
        <v>170</v>
      </c>
      <c r="N251" s="98">
        <v>2</v>
      </c>
      <c r="O251" s="98">
        <v>16</v>
      </c>
      <c r="P251" s="98">
        <v>4</v>
      </c>
      <c r="Q251" s="98">
        <v>12787</v>
      </c>
      <c r="R251" s="98">
        <v>0</v>
      </c>
      <c r="S251" s="98">
        <v>1</v>
      </c>
      <c r="T251" s="98">
        <v>1</v>
      </c>
      <c r="U251" s="98">
        <v>0</v>
      </c>
      <c r="V251" s="98">
        <v>0</v>
      </c>
    </row>
    <row r="252" spans="1:22" x14ac:dyDescent="0.25">
      <c r="A252" s="98">
        <v>666</v>
      </c>
      <c r="B252" s="98">
        <v>23781043</v>
      </c>
      <c r="C252" s="98">
        <v>23781043</v>
      </c>
      <c r="D252" s="98">
        <v>71</v>
      </c>
      <c r="E252" s="98">
        <v>524837.6875</v>
      </c>
      <c r="F252" s="98">
        <v>4960311</v>
      </c>
      <c r="G252" s="98">
        <v>60</v>
      </c>
      <c r="H252" s="98">
        <v>304</v>
      </c>
      <c r="I252" s="98">
        <v>0.01</v>
      </c>
      <c r="J252" s="98">
        <v>114415</v>
      </c>
      <c r="K252" s="98">
        <v>16247</v>
      </c>
      <c r="L252" s="98">
        <v>1979</v>
      </c>
      <c r="M252" s="98">
        <v>135</v>
      </c>
      <c r="N252" s="98">
        <v>2</v>
      </c>
      <c r="O252" s="98">
        <v>16</v>
      </c>
      <c r="P252" s="98">
        <v>4</v>
      </c>
      <c r="Q252" s="98">
        <v>12793</v>
      </c>
      <c r="R252" s="98">
        <v>0</v>
      </c>
      <c r="S252" s="98">
        <v>1</v>
      </c>
      <c r="T252" s="98">
        <v>1</v>
      </c>
      <c r="U252" s="98">
        <v>0</v>
      </c>
      <c r="V252" s="98">
        <v>0</v>
      </c>
    </row>
    <row r="253" spans="1:22" x14ac:dyDescent="0.25">
      <c r="A253" s="98">
        <v>664</v>
      </c>
      <c r="B253" s="98">
        <v>23781043</v>
      </c>
      <c r="C253" s="98">
        <v>23781043</v>
      </c>
      <c r="D253" s="98">
        <v>71</v>
      </c>
      <c r="E253" s="98">
        <v>526592</v>
      </c>
      <c r="F253" s="98">
        <v>4961414</v>
      </c>
      <c r="G253" s="98">
        <v>60</v>
      </c>
      <c r="H253" s="98">
        <v>304</v>
      </c>
      <c r="I253" s="98">
        <v>1.32</v>
      </c>
      <c r="J253" s="98">
        <v>116889</v>
      </c>
      <c r="K253" s="98">
        <v>16205</v>
      </c>
      <c r="L253" s="98">
        <v>1979</v>
      </c>
      <c r="M253" s="98">
        <v>89</v>
      </c>
      <c r="N253" s="98">
        <v>2</v>
      </c>
      <c r="O253" s="98">
        <v>16</v>
      </c>
      <c r="P253" s="98">
        <v>4</v>
      </c>
      <c r="Q253" s="98">
        <v>13014</v>
      </c>
      <c r="R253" s="98">
        <v>0</v>
      </c>
      <c r="S253" s="98">
        <v>1</v>
      </c>
      <c r="T253" s="98">
        <v>1</v>
      </c>
      <c r="U253" s="98">
        <v>0</v>
      </c>
      <c r="V253" s="98">
        <v>0</v>
      </c>
    </row>
    <row r="254" spans="1:22" x14ac:dyDescent="0.25">
      <c r="A254" s="98">
        <v>663</v>
      </c>
      <c r="B254" s="98">
        <v>23781011</v>
      </c>
      <c r="C254" s="98">
        <v>23781011</v>
      </c>
      <c r="D254" s="98">
        <v>59</v>
      </c>
      <c r="E254" s="98">
        <v>525326.5</v>
      </c>
      <c r="F254" s="98">
        <v>4961887</v>
      </c>
      <c r="G254" s="98">
        <v>60</v>
      </c>
      <c r="H254" s="98">
        <v>304</v>
      </c>
      <c r="I254" s="98">
        <v>1.03</v>
      </c>
      <c r="J254" s="98">
        <v>116889</v>
      </c>
      <c r="K254" s="98">
        <v>16206</v>
      </c>
      <c r="L254" s="98">
        <v>1979</v>
      </c>
      <c r="M254" s="98">
        <v>89</v>
      </c>
      <c r="N254" s="98">
        <v>2</v>
      </c>
      <c r="O254" s="98">
        <v>16</v>
      </c>
      <c r="P254" s="98">
        <v>4</v>
      </c>
      <c r="Q254" s="98">
        <v>13014</v>
      </c>
      <c r="R254" s="98">
        <v>0</v>
      </c>
      <c r="S254" s="98">
        <v>1</v>
      </c>
      <c r="T254" s="98">
        <v>2</v>
      </c>
      <c r="U254" s="98">
        <v>0</v>
      </c>
      <c r="V254" s="98">
        <v>0</v>
      </c>
    </row>
    <row r="255" spans="1:22" x14ac:dyDescent="0.25">
      <c r="A255" s="98">
        <v>660</v>
      </c>
      <c r="B255" s="98">
        <v>23781043</v>
      </c>
      <c r="C255" s="98">
        <v>23781043</v>
      </c>
      <c r="D255" s="98">
        <v>71</v>
      </c>
      <c r="E255" s="98">
        <v>525092.1875</v>
      </c>
      <c r="F255" s="98">
        <v>4961585</v>
      </c>
      <c r="G255" s="98">
        <v>60</v>
      </c>
      <c r="H255" s="98">
        <v>304</v>
      </c>
      <c r="I255" s="98">
        <v>0.62</v>
      </c>
      <c r="J255" s="98">
        <v>116889</v>
      </c>
      <c r="K255" s="98">
        <v>16207</v>
      </c>
      <c r="L255" s="98">
        <v>1979</v>
      </c>
      <c r="M255" s="98">
        <v>89</v>
      </c>
      <c r="N255" s="98">
        <v>2</v>
      </c>
      <c r="O255" s="98">
        <v>16</v>
      </c>
      <c r="P255" s="98">
        <v>4</v>
      </c>
      <c r="Q255" s="98">
        <v>13014</v>
      </c>
      <c r="R255" s="98">
        <v>0</v>
      </c>
      <c r="S255" s="98">
        <v>1</v>
      </c>
      <c r="T255" s="98">
        <v>2</v>
      </c>
      <c r="U255" s="98">
        <v>0</v>
      </c>
      <c r="V255" s="98">
        <v>0</v>
      </c>
    </row>
    <row r="256" spans="1:22" x14ac:dyDescent="0.25">
      <c r="A256" s="98">
        <v>661</v>
      </c>
      <c r="B256" s="98">
        <v>23781043</v>
      </c>
      <c r="C256" s="98">
        <v>23781043</v>
      </c>
      <c r="D256" s="98">
        <v>71</v>
      </c>
      <c r="E256" s="98">
        <v>525092.1875</v>
      </c>
      <c r="F256" s="98">
        <v>4961585</v>
      </c>
      <c r="G256" s="98">
        <v>60</v>
      </c>
      <c r="H256" s="98">
        <v>304</v>
      </c>
      <c r="I256" s="98">
        <v>0.62</v>
      </c>
      <c r="J256" s="98">
        <v>116889</v>
      </c>
      <c r="K256" s="98">
        <v>16208</v>
      </c>
      <c r="L256" s="98">
        <v>1979</v>
      </c>
      <c r="M256" s="98">
        <v>89</v>
      </c>
      <c r="N256" s="98">
        <v>2</v>
      </c>
      <c r="O256" s="98">
        <v>16</v>
      </c>
      <c r="P256" s="98">
        <v>4</v>
      </c>
      <c r="Q256" s="98">
        <v>13014</v>
      </c>
      <c r="R256" s="98">
        <v>0</v>
      </c>
      <c r="S256" s="98">
        <v>1</v>
      </c>
      <c r="T256" s="98">
        <v>2</v>
      </c>
      <c r="U256" s="98">
        <v>0</v>
      </c>
      <c r="V256" s="98">
        <v>0</v>
      </c>
    </row>
    <row r="257" spans="1:24" x14ac:dyDescent="0.25">
      <c r="A257" s="98">
        <v>662</v>
      </c>
      <c r="B257" s="98">
        <v>23781043</v>
      </c>
      <c r="C257" s="98">
        <v>23781043</v>
      </c>
      <c r="D257" s="98">
        <v>71</v>
      </c>
      <c r="E257" s="98">
        <v>525720</v>
      </c>
      <c r="F257" s="98">
        <v>4961398.5</v>
      </c>
      <c r="G257" s="98">
        <v>60</v>
      </c>
      <c r="H257" s="98">
        <v>304</v>
      </c>
      <c r="I257" s="98">
        <v>0.62</v>
      </c>
      <c r="J257" s="98">
        <v>116889</v>
      </c>
      <c r="K257" s="98">
        <v>16209</v>
      </c>
      <c r="L257" s="98">
        <v>1979</v>
      </c>
      <c r="M257" s="98">
        <v>89</v>
      </c>
      <c r="N257" s="98">
        <v>2</v>
      </c>
      <c r="O257" s="98">
        <v>16</v>
      </c>
      <c r="P257" s="98">
        <v>4</v>
      </c>
      <c r="Q257" s="98">
        <v>13014</v>
      </c>
      <c r="R257" s="98">
        <v>0</v>
      </c>
      <c r="S257" s="98">
        <v>1</v>
      </c>
      <c r="T257" s="98">
        <v>2</v>
      </c>
      <c r="U257" s="98">
        <v>0</v>
      </c>
      <c r="V257" s="98">
        <v>0</v>
      </c>
    </row>
    <row r="258" spans="1:24" x14ac:dyDescent="0.25">
      <c r="A258" s="98">
        <v>680</v>
      </c>
      <c r="B258" s="98">
        <v>23781213</v>
      </c>
      <c r="C258" s="98">
        <v>23781213</v>
      </c>
      <c r="D258" s="98">
        <v>369</v>
      </c>
      <c r="E258" s="98">
        <v>503378.6875</v>
      </c>
      <c r="F258" s="98">
        <v>4952060.5</v>
      </c>
      <c r="G258" s="98">
        <v>60</v>
      </c>
      <c r="H258" s="98">
        <v>304</v>
      </c>
      <c r="I258" s="98">
        <v>0.36</v>
      </c>
      <c r="J258" s="98">
        <v>117722</v>
      </c>
      <c r="K258" s="98">
        <v>16775</v>
      </c>
      <c r="L258" s="98">
        <v>1982</v>
      </c>
      <c r="M258" s="98">
        <v>124</v>
      </c>
      <c r="N258" s="98">
        <v>2</v>
      </c>
      <c r="O258" s="98">
        <v>16</v>
      </c>
      <c r="P258" s="98">
        <v>4</v>
      </c>
      <c r="Q258" s="98">
        <v>13102</v>
      </c>
      <c r="R258" s="98">
        <v>0</v>
      </c>
      <c r="S258" s="98">
        <v>1</v>
      </c>
      <c r="T258" s="98">
        <v>1</v>
      </c>
      <c r="U258" s="98">
        <v>0</v>
      </c>
      <c r="V258" s="98">
        <v>0</v>
      </c>
    </row>
    <row r="259" spans="1:24" x14ac:dyDescent="0.25">
      <c r="A259" s="98">
        <v>690</v>
      </c>
      <c r="B259" s="98">
        <v>23780839</v>
      </c>
      <c r="C259" s="98">
        <v>23780839</v>
      </c>
      <c r="D259" s="98">
        <v>68</v>
      </c>
      <c r="E259" s="98">
        <v>547089.8125</v>
      </c>
      <c r="F259" s="98">
        <v>4962240.5</v>
      </c>
      <c r="G259" s="98">
        <v>60</v>
      </c>
      <c r="H259" s="98">
        <v>304</v>
      </c>
      <c r="I259" s="98">
        <v>0.03</v>
      </c>
      <c r="J259" s="98">
        <v>120338</v>
      </c>
      <c r="K259" s="98">
        <v>17486</v>
      </c>
      <c r="L259" s="98">
        <v>1990</v>
      </c>
      <c r="M259" s="98">
        <v>36</v>
      </c>
      <c r="N259" s="98">
        <v>2</v>
      </c>
      <c r="O259" s="98">
        <v>16</v>
      </c>
      <c r="P259" s="98">
        <v>4</v>
      </c>
      <c r="Q259" s="98">
        <v>13278</v>
      </c>
      <c r="R259" s="98">
        <v>0</v>
      </c>
      <c r="S259" s="98">
        <v>1</v>
      </c>
      <c r="T259" s="98">
        <v>1</v>
      </c>
      <c r="U259" s="98">
        <v>0</v>
      </c>
      <c r="V259" s="98">
        <v>0</v>
      </c>
    </row>
    <row r="260" spans="1:24" x14ac:dyDescent="0.25">
      <c r="A260" s="98">
        <v>697</v>
      </c>
      <c r="B260" s="98">
        <v>23781225</v>
      </c>
      <c r="C260" s="98">
        <v>23781225</v>
      </c>
      <c r="D260" s="98">
        <v>376</v>
      </c>
      <c r="E260" s="98">
        <v>506189.46875</v>
      </c>
      <c r="F260" s="98">
        <v>4952095.5</v>
      </c>
      <c r="G260" s="98">
        <v>60</v>
      </c>
      <c r="H260" s="98">
        <v>304</v>
      </c>
      <c r="I260" s="98">
        <v>0.47</v>
      </c>
      <c r="J260" s="98">
        <v>120444</v>
      </c>
      <c r="K260" s="98">
        <v>17600</v>
      </c>
      <c r="L260" s="98">
        <v>1990</v>
      </c>
      <c r="M260" s="98">
        <v>177</v>
      </c>
      <c r="N260" s="98">
        <v>2</v>
      </c>
      <c r="O260" s="98">
        <v>16</v>
      </c>
      <c r="P260" s="98">
        <v>4</v>
      </c>
      <c r="Q260" s="98">
        <v>13287</v>
      </c>
      <c r="R260" s="98">
        <v>0</v>
      </c>
      <c r="S260" s="98">
        <v>1</v>
      </c>
      <c r="T260" s="98">
        <v>1</v>
      </c>
      <c r="U260" s="98">
        <v>0</v>
      </c>
      <c r="V260" s="98">
        <v>0</v>
      </c>
    </row>
    <row r="261" spans="1:24" x14ac:dyDescent="0.25">
      <c r="A261" s="98">
        <v>698</v>
      </c>
      <c r="B261" s="98">
        <v>23781225</v>
      </c>
      <c r="C261" s="98">
        <v>23781225</v>
      </c>
      <c r="D261" s="98">
        <v>376</v>
      </c>
      <c r="E261" s="98">
        <v>506188.25</v>
      </c>
      <c r="F261" s="98">
        <v>4952093.5</v>
      </c>
      <c r="G261" s="98">
        <v>60</v>
      </c>
      <c r="H261" s="98">
        <v>304</v>
      </c>
      <c r="I261" s="98">
        <v>0.97</v>
      </c>
      <c r="J261" s="98">
        <v>120445</v>
      </c>
      <c r="K261" s="98">
        <v>17601</v>
      </c>
      <c r="L261" s="98">
        <v>1990</v>
      </c>
      <c r="M261" s="98">
        <v>177</v>
      </c>
      <c r="N261" s="98">
        <v>2</v>
      </c>
      <c r="O261" s="98">
        <v>16</v>
      </c>
      <c r="P261" s="98">
        <v>4</v>
      </c>
      <c r="Q261" s="98">
        <v>13288</v>
      </c>
      <c r="R261" s="98">
        <v>0</v>
      </c>
      <c r="S261" s="98">
        <v>1</v>
      </c>
      <c r="T261" s="98">
        <v>1</v>
      </c>
      <c r="U261" s="98">
        <v>0</v>
      </c>
      <c r="V261" s="98">
        <v>0</v>
      </c>
    </row>
    <row r="262" spans="1:24" x14ac:dyDescent="0.25">
      <c r="A262" s="98">
        <v>687</v>
      </c>
      <c r="B262" s="98">
        <v>23780991</v>
      </c>
      <c r="C262" s="98">
        <v>23780991</v>
      </c>
      <c r="D262" s="98">
        <v>124</v>
      </c>
      <c r="E262" s="98">
        <v>531026.5</v>
      </c>
      <c r="F262" s="98">
        <v>4960233</v>
      </c>
      <c r="G262" s="98">
        <v>60</v>
      </c>
      <c r="H262" s="98">
        <v>304</v>
      </c>
      <c r="I262" s="98">
        <v>1.2999999999999999E-2</v>
      </c>
      <c r="J262" s="98">
        <v>120573</v>
      </c>
      <c r="K262" s="98">
        <v>17283</v>
      </c>
      <c r="L262" s="98">
        <v>1987</v>
      </c>
      <c r="M262" s="98">
        <v>27</v>
      </c>
      <c r="N262" s="98">
        <v>2</v>
      </c>
      <c r="O262" s="98">
        <v>16</v>
      </c>
      <c r="P262" s="98">
        <v>4</v>
      </c>
      <c r="Q262" s="98">
        <v>13303</v>
      </c>
      <c r="R262" s="98">
        <v>0</v>
      </c>
      <c r="S262" s="98">
        <v>1</v>
      </c>
      <c r="T262" s="98">
        <v>1</v>
      </c>
      <c r="U262" s="98">
        <v>0</v>
      </c>
      <c r="V262" s="98">
        <v>0</v>
      </c>
    </row>
    <row r="263" spans="1:24" x14ac:dyDescent="0.25">
      <c r="A263" s="98">
        <v>685</v>
      </c>
      <c r="B263" s="98">
        <v>23780493</v>
      </c>
      <c r="C263" s="98">
        <v>23780493</v>
      </c>
      <c r="D263" s="98">
        <v>298</v>
      </c>
      <c r="E263" s="98">
        <v>541126.5</v>
      </c>
      <c r="F263" s="98">
        <v>4955918.5</v>
      </c>
      <c r="G263" s="98">
        <v>60</v>
      </c>
      <c r="H263" s="98">
        <v>304</v>
      </c>
      <c r="I263" s="98">
        <v>5.0000000000000001E-3</v>
      </c>
      <c r="J263" s="98">
        <v>120669</v>
      </c>
      <c r="K263" s="98">
        <v>17135</v>
      </c>
      <c r="L263" s="98">
        <v>1985</v>
      </c>
      <c r="M263" s="98">
        <v>100</v>
      </c>
      <c r="N263" s="98">
        <v>2</v>
      </c>
      <c r="O263" s="98">
        <v>16</v>
      </c>
      <c r="P263" s="98">
        <v>4</v>
      </c>
      <c r="Q263" s="98">
        <v>13317</v>
      </c>
      <c r="R263" s="98">
        <v>0</v>
      </c>
      <c r="S263" s="98">
        <v>1</v>
      </c>
      <c r="T263" s="98">
        <v>1</v>
      </c>
      <c r="U263" s="98">
        <v>0</v>
      </c>
      <c r="V263" s="98">
        <v>0</v>
      </c>
    </row>
    <row r="264" spans="1:24" x14ac:dyDescent="0.25">
      <c r="A264" s="98">
        <v>692</v>
      </c>
      <c r="B264" s="98">
        <v>23781129</v>
      </c>
      <c r="C264" s="98">
        <v>23781129</v>
      </c>
      <c r="D264" s="98">
        <v>239</v>
      </c>
      <c r="E264" s="98">
        <v>514893.25</v>
      </c>
      <c r="F264" s="98">
        <v>4957905.5</v>
      </c>
      <c r="G264" s="98">
        <v>60</v>
      </c>
      <c r="H264" s="98">
        <v>304</v>
      </c>
      <c r="I264" s="98">
        <v>0.08</v>
      </c>
      <c r="J264" s="98">
        <v>120848</v>
      </c>
      <c r="K264" s="98">
        <v>17514</v>
      </c>
      <c r="L264" s="98">
        <v>1990</v>
      </c>
      <c r="M264" s="98">
        <v>82</v>
      </c>
      <c r="N264" s="98">
        <v>2</v>
      </c>
      <c r="O264" s="98">
        <v>16</v>
      </c>
      <c r="P264" s="98">
        <v>4</v>
      </c>
      <c r="Q264" s="98">
        <v>13344</v>
      </c>
      <c r="R264" s="98">
        <v>0</v>
      </c>
      <c r="S264" s="98">
        <v>1</v>
      </c>
      <c r="T264" s="98">
        <v>1</v>
      </c>
      <c r="U264" s="98">
        <v>0</v>
      </c>
      <c r="V264" s="98">
        <v>0</v>
      </c>
    </row>
    <row r="265" spans="1:24" x14ac:dyDescent="0.25">
      <c r="A265" s="98">
        <v>342</v>
      </c>
      <c r="B265" s="98">
        <v>23780449</v>
      </c>
      <c r="C265" s="98">
        <v>23780449</v>
      </c>
      <c r="D265" s="98">
        <v>189</v>
      </c>
      <c r="E265" s="98">
        <v>512396.03125</v>
      </c>
      <c r="F265" s="98">
        <v>4958421.5</v>
      </c>
      <c r="G265" s="98">
        <v>60</v>
      </c>
      <c r="H265" s="98">
        <v>304</v>
      </c>
      <c r="I265" s="98">
        <v>0.06</v>
      </c>
      <c r="J265" s="98">
        <v>120974</v>
      </c>
      <c r="K265" s="98">
        <v>5819</v>
      </c>
      <c r="L265" s="98">
        <v>1952</v>
      </c>
      <c r="M265" s="98">
        <v>24</v>
      </c>
      <c r="N265" s="98">
        <v>2</v>
      </c>
      <c r="O265" s="98">
        <v>16</v>
      </c>
      <c r="P265" s="98">
        <v>4</v>
      </c>
      <c r="Q265" s="98">
        <v>13359</v>
      </c>
      <c r="R265" s="98">
        <v>0</v>
      </c>
      <c r="S265" s="98">
        <v>1</v>
      </c>
      <c r="T265" s="98">
        <v>1</v>
      </c>
      <c r="U265" s="98">
        <v>0</v>
      </c>
      <c r="V265" s="98">
        <v>0</v>
      </c>
    </row>
    <row r="266" spans="1:24" x14ac:dyDescent="0.25">
      <c r="A266" s="98">
        <v>158</v>
      </c>
      <c r="B266" s="98">
        <v>23780479</v>
      </c>
      <c r="C266" s="98">
        <v>23780479</v>
      </c>
      <c r="D266" s="98">
        <v>186</v>
      </c>
      <c r="E266" s="98">
        <v>520481.625</v>
      </c>
      <c r="F266" s="98">
        <v>4959619.5</v>
      </c>
      <c r="G266" s="98">
        <v>60</v>
      </c>
      <c r="H266" s="98">
        <v>304</v>
      </c>
      <c r="I266" s="98">
        <v>7.2</v>
      </c>
      <c r="J266" s="98">
        <v>120996</v>
      </c>
      <c r="K266" s="98">
        <v>216</v>
      </c>
      <c r="L266" s="98">
        <v>1924</v>
      </c>
      <c r="M266" s="98">
        <v>241</v>
      </c>
      <c r="N266" s="98">
        <v>2</v>
      </c>
      <c r="O266" s="98">
        <v>16</v>
      </c>
      <c r="P266" s="98">
        <v>4</v>
      </c>
      <c r="Q266" s="98">
        <v>13364</v>
      </c>
      <c r="R266" s="98">
        <v>0</v>
      </c>
      <c r="S266" s="98">
        <v>1</v>
      </c>
      <c r="T266" s="98">
        <v>1</v>
      </c>
      <c r="U266" s="98">
        <v>0</v>
      </c>
      <c r="V266" s="98">
        <v>0</v>
      </c>
    </row>
    <row r="267" spans="1:24" ht="60" x14ac:dyDescent="0.25">
      <c r="A267" s="98">
        <v>151</v>
      </c>
      <c r="B267" s="98">
        <v>23780475</v>
      </c>
      <c r="C267" s="98">
        <v>23780475</v>
      </c>
      <c r="D267" s="98">
        <v>119</v>
      </c>
      <c r="E267" s="98">
        <v>518071.625</v>
      </c>
      <c r="F267" s="98">
        <v>4960441.5</v>
      </c>
      <c r="G267" s="98">
        <v>60</v>
      </c>
      <c r="H267" s="98">
        <v>304</v>
      </c>
      <c r="I267" s="98">
        <v>24.9</v>
      </c>
      <c r="J267" s="98">
        <v>120997</v>
      </c>
      <c r="K267" s="98">
        <v>57</v>
      </c>
      <c r="L267" s="98">
        <v>1909</v>
      </c>
      <c r="M267" s="98">
        <v>134</v>
      </c>
      <c r="N267" s="98">
        <v>2</v>
      </c>
      <c r="O267" s="98">
        <v>16</v>
      </c>
      <c r="P267" s="98">
        <v>4</v>
      </c>
      <c r="Q267" s="98">
        <v>13365</v>
      </c>
      <c r="R267" s="98">
        <v>0</v>
      </c>
      <c r="S267" s="98">
        <v>1</v>
      </c>
      <c r="T267" s="98">
        <v>1</v>
      </c>
      <c r="U267" s="98">
        <v>0</v>
      </c>
      <c r="V267" s="98">
        <v>0</v>
      </c>
      <c r="W267" s="101">
        <v>68663</v>
      </c>
      <c r="X267" s="102" t="s">
        <v>179</v>
      </c>
    </row>
    <row r="268" spans="1:24" x14ac:dyDescent="0.25">
      <c r="A268" s="98">
        <v>149</v>
      </c>
      <c r="B268" s="98">
        <v>23780475</v>
      </c>
      <c r="C268" s="98">
        <v>23780475</v>
      </c>
      <c r="D268" s="98">
        <v>119</v>
      </c>
      <c r="E268" s="98">
        <v>518071.625</v>
      </c>
      <c r="F268" s="98">
        <v>4960441.5</v>
      </c>
      <c r="G268" s="98">
        <v>60</v>
      </c>
      <c r="H268" s="98">
        <v>304</v>
      </c>
      <c r="I268" s="98">
        <v>0.03</v>
      </c>
      <c r="J268" s="98">
        <v>121000</v>
      </c>
      <c r="K268" s="98">
        <v>58</v>
      </c>
      <c r="L268" s="98">
        <v>1909</v>
      </c>
      <c r="M268" s="98">
        <v>134</v>
      </c>
      <c r="N268" s="98">
        <v>2</v>
      </c>
      <c r="O268" s="98">
        <v>16</v>
      </c>
      <c r="P268" s="98">
        <v>4</v>
      </c>
      <c r="Q268" s="98">
        <v>13366</v>
      </c>
      <c r="R268" s="98">
        <v>0</v>
      </c>
      <c r="S268" s="98">
        <v>1</v>
      </c>
      <c r="T268" s="98">
        <v>1</v>
      </c>
      <c r="U268" s="98">
        <v>0</v>
      </c>
      <c r="V268" s="98">
        <v>0</v>
      </c>
    </row>
    <row r="269" spans="1:24" x14ac:dyDescent="0.25">
      <c r="A269" s="98">
        <v>150</v>
      </c>
      <c r="B269" s="98">
        <v>23780475</v>
      </c>
      <c r="C269" s="98">
        <v>23780475</v>
      </c>
      <c r="D269" s="98">
        <v>119</v>
      </c>
      <c r="E269" s="98">
        <v>518071.625</v>
      </c>
      <c r="F269" s="98">
        <v>4960441.5</v>
      </c>
      <c r="G269" s="98">
        <v>60</v>
      </c>
      <c r="H269" s="98">
        <v>304</v>
      </c>
      <c r="I269" s="98">
        <v>0.02</v>
      </c>
      <c r="J269" s="98">
        <v>121001</v>
      </c>
      <c r="K269" s="98">
        <v>59</v>
      </c>
      <c r="L269" s="98">
        <v>1909</v>
      </c>
      <c r="M269" s="98">
        <v>134</v>
      </c>
      <c r="N269" s="98">
        <v>2</v>
      </c>
      <c r="O269" s="98">
        <v>16</v>
      </c>
      <c r="P269" s="98">
        <v>4</v>
      </c>
      <c r="Q269" s="98">
        <v>13367</v>
      </c>
      <c r="R269" s="98">
        <v>0</v>
      </c>
      <c r="S269" s="98">
        <v>1</v>
      </c>
      <c r="T269" s="98">
        <v>1</v>
      </c>
      <c r="U269" s="98">
        <v>0</v>
      </c>
      <c r="V269" s="98">
        <v>0</v>
      </c>
    </row>
    <row r="270" spans="1:24" x14ac:dyDescent="0.25">
      <c r="A270" s="98">
        <v>334</v>
      </c>
      <c r="B270" s="98">
        <v>23781141</v>
      </c>
      <c r="C270" s="98">
        <v>23781141</v>
      </c>
      <c r="D270" s="98">
        <v>300</v>
      </c>
      <c r="E270" s="98">
        <v>505131.6875</v>
      </c>
      <c r="F270" s="98">
        <v>4955693</v>
      </c>
      <c r="G270" s="98">
        <v>60</v>
      </c>
      <c r="H270" s="98">
        <v>304</v>
      </c>
      <c r="I270" s="98">
        <v>0.26</v>
      </c>
      <c r="J270" s="98">
        <v>121008</v>
      </c>
      <c r="K270" s="98">
        <v>5536</v>
      </c>
      <c r="L270" s="98">
        <v>1951</v>
      </c>
      <c r="M270" s="98">
        <v>243</v>
      </c>
      <c r="N270" s="98">
        <v>2</v>
      </c>
      <c r="O270" s="98">
        <v>16</v>
      </c>
      <c r="P270" s="98">
        <v>4</v>
      </c>
      <c r="Q270" s="98">
        <v>13368</v>
      </c>
      <c r="R270" s="98">
        <v>0</v>
      </c>
      <c r="S270" s="98">
        <v>1</v>
      </c>
      <c r="T270" s="98">
        <v>1</v>
      </c>
      <c r="U270" s="98">
        <v>0</v>
      </c>
      <c r="V270" s="98">
        <v>0</v>
      </c>
    </row>
    <row r="271" spans="1:24" x14ac:dyDescent="0.25">
      <c r="A271" s="98">
        <v>470</v>
      </c>
      <c r="B271" s="98">
        <v>23781127</v>
      </c>
      <c r="C271" s="98">
        <v>23781127</v>
      </c>
      <c r="D271" s="98">
        <v>279</v>
      </c>
      <c r="E271" s="98">
        <v>505145.4375</v>
      </c>
      <c r="F271" s="98">
        <v>4955952.5</v>
      </c>
      <c r="G271" s="98">
        <v>60</v>
      </c>
      <c r="H271" s="98">
        <v>304</v>
      </c>
      <c r="I271" s="98">
        <v>0.21</v>
      </c>
      <c r="J271" s="98">
        <v>121009</v>
      </c>
      <c r="K271" s="98">
        <v>9635</v>
      </c>
      <c r="L271" s="98">
        <v>1961</v>
      </c>
      <c r="M271" s="98">
        <v>289</v>
      </c>
      <c r="N271" s="98">
        <v>2</v>
      </c>
      <c r="O271" s="98">
        <v>16</v>
      </c>
      <c r="P271" s="98">
        <v>4</v>
      </c>
      <c r="Q271" s="98">
        <v>13369</v>
      </c>
      <c r="R271" s="98">
        <v>0</v>
      </c>
      <c r="S271" s="98">
        <v>1</v>
      </c>
      <c r="T271" s="98">
        <v>1</v>
      </c>
      <c r="U271" s="98">
        <v>0</v>
      </c>
      <c r="V271" s="98">
        <v>0</v>
      </c>
    </row>
    <row r="272" spans="1:24" x14ac:dyDescent="0.25">
      <c r="A272" s="98">
        <v>339</v>
      </c>
      <c r="B272" s="98">
        <v>23781169</v>
      </c>
      <c r="C272" s="98">
        <v>23781169</v>
      </c>
      <c r="D272" s="98">
        <v>151</v>
      </c>
      <c r="E272" s="98">
        <v>546317.625</v>
      </c>
      <c r="F272" s="98">
        <v>4960997.5</v>
      </c>
      <c r="G272" s="98">
        <v>60</v>
      </c>
      <c r="H272" s="98">
        <v>304</v>
      </c>
      <c r="I272" s="98">
        <v>0.65</v>
      </c>
      <c r="J272" s="98">
        <v>129245</v>
      </c>
      <c r="K272" s="98">
        <v>5622</v>
      </c>
      <c r="L272" s="98">
        <v>1951</v>
      </c>
      <c r="M272" s="98">
        <v>282</v>
      </c>
      <c r="N272" s="98">
        <v>2</v>
      </c>
      <c r="O272" s="98">
        <v>16</v>
      </c>
      <c r="P272" s="98">
        <v>4</v>
      </c>
      <c r="Q272" s="98">
        <v>13570</v>
      </c>
      <c r="R272" s="98">
        <v>0</v>
      </c>
      <c r="S272" s="98">
        <v>1</v>
      </c>
      <c r="T272" s="98">
        <v>2</v>
      </c>
      <c r="U272" s="98">
        <v>0</v>
      </c>
      <c r="V272" s="98">
        <v>0</v>
      </c>
    </row>
    <row r="273" spans="1:22" x14ac:dyDescent="0.25">
      <c r="A273" s="98">
        <v>340</v>
      </c>
      <c r="B273" s="98">
        <v>23781169</v>
      </c>
      <c r="C273" s="98">
        <v>23781169</v>
      </c>
      <c r="D273" s="98">
        <v>151</v>
      </c>
      <c r="E273" s="98">
        <v>546317.625</v>
      </c>
      <c r="F273" s="98">
        <v>4960997.5</v>
      </c>
      <c r="G273" s="98">
        <v>60</v>
      </c>
      <c r="H273" s="98">
        <v>304</v>
      </c>
      <c r="I273" s="98">
        <v>0.65</v>
      </c>
      <c r="J273" s="98">
        <v>129245</v>
      </c>
      <c r="K273" s="98">
        <v>5623</v>
      </c>
      <c r="L273" s="98">
        <v>1951</v>
      </c>
      <c r="M273" s="98">
        <v>282</v>
      </c>
      <c r="N273" s="98">
        <v>2</v>
      </c>
      <c r="O273" s="98">
        <v>16</v>
      </c>
      <c r="P273" s="98">
        <v>4</v>
      </c>
      <c r="Q273" s="98">
        <v>13570</v>
      </c>
      <c r="R273" s="98">
        <v>0</v>
      </c>
      <c r="S273" s="98">
        <v>1</v>
      </c>
      <c r="T273" s="98">
        <v>1</v>
      </c>
      <c r="U273" s="98">
        <v>0</v>
      </c>
      <c r="V273" s="98">
        <v>0</v>
      </c>
    </row>
    <row r="274" spans="1:22" x14ac:dyDescent="0.25">
      <c r="A274" s="98">
        <v>695</v>
      </c>
      <c r="B274" s="98">
        <v>23780521</v>
      </c>
      <c r="C274" s="98">
        <v>23780521</v>
      </c>
      <c r="D274" s="98">
        <v>360</v>
      </c>
      <c r="E274" s="98">
        <v>559303.3125</v>
      </c>
      <c r="F274" s="98">
        <v>4952316.5</v>
      </c>
      <c r="G274" s="98">
        <v>60</v>
      </c>
      <c r="H274" s="98">
        <v>304</v>
      </c>
      <c r="I274" s="98">
        <v>0</v>
      </c>
      <c r="J274" s="98">
        <v>131804</v>
      </c>
      <c r="K274" s="98">
        <v>17598</v>
      </c>
      <c r="L274" s="98">
        <v>1990</v>
      </c>
      <c r="M274" s="98">
        <v>176</v>
      </c>
      <c r="N274" s="98">
        <v>2</v>
      </c>
      <c r="O274" s="98">
        <v>16</v>
      </c>
      <c r="P274" s="98">
        <v>4</v>
      </c>
      <c r="Q274" s="98">
        <v>13588</v>
      </c>
      <c r="R274" s="98">
        <v>0</v>
      </c>
      <c r="S274" s="98">
        <v>1</v>
      </c>
      <c r="T274" s="98">
        <v>2</v>
      </c>
      <c r="U274" s="98">
        <v>0</v>
      </c>
      <c r="V274" s="98">
        <v>0</v>
      </c>
    </row>
    <row r="275" spans="1:22" x14ac:dyDescent="0.25">
      <c r="A275" s="98">
        <v>696</v>
      </c>
      <c r="B275" s="98">
        <v>23781067</v>
      </c>
      <c r="C275" s="98">
        <v>23781067</v>
      </c>
      <c r="D275" s="98">
        <v>143</v>
      </c>
      <c r="E275" s="98">
        <v>517517.375</v>
      </c>
      <c r="F275" s="98">
        <v>4959425</v>
      </c>
      <c r="G275" s="98">
        <v>60</v>
      </c>
      <c r="H275" s="98">
        <v>304</v>
      </c>
      <c r="I275" s="98">
        <v>0</v>
      </c>
      <c r="J275" s="98">
        <v>131804</v>
      </c>
      <c r="K275" s="98">
        <v>17599</v>
      </c>
      <c r="L275" s="98">
        <v>1990</v>
      </c>
      <c r="M275" s="98">
        <v>176</v>
      </c>
      <c r="N275" s="98">
        <v>2</v>
      </c>
      <c r="O275" s="98">
        <v>16</v>
      </c>
      <c r="P275" s="98">
        <v>4</v>
      </c>
      <c r="Q275" s="98">
        <v>13588</v>
      </c>
      <c r="R275" s="98">
        <v>0</v>
      </c>
      <c r="S275" s="98">
        <v>1</v>
      </c>
      <c r="T275" s="98">
        <v>1</v>
      </c>
      <c r="U275" s="98">
        <v>0</v>
      </c>
      <c r="V275" s="98">
        <v>0</v>
      </c>
    </row>
    <row r="276" spans="1:22" x14ac:dyDescent="0.25">
      <c r="A276" s="98">
        <v>415</v>
      </c>
      <c r="B276" s="98">
        <v>23781963</v>
      </c>
      <c r="C276" s="98">
        <v>23781963</v>
      </c>
      <c r="D276" s="98">
        <v>261</v>
      </c>
      <c r="E276" s="98">
        <v>511713.90625</v>
      </c>
      <c r="F276" s="98">
        <v>4956790</v>
      </c>
      <c r="G276" s="98">
        <v>60</v>
      </c>
      <c r="H276" s="98">
        <v>304</v>
      </c>
      <c r="I276" s="98">
        <v>0.16</v>
      </c>
      <c r="J276" s="98">
        <v>138366</v>
      </c>
      <c r="K276" s="98">
        <v>8384</v>
      </c>
      <c r="L276" s="98">
        <v>1957</v>
      </c>
      <c r="M276" s="98">
        <v>220</v>
      </c>
      <c r="N276" s="98">
        <v>2</v>
      </c>
      <c r="O276" s="98">
        <v>16</v>
      </c>
      <c r="P276" s="98">
        <v>4</v>
      </c>
      <c r="Q276" s="98">
        <v>13710</v>
      </c>
      <c r="R276" s="98">
        <v>0</v>
      </c>
      <c r="S276" s="98">
        <v>1</v>
      </c>
      <c r="T276" s="98">
        <v>1</v>
      </c>
      <c r="U276" s="98">
        <v>0</v>
      </c>
      <c r="V276" s="98">
        <v>0</v>
      </c>
    </row>
    <row r="277" spans="1:22" x14ac:dyDescent="0.25">
      <c r="A277" s="98">
        <v>670</v>
      </c>
      <c r="B277" s="98">
        <v>23781963</v>
      </c>
      <c r="C277" s="98">
        <v>23781963</v>
      </c>
      <c r="D277" s="98">
        <v>261</v>
      </c>
      <c r="E277" s="98">
        <v>511713.90625</v>
      </c>
      <c r="F277" s="98">
        <v>4956790</v>
      </c>
      <c r="G277" s="98">
        <v>60</v>
      </c>
      <c r="H277" s="98">
        <v>304</v>
      </c>
      <c r="I277" s="98">
        <v>0.28999999999999998</v>
      </c>
      <c r="J277" s="98">
        <v>139413</v>
      </c>
      <c r="K277" s="98">
        <v>16412</v>
      </c>
      <c r="L277" s="98">
        <v>1980</v>
      </c>
      <c r="M277" s="98">
        <v>85</v>
      </c>
      <c r="N277" s="98">
        <v>2</v>
      </c>
      <c r="O277" s="98">
        <v>16</v>
      </c>
      <c r="P277" s="98">
        <v>4</v>
      </c>
      <c r="Q277" s="98">
        <v>13729</v>
      </c>
      <c r="R277" s="98">
        <v>0</v>
      </c>
      <c r="S277" s="98">
        <v>1</v>
      </c>
      <c r="T277" s="98">
        <v>1</v>
      </c>
      <c r="U277" s="98">
        <v>0</v>
      </c>
      <c r="V277" s="98">
        <v>0</v>
      </c>
    </row>
    <row r="278" spans="1:22" x14ac:dyDescent="0.25">
      <c r="A278" s="98">
        <v>454</v>
      </c>
      <c r="B278" s="98">
        <v>23780889</v>
      </c>
      <c r="C278" s="98">
        <v>23780889</v>
      </c>
      <c r="D278" s="98">
        <v>336</v>
      </c>
      <c r="E278" s="98">
        <v>506056.625</v>
      </c>
      <c r="F278" s="98">
        <v>4953429.5</v>
      </c>
      <c r="G278" s="98">
        <v>60</v>
      </c>
      <c r="H278" s="98">
        <v>304</v>
      </c>
      <c r="I278" s="98">
        <v>2.2400000000000002</v>
      </c>
      <c r="J278" s="98">
        <v>141798</v>
      </c>
      <c r="K278" s="98">
        <v>9135</v>
      </c>
      <c r="L278" s="98">
        <v>1960</v>
      </c>
      <c r="M278" s="98">
        <v>41</v>
      </c>
      <c r="N278" s="98">
        <v>2</v>
      </c>
      <c r="O278" s="98">
        <v>16</v>
      </c>
      <c r="P278" s="98">
        <v>4</v>
      </c>
      <c r="Q278" s="98">
        <v>13833</v>
      </c>
      <c r="R278" s="98">
        <v>0</v>
      </c>
      <c r="S278" s="98">
        <v>1</v>
      </c>
      <c r="T278" s="98">
        <v>2</v>
      </c>
      <c r="U278" s="98">
        <v>0</v>
      </c>
      <c r="V278" s="98">
        <v>0</v>
      </c>
    </row>
    <row r="279" spans="1:22" x14ac:dyDescent="0.25">
      <c r="A279" s="98">
        <v>455</v>
      </c>
      <c r="B279" s="98">
        <v>23780891</v>
      </c>
      <c r="C279" s="98">
        <v>23780891</v>
      </c>
      <c r="D279" s="98">
        <v>323</v>
      </c>
      <c r="E279" s="98">
        <v>507160.125</v>
      </c>
      <c r="F279" s="98">
        <v>4953936</v>
      </c>
      <c r="G279" s="98">
        <v>60</v>
      </c>
      <c r="H279" s="98">
        <v>304</v>
      </c>
      <c r="I279" s="98">
        <v>2.2400000000000002</v>
      </c>
      <c r="J279" s="98">
        <v>141798</v>
      </c>
      <c r="K279" s="98">
        <v>9136</v>
      </c>
      <c r="L279" s="98">
        <v>1960</v>
      </c>
      <c r="M279" s="98">
        <v>41</v>
      </c>
      <c r="N279" s="98">
        <v>2</v>
      </c>
      <c r="O279" s="98">
        <v>16</v>
      </c>
      <c r="P279" s="98">
        <v>4</v>
      </c>
      <c r="Q279" s="98">
        <v>13833</v>
      </c>
      <c r="R279" s="98">
        <v>0</v>
      </c>
      <c r="S279" s="98">
        <v>1</v>
      </c>
      <c r="T279" s="98">
        <v>2</v>
      </c>
      <c r="U279" s="98">
        <v>0</v>
      </c>
      <c r="V279" s="98">
        <v>0</v>
      </c>
    </row>
    <row r="280" spans="1:22" x14ac:dyDescent="0.25">
      <c r="A280" s="98">
        <v>456</v>
      </c>
      <c r="B280" s="98">
        <v>23781225</v>
      </c>
      <c r="C280" s="98">
        <v>23781225</v>
      </c>
      <c r="D280" s="98">
        <v>376</v>
      </c>
      <c r="E280" s="98">
        <v>506115.53125</v>
      </c>
      <c r="F280" s="98">
        <v>4952806.5</v>
      </c>
      <c r="G280" s="98">
        <v>60</v>
      </c>
      <c r="H280" s="98">
        <v>304</v>
      </c>
      <c r="I280" s="98">
        <v>2.2400000000000002</v>
      </c>
      <c r="J280" s="98">
        <v>141798</v>
      </c>
      <c r="K280" s="98">
        <v>9138</v>
      </c>
      <c r="L280" s="98">
        <v>1960</v>
      </c>
      <c r="M280" s="98">
        <v>41</v>
      </c>
      <c r="N280" s="98">
        <v>2</v>
      </c>
      <c r="O280" s="98">
        <v>16</v>
      </c>
      <c r="P280" s="98">
        <v>4</v>
      </c>
      <c r="Q280" s="98">
        <v>13833</v>
      </c>
      <c r="R280" s="98">
        <v>0</v>
      </c>
      <c r="S280" s="98">
        <v>1</v>
      </c>
      <c r="T280" s="98">
        <v>2</v>
      </c>
      <c r="U280" s="98">
        <v>0</v>
      </c>
      <c r="V280" s="98">
        <v>0</v>
      </c>
    </row>
    <row r="281" spans="1:22" x14ac:dyDescent="0.25">
      <c r="A281" s="98">
        <v>457</v>
      </c>
      <c r="B281" s="98">
        <v>23780891</v>
      </c>
      <c r="C281" s="98">
        <v>23780891</v>
      </c>
      <c r="D281" s="98">
        <v>323</v>
      </c>
      <c r="E281" s="98">
        <v>506676.71875</v>
      </c>
      <c r="F281" s="98">
        <v>4953509.5</v>
      </c>
      <c r="G281" s="98">
        <v>60</v>
      </c>
      <c r="H281" s="98">
        <v>304</v>
      </c>
      <c r="I281" s="98">
        <v>2.2400000000000002</v>
      </c>
      <c r="J281" s="98">
        <v>141798</v>
      </c>
      <c r="K281" s="98">
        <v>9139</v>
      </c>
      <c r="L281" s="98">
        <v>1960</v>
      </c>
      <c r="M281" s="98">
        <v>41</v>
      </c>
      <c r="N281" s="98">
        <v>2</v>
      </c>
      <c r="O281" s="98">
        <v>16</v>
      </c>
      <c r="P281" s="98">
        <v>4</v>
      </c>
      <c r="Q281" s="98">
        <v>13833</v>
      </c>
      <c r="R281" s="98">
        <v>0</v>
      </c>
      <c r="S281" s="98">
        <v>1</v>
      </c>
      <c r="T281" s="98">
        <v>1</v>
      </c>
      <c r="U281" s="98">
        <v>0</v>
      </c>
      <c r="V281" s="98">
        <v>0</v>
      </c>
    </row>
    <row r="282" spans="1:22" x14ac:dyDescent="0.25">
      <c r="A282" s="98">
        <v>453</v>
      </c>
      <c r="B282" s="98">
        <v>23781225</v>
      </c>
      <c r="C282" s="98">
        <v>23781225</v>
      </c>
      <c r="D282" s="98">
        <v>376</v>
      </c>
      <c r="E282" s="98">
        <v>507198.21875</v>
      </c>
      <c r="F282" s="98">
        <v>4953120.5</v>
      </c>
      <c r="G282" s="98">
        <v>60</v>
      </c>
      <c r="H282" s="98">
        <v>304</v>
      </c>
      <c r="I282" s="98">
        <v>0.16</v>
      </c>
      <c r="J282" s="98">
        <v>141798</v>
      </c>
      <c r="K282" s="98">
        <v>9137</v>
      </c>
      <c r="L282" s="98">
        <v>1960</v>
      </c>
      <c r="M282" s="98">
        <v>41</v>
      </c>
      <c r="N282" s="98">
        <v>2</v>
      </c>
      <c r="O282" s="98">
        <v>16</v>
      </c>
      <c r="P282" s="98">
        <v>4</v>
      </c>
      <c r="Q282" s="98">
        <v>13833</v>
      </c>
      <c r="R282" s="98">
        <v>0</v>
      </c>
      <c r="S282" s="98">
        <v>1</v>
      </c>
      <c r="T282" s="98">
        <v>2</v>
      </c>
      <c r="U282" s="98">
        <v>0</v>
      </c>
      <c r="V282" s="98">
        <v>0</v>
      </c>
    </row>
    <row r="283" spans="1:22" x14ac:dyDescent="0.25">
      <c r="A283" s="98">
        <v>165</v>
      </c>
      <c r="B283" s="98">
        <v>23780501</v>
      </c>
      <c r="C283" s="98">
        <v>23780501</v>
      </c>
      <c r="D283" s="98">
        <v>289</v>
      </c>
      <c r="E283" s="98">
        <v>550531.125</v>
      </c>
      <c r="F283" s="98">
        <v>4955012</v>
      </c>
      <c r="G283" s="98">
        <v>60</v>
      </c>
      <c r="H283" s="98">
        <v>304</v>
      </c>
      <c r="I283" s="98">
        <v>0.6</v>
      </c>
      <c r="J283" s="98">
        <v>144235</v>
      </c>
      <c r="K283" s="98">
        <v>344</v>
      </c>
      <c r="L283" s="98">
        <v>1927</v>
      </c>
      <c r="M283" s="98">
        <v>31</v>
      </c>
      <c r="N283" s="98">
        <v>2</v>
      </c>
      <c r="O283" s="98">
        <v>16</v>
      </c>
      <c r="P283" s="98">
        <v>4</v>
      </c>
      <c r="Q283" s="98">
        <v>13942</v>
      </c>
      <c r="R283" s="98">
        <v>0</v>
      </c>
      <c r="S283" s="98">
        <v>1</v>
      </c>
      <c r="T283" s="98">
        <v>2</v>
      </c>
      <c r="U283" s="98">
        <v>0</v>
      </c>
      <c r="V283" s="98">
        <v>0</v>
      </c>
    </row>
    <row r="284" spans="1:22" x14ac:dyDescent="0.25">
      <c r="A284" s="98">
        <v>166</v>
      </c>
      <c r="B284" s="98">
        <v>23781465</v>
      </c>
      <c r="C284" s="98">
        <v>23781465</v>
      </c>
      <c r="D284" s="98">
        <v>405</v>
      </c>
      <c r="E284" s="98">
        <v>550592.1875</v>
      </c>
      <c r="F284" s="98">
        <v>4954843.5</v>
      </c>
      <c r="G284" s="98">
        <v>60</v>
      </c>
      <c r="H284" s="98">
        <v>304</v>
      </c>
      <c r="I284" s="98">
        <v>0.6</v>
      </c>
      <c r="J284" s="98">
        <v>144235</v>
      </c>
      <c r="K284" s="98">
        <v>345</v>
      </c>
      <c r="L284" s="98">
        <v>1927</v>
      </c>
      <c r="M284" s="98">
        <v>31</v>
      </c>
      <c r="N284" s="98">
        <v>2</v>
      </c>
      <c r="O284" s="98">
        <v>16</v>
      </c>
      <c r="P284" s="98">
        <v>4</v>
      </c>
      <c r="Q284" s="98">
        <v>13942</v>
      </c>
      <c r="R284" s="98">
        <v>0</v>
      </c>
      <c r="S284" s="98">
        <v>1</v>
      </c>
      <c r="T284" s="98">
        <v>1</v>
      </c>
      <c r="U284" s="98">
        <v>0</v>
      </c>
      <c r="V284" s="98">
        <v>0</v>
      </c>
    </row>
    <row r="285" spans="1:22" x14ac:dyDescent="0.25">
      <c r="A285" s="98">
        <v>658</v>
      </c>
      <c r="B285" s="98">
        <v>23781225</v>
      </c>
      <c r="C285" s="98">
        <v>23781225</v>
      </c>
      <c r="D285" s="98">
        <v>376</v>
      </c>
      <c r="E285" s="98">
        <v>507198.1875</v>
      </c>
      <c r="F285" s="98">
        <v>4953120.5</v>
      </c>
      <c r="G285" s="98">
        <v>60</v>
      </c>
      <c r="H285" s="98">
        <v>304</v>
      </c>
      <c r="I285" s="98">
        <v>0.17</v>
      </c>
      <c r="J285" s="98">
        <v>144596</v>
      </c>
      <c r="K285" s="98">
        <v>16195</v>
      </c>
      <c r="L285" s="98">
        <v>1979</v>
      </c>
      <c r="M285" s="98">
        <v>81</v>
      </c>
      <c r="N285" s="98">
        <v>2</v>
      </c>
      <c r="O285" s="98">
        <v>16</v>
      </c>
      <c r="P285" s="98">
        <v>4</v>
      </c>
      <c r="Q285" s="98">
        <v>13964</v>
      </c>
      <c r="R285" s="98">
        <v>0</v>
      </c>
      <c r="S285" s="98">
        <v>1</v>
      </c>
      <c r="T285" s="98">
        <v>1</v>
      </c>
      <c r="U285" s="98">
        <v>0</v>
      </c>
      <c r="V285" s="98">
        <v>0</v>
      </c>
    </row>
    <row r="286" spans="1:22" x14ac:dyDescent="0.25">
      <c r="A286" s="98">
        <v>844</v>
      </c>
      <c r="B286" s="98">
        <v>23780521</v>
      </c>
      <c r="C286" s="98">
        <v>23780521</v>
      </c>
      <c r="D286" s="98">
        <v>360</v>
      </c>
      <c r="E286" s="98">
        <v>559303.3125</v>
      </c>
      <c r="F286" s="98">
        <v>4952316.5</v>
      </c>
      <c r="G286" s="98">
        <v>60</v>
      </c>
      <c r="H286" s="98">
        <v>304</v>
      </c>
      <c r="I286" s="98">
        <v>0</v>
      </c>
      <c r="J286" s="98">
        <v>144790</v>
      </c>
      <c r="K286" s="98">
        <v>19169</v>
      </c>
      <c r="L286" s="98">
        <v>1999</v>
      </c>
      <c r="M286" s="98">
        <v>12</v>
      </c>
      <c r="N286" s="98">
        <v>2</v>
      </c>
      <c r="O286" s="98">
        <v>16</v>
      </c>
      <c r="P286" s="98">
        <v>4</v>
      </c>
      <c r="Q286" s="98">
        <v>13970</v>
      </c>
      <c r="R286" s="98">
        <v>0</v>
      </c>
      <c r="S286" s="98">
        <v>1</v>
      </c>
      <c r="T286" s="98">
        <v>1</v>
      </c>
      <c r="U286" s="98">
        <v>0</v>
      </c>
      <c r="V286" s="98">
        <v>0</v>
      </c>
    </row>
    <row r="287" spans="1:22" x14ac:dyDescent="0.25">
      <c r="A287" s="98">
        <v>851</v>
      </c>
      <c r="B287" s="98">
        <v>23780521</v>
      </c>
      <c r="C287" s="98">
        <v>23780521</v>
      </c>
      <c r="D287" s="98">
        <v>360</v>
      </c>
      <c r="E287" s="98">
        <v>559303.3125</v>
      </c>
      <c r="F287" s="98">
        <v>4952316.5</v>
      </c>
      <c r="G287" s="98">
        <v>60</v>
      </c>
      <c r="H287" s="98">
        <v>304</v>
      </c>
      <c r="I287" s="98">
        <v>0</v>
      </c>
      <c r="J287" s="98">
        <v>145250</v>
      </c>
      <c r="K287" s="98">
        <v>19611</v>
      </c>
      <c r="L287" s="98">
        <v>2004</v>
      </c>
      <c r="M287" s="98">
        <v>100</v>
      </c>
      <c r="N287" s="98">
        <v>2</v>
      </c>
      <c r="O287" s="98">
        <v>16</v>
      </c>
      <c r="P287" s="98">
        <v>4</v>
      </c>
      <c r="Q287" s="98">
        <v>13993</v>
      </c>
      <c r="R287" s="98">
        <v>0</v>
      </c>
      <c r="S287" s="98">
        <v>1</v>
      </c>
      <c r="T287" s="98">
        <v>2</v>
      </c>
      <c r="U287" s="98">
        <v>0</v>
      </c>
      <c r="V287" s="98">
        <v>0</v>
      </c>
    </row>
    <row r="288" spans="1:22" x14ac:dyDescent="0.25">
      <c r="A288" s="98">
        <v>846</v>
      </c>
      <c r="B288" s="98">
        <v>23780521</v>
      </c>
      <c r="C288" s="98">
        <v>23780521</v>
      </c>
      <c r="D288" s="98">
        <v>360</v>
      </c>
      <c r="E288" s="98">
        <v>559303.3125</v>
      </c>
      <c r="F288" s="98">
        <v>4952316.5</v>
      </c>
      <c r="G288" s="98">
        <v>60</v>
      </c>
      <c r="H288" s="98">
        <v>304</v>
      </c>
      <c r="I288" s="98">
        <v>0</v>
      </c>
      <c r="J288" s="98">
        <v>145451</v>
      </c>
      <c r="K288" s="98">
        <v>19367</v>
      </c>
      <c r="L288" s="98">
        <v>2000</v>
      </c>
      <c r="M288" s="98">
        <v>327</v>
      </c>
      <c r="N288" s="98">
        <v>2</v>
      </c>
      <c r="O288" s="98">
        <v>16</v>
      </c>
      <c r="P288" s="98">
        <v>4</v>
      </c>
      <c r="Q288" s="98">
        <v>14007</v>
      </c>
      <c r="R288" s="98">
        <v>0</v>
      </c>
      <c r="S288" s="98">
        <v>1</v>
      </c>
      <c r="T288" s="98">
        <v>2</v>
      </c>
      <c r="U288" s="98">
        <v>0</v>
      </c>
      <c r="V288" s="98">
        <v>0</v>
      </c>
    </row>
    <row r="289" spans="1:22" x14ac:dyDescent="0.25">
      <c r="A289" s="98">
        <v>683</v>
      </c>
      <c r="B289" s="98">
        <v>23780493</v>
      </c>
      <c r="C289" s="98">
        <v>23780493</v>
      </c>
      <c r="D289" s="98">
        <v>298</v>
      </c>
      <c r="E289" s="98">
        <v>540035.5</v>
      </c>
      <c r="F289" s="98">
        <v>4955357</v>
      </c>
      <c r="G289" s="98">
        <v>60</v>
      </c>
      <c r="H289" s="98">
        <v>304</v>
      </c>
      <c r="I289" s="98">
        <v>2.5000000000000001E-2</v>
      </c>
      <c r="J289" s="98">
        <v>147507</v>
      </c>
      <c r="K289" s="98">
        <v>16954</v>
      </c>
      <c r="L289" s="98">
        <v>1983</v>
      </c>
      <c r="M289" s="98">
        <v>151</v>
      </c>
      <c r="N289" s="98">
        <v>2</v>
      </c>
      <c r="O289" s="98">
        <v>16</v>
      </c>
      <c r="P289" s="98">
        <v>4</v>
      </c>
      <c r="Q289" s="98">
        <v>14067</v>
      </c>
      <c r="R289" s="98">
        <v>0</v>
      </c>
      <c r="S289" s="98">
        <v>1</v>
      </c>
      <c r="T289" s="98">
        <v>1</v>
      </c>
      <c r="U289" s="98">
        <v>0</v>
      </c>
      <c r="V289" s="98">
        <v>0</v>
      </c>
    </row>
    <row r="290" spans="1:22" x14ac:dyDescent="0.25">
      <c r="A290" s="98">
        <v>686</v>
      </c>
      <c r="B290" s="98">
        <v>23780479</v>
      </c>
      <c r="C290" s="98">
        <v>23780479</v>
      </c>
      <c r="D290" s="98">
        <v>186</v>
      </c>
      <c r="E290" s="98">
        <v>523291.75</v>
      </c>
      <c r="F290" s="98">
        <v>4958355</v>
      </c>
      <c r="G290" s="98">
        <v>60</v>
      </c>
      <c r="H290" s="98">
        <v>304</v>
      </c>
      <c r="I290" s="98">
        <v>0.09</v>
      </c>
      <c r="J290" s="98">
        <v>147520</v>
      </c>
      <c r="K290" s="98">
        <v>17202</v>
      </c>
      <c r="L290" s="98">
        <v>1986</v>
      </c>
      <c r="M290" s="98">
        <v>76</v>
      </c>
      <c r="N290" s="98">
        <v>2</v>
      </c>
      <c r="O290" s="98">
        <v>16</v>
      </c>
      <c r="P290" s="98">
        <v>4</v>
      </c>
      <c r="Q290" s="98">
        <v>14068</v>
      </c>
      <c r="R290" s="98">
        <v>0</v>
      </c>
      <c r="S290" s="98">
        <v>1</v>
      </c>
      <c r="T290" s="98">
        <v>1</v>
      </c>
      <c r="U290" s="98">
        <v>0</v>
      </c>
      <c r="V290" s="98">
        <v>0</v>
      </c>
    </row>
    <row r="291" spans="1:22" x14ac:dyDescent="0.25">
      <c r="A291" s="98">
        <v>791</v>
      </c>
      <c r="B291" s="98">
        <v>23781067</v>
      </c>
      <c r="C291" s="98">
        <v>23781067</v>
      </c>
      <c r="D291" s="98">
        <v>143</v>
      </c>
      <c r="E291" s="98">
        <v>517424.78125</v>
      </c>
      <c r="F291" s="98">
        <v>4959426</v>
      </c>
      <c r="G291" s="98">
        <v>60</v>
      </c>
      <c r="H291" s="98">
        <v>304</v>
      </c>
      <c r="I291" s="98">
        <v>0.27400000000000002</v>
      </c>
      <c r="J291" s="98">
        <v>157717</v>
      </c>
      <c r="K291" s="98">
        <v>17833</v>
      </c>
      <c r="L291" s="98">
        <v>1991</v>
      </c>
      <c r="M291" s="98">
        <v>84</v>
      </c>
      <c r="N291" s="98">
        <v>2</v>
      </c>
      <c r="O291" s="98">
        <v>16</v>
      </c>
      <c r="P291" s="98">
        <v>4</v>
      </c>
      <c r="Q291" s="98">
        <v>14251</v>
      </c>
      <c r="R291" s="98">
        <v>0</v>
      </c>
      <c r="S291" s="98">
        <v>1</v>
      </c>
      <c r="T291" s="98">
        <v>1</v>
      </c>
      <c r="U291" s="98">
        <v>0</v>
      </c>
      <c r="V291" s="98">
        <v>0</v>
      </c>
    </row>
    <row r="292" spans="1:22" x14ac:dyDescent="0.25">
      <c r="A292" s="98">
        <v>699</v>
      </c>
      <c r="B292" s="98">
        <v>23780483</v>
      </c>
      <c r="C292" s="98">
        <v>23780483</v>
      </c>
      <c r="D292" s="98">
        <v>233</v>
      </c>
      <c r="E292" s="98">
        <v>532977.125</v>
      </c>
      <c r="F292" s="98">
        <v>4958251</v>
      </c>
      <c r="G292" s="98">
        <v>60</v>
      </c>
      <c r="H292" s="98">
        <v>304</v>
      </c>
      <c r="I292" s="98">
        <v>2.4E-2</v>
      </c>
      <c r="J292" s="98">
        <v>158647</v>
      </c>
      <c r="K292" s="98">
        <v>17646</v>
      </c>
      <c r="L292" s="98">
        <v>1990</v>
      </c>
      <c r="M292" s="98">
        <v>247</v>
      </c>
      <c r="N292" s="98">
        <v>2</v>
      </c>
      <c r="O292" s="98">
        <v>16</v>
      </c>
      <c r="P292" s="98">
        <v>4</v>
      </c>
      <c r="Q292" s="98">
        <v>14256</v>
      </c>
      <c r="R292" s="98">
        <v>0</v>
      </c>
      <c r="S292" s="98">
        <v>1</v>
      </c>
      <c r="T292" s="98">
        <v>2</v>
      </c>
      <c r="U292" s="98">
        <v>0</v>
      </c>
      <c r="V292" s="98">
        <v>0</v>
      </c>
    </row>
    <row r="293" spans="1:22" x14ac:dyDescent="0.25">
      <c r="A293" s="98">
        <v>700</v>
      </c>
      <c r="B293" s="98">
        <v>23780521</v>
      </c>
      <c r="C293" s="98">
        <v>23780521</v>
      </c>
      <c r="D293" s="98">
        <v>360</v>
      </c>
      <c r="E293" s="98">
        <v>559303.3125</v>
      </c>
      <c r="F293" s="98">
        <v>4952316.5</v>
      </c>
      <c r="G293" s="98">
        <v>60</v>
      </c>
      <c r="H293" s="98">
        <v>304</v>
      </c>
      <c r="I293" s="98">
        <v>2.4E-2</v>
      </c>
      <c r="J293" s="98">
        <v>158647</v>
      </c>
      <c r="K293" s="98">
        <v>17647</v>
      </c>
      <c r="L293" s="98">
        <v>1990</v>
      </c>
      <c r="M293" s="98">
        <v>247</v>
      </c>
      <c r="N293" s="98">
        <v>2</v>
      </c>
      <c r="O293" s="98">
        <v>16</v>
      </c>
      <c r="P293" s="98">
        <v>4</v>
      </c>
      <c r="Q293" s="98">
        <v>14256</v>
      </c>
      <c r="R293" s="98">
        <v>0</v>
      </c>
      <c r="S293" s="98">
        <v>1</v>
      </c>
      <c r="T293" s="98">
        <v>1</v>
      </c>
      <c r="U293" s="98">
        <v>0</v>
      </c>
      <c r="V293" s="98">
        <v>0</v>
      </c>
    </row>
    <row r="294" spans="1:22" x14ac:dyDescent="0.25">
      <c r="A294" s="98">
        <v>689</v>
      </c>
      <c r="B294" s="98">
        <v>23780895</v>
      </c>
      <c r="C294" s="98">
        <v>23780895</v>
      </c>
      <c r="D294" s="98">
        <v>318</v>
      </c>
      <c r="E294" s="98">
        <v>509761.1875</v>
      </c>
      <c r="F294" s="98">
        <v>4955242</v>
      </c>
      <c r="G294" s="98">
        <v>60</v>
      </c>
      <c r="H294" s="98">
        <v>304</v>
      </c>
      <c r="I294" s="98">
        <v>0.63</v>
      </c>
      <c r="J294" s="98">
        <v>161030</v>
      </c>
      <c r="K294" s="98">
        <v>17455</v>
      </c>
      <c r="L294" s="98">
        <v>1989</v>
      </c>
      <c r="M294" s="98">
        <v>286</v>
      </c>
      <c r="N294" s="98">
        <v>2</v>
      </c>
      <c r="O294" s="98">
        <v>16</v>
      </c>
      <c r="P294" s="98">
        <v>4</v>
      </c>
      <c r="Q294" s="98">
        <v>14286</v>
      </c>
      <c r="R294" s="98">
        <v>0</v>
      </c>
      <c r="S294" s="98">
        <v>1</v>
      </c>
      <c r="T294" s="98">
        <v>1</v>
      </c>
      <c r="U294" s="98">
        <v>0</v>
      </c>
      <c r="V294" s="98">
        <v>0</v>
      </c>
    </row>
    <row r="295" spans="1:22" x14ac:dyDescent="0.25">
      <c r="A295" s="98">
        <v>789</v>
      </c>
      <c r="B295" s="98">
        <v>23781231</v>
      </c>
      <c r="C295" s="98">
        <v>23781231</v>
      </c>
      <c r="D295" s="98">
        <v>382</v>
      </c>
      <c r="E295" s="98">
        <v>505525.9375</v>
      </c>
      <c r="F295" s="98">
        <v>4951685.5</v>
      </c>
      <c r="G295" s="98">
        <v>60</v>
      </c>
      <c r="H295" s="98">
        <v>304</v>
      </c>
      <c r="I295" s="98">
        <v>2.56</v>
      </c>
      <c r="J295" s="98">
        <v>161201</v>
      </c>
      <c r="K295" s="98">
        <v>17809</v>
      </c>
      <c r="L295" s="98">
        <v>1991</v>
      </c>
      <c r="M295" s="98">
        <v>45</v>
      </c>
      <c r="N295" s="98">
        <v>2</v>
      </c>
      <c r="O295" s="98">
        <v>16</v>
      </c>
      <c r="P295" s="98">
        <v>4</v>
      </c>
      <c r="Q295" s="98">
        <v>14301</v>
      </c>
      <c r="R295" s="98">
        <v>0</v>
      </c>
      <c r="S295" s="98">
        <v>1</v>
      </c>
      <c r="T295" s="98">
        <v>2</v>
      </c>
      <c r="U295" s="98">
        <v>0</v>
      </c>
      <c r="V295" s="98">
        <v>0</v>
      </c>
    </row>
    <row r="296" spans="1:22" x14ac:dyDescent="0.25">
      <c r="A296" s="98">
        <v>790</v>
      </c>
      <c r="B296" s="98">
        <v>23781231</v>
      </c>
      <c r="C296" s="98">
        <v>23781231</v>
      </c>
      <c r="D296" s="98">
        <v>382</v>
      </c>
      <c r="E296" s="98">
        <v>505351.84375</v>
      </c>
      <c r="F296" s="98">
        <v>4951453.5</v>
      </c>
      <c r="G296" s="98">
        <v>60</v>
      </c>
      <c r="H296" s="98">
        <v>304</v>
      </c>
      <c r="I296" s="98">
        <v>2.56</v>
      </c>
      <c r="J296" s="98">
        <v>161201</v>
      </c>
      <c r="K296" s="98">
        <v>17810</v>
      </c>
      <c r="L296" s="98">
        <v>1991</v>
      </c>
      <c r="M296" s="98">
        <v>45</v>
      </c>
      <c r="N296" s="98">
        <v>2</v>
      </c>
      <c r="O296" s="98">
        <v>16</v>
      </c>
      <c r="P296" s="98">
        <v>4</v>
      </c>
      <c r="Q296" s="98">
        <v>14301</v>
      </c>
      <c r="R296" s="98">
        <v>0</v>
      </c>
      <c r="S296" s="98">
        <v>1</v>
      </c>
      <c r="T296" s="98">
        <v>1</v>
      </c>
      <c r="U296" s="98">
        <v>0</v>
      </c>
      <c r="V296" s="98">
        <v>0</v>
      </c>
    </row>
    <row r="297" spans="1:22" x14ac:dyDescent="0.25">
      <c r="A297" s="98">
        <v>838</v>
      </c>
      <c r="B297" s="98">
        <v>23780479</v>
      </c>
      <c r="C297" s="98">
        <v>23780479</v>
      </c>
      <c r="D297" s="98">
        <v>186</v>
      </c>
      <c r="E297" s="98">
        <v>525633.25</v>
      </c>
      <c r="F297" s="98">
        <v>4958368.5</v>
      </c>
      <c r="G297" s="98">
        <v>60</v>
      </c>
      <c r="H297" s="98">
        <v>304</v>
      </c>
      <c r="I297" s="98">
        <v>1.0900000000000001</v>
      </c>
      <c r="J297" s="98">
        <v>163019</v>
      </c>
      <c r="K297" s="98">
        <v>18922</v>
      </c>
      <c r="L297" s="98">
        <v>1996</v>
      </c>
      <c r="M297" s="98">
        <v>33</v>
      </c>
      <c r="N297" s="98">
        <v>2</v>
      </c>
      <c r="O297" s="98">
        <v>16</v>
      </c>
      <c r="P297" s="98">
        <v>4</v>
      </c>
      <c r="Q297" s="98">
        <v>14359</v>
      </c>
      <c r="R297" s="98">
        <v>0</v>
      </c>
      <c r="S297" s="98">
        <v>1</v>
      </c>
      <c r="T297" s="98">
        <v>2</v>
      </c>
      <c r="U297" s="98">
        <v>0</v>
      </c>
      <c r="V297" s="98">
        <v>0</v>
      </c>
    </row>
    <row r="298" spans="1:22" x14ac:dyDescent="0.25">
      <c r="A298" s="98">
        <v>839</v>
      </c>
      <c r="B298" s="98">
        <v>23780479</v>
      </c>
      <c r="C298" s="98">
        <v>23780479</v>
      </c>
      <c r="D298" s="98">
        <v>186</v>
      </c>
      <c r="E298" s="98">
        <v>526375.0625</v>
      </c>
      <c r="F298" s="98">
        <v>4958431.5</v>
      </c>
      <c r="G298" s="98">
        <v>60</v>
      </c>
      <c r="H298" s="98">
        <v>304</v>
      </c>
      <c r="I298" s="98">
        <v>1.0900000000000001</v>
      </c>
      <c r="J298" s="98">
        <v>163019</v>
      </c>
      <c r="K298" s="98">
        <v>18923</v>
      </c>
      <c r="L298" s="98">
        <v>1996</v>
      </c>
      <c r="M298" s="98">
        <v>33</v>
      </c>
      <c r="N298" s="98">
        <v>2</v>
      </c>
      <c r="O298" s="98">
        <v>16</v>
      </c>
      <c r="P298" s="98">
        <v>4</v>
      </c>
      <c r="Q298" s="98">
        <v>14359</v>
      </c>
      <c r="R298" s="98">
        <v>0</v>
      </c>
      <c r="S298" s="98">
        <v>1</v>
      </c>
      <c r="T298" s="98">
        <v>1</v>
      </c>
      <c r="U298" s="98">
        <v>0</v>
      </c>
      <c r="V298" s="98">
        <v>0</v>
      </c>
    </row>
    <row r="299" spans="1:22" x14ac:dyDescent="0.25">
      <c r="A299" s="98">
        <v>528</v>
      </c>
      <c r="B299" s="98">
        <v>23780479</v>
      </c>
      <c r="C299" s="98">
        <v>23780479</v>
      </c>
      <c r="D299" s="98">
        <v>186</v>
      </c>
      <c r="E299" s="98">
        <v>525633.25</v>
      </c>
      <c r="F299" s="98">
        <v>4958368.5</v>
      </c>
      <c r="G299" s="98">
        <v>60</v>
      </c>
      <c r="H299" s="98">
        <v>304</v>
      </c>
      <c r="I299" s="98">
        <v>0.3</v>
      </c>
      <c r="J299" s="98">
        <v>163027</v>
      </c>
      <c r="K299" s="98">
        <v>11245</v>
      </c>
      <c r="L299" s="98">
        <v>1966</v>
      </c>
      <c r="M299" s="98">
        <v>145</v>
      </c>
      <c r="N299" s="98">
        <v>2</v>
      </c>
      <c r="O299" s="98">
        <v>16</v>
      </c>
      <c r="P299" s="98">
        <v>4</v>
      </c>
      <c r="Q299" s="98">
        <v>14361</v>
      </c>
      <c r="R299" s="98">
        <v>0</v>
      </c>
      <c r="S299" s="98">
        <v>1</v>
      </c>
      <c r="T299" s="98">
        <v>2</v>
      </c>
      <c r="U299" s="98">
        <v>0</v>
      </c>
      <c r="V299" s="98">
        <v>0</v>
      </c>
    </row>
    <row r="300" spans="1:22" x14ac:dyDescent="0.25">
      <c r="A300" s="98">
        <v>529</v>
      </c>
      <c r="B300" s="98">
        <v>23780479</v>
      </c>
      <c r="C300" s="98">
        <v>23780479</v>
      </c>
      <c r="D300" s="98">
        <v>186</v>
      </c>
      <c r="E300" s="98">
        <v>526375.0625</v>
      </c>
      <c r="F300" s="98">
        <v>4958431.5</v>
      </c>
      <c r="G300" s="98">
        <v>60</v>
      </c>
      <c r="H300" s="98">
        <v>304</v>
      </c>
      <c r="I300" s="98">
        <v>0.3</v>
      </c>
      <c r="J300" s="98">
        <v>163027</v>
      </c>
      <c r="K300" s="98">
        <v>11246</v>
      </c>
      <c r="L300" s="98">
        <v>1966</v>
      </c>
      <c r="M300" s="98">
        <v>145</v>
      </c>
      <c r="N300" s="98">
        <v>2</v>
      </c>
      <c r="O300" s="98">
        <v>16</v>
      </c>
      <c r="P300" s="98">
        <v>4</v>
      </c>
      <c r="Q300" s="98">
        <v>14361</v>
      </c>
      <c r="R300" s="98">
        <v>0</v>
      </c>
      <c r="S300" s="98">
        <v>1</v>
      </c>
      <c r="T300" s="98">
        <v>1</v>
      </c>
      <c r="U300" s="98">
        <v>0</v>
      </c>
      <c r="V300" s="98">
        <v>0</v>
      </c>
    </row>
    <row r="301" spans="1:22" x14ac:dyDescent="0.25">
      <c r="A301" s="98">
        <v>451</v>
      </c>
      <c r="B301" s="98">
        <v>23780479</v>
      </c>
      <c r="C301" s="98">
        <v>23780479</v>
      </c>
      <c r="D301" s="98">
        <v>186</v>
      </c>
      <c r="E301" s="98">
        <v>525633.25</v>
      </c>
      <c r="F301" s="98">
        <v>4958368.5</v>
      </c>
      <c r="G301" s="98">
        <v>60</v>
      </c>
      <c r="H301" s="98">
        <v>304</v>
      </c>
      <c r="I301" s="98">
        <v>0.25</v>
      </c>
      <c r="J301" s="98">
        <v>163030</v>
      </c>
      <c r="K301" s="98">
        <v>9126</v>
      </c>
      <c r="L301" s="98">
        <v>1960</v>
      </c>
      <c r="M301" s="98">
        <v>26</v>
      </c>
      <c r="N301" s="98">
        <v>2</v>
      </c>
      <c r="O301" s="98">
        <v>16</v>
      </c>
      <c r="P301" s="98">
        <v>4</v>
      </c>
      <c r="Q301" s="98">
        <v>14362</v>
      </c>
      <c r="R301" s="98">
        <v>0</v>
      </c>
      <c r="S301" s="98">
        <v>1</v>
      </c>
      <c r="T301" s="98">
        <v>2</v>
      </c>
      <c r="U301" s="98">
        <v>0</v>
      </c>
      <c r="V301" s="98">
        <v>0</v>
      </c>
    </row>
    <row r="302" spans="1:22" x14ac:dyDescent="0.25">
      <c r="A302" s="98">
        <v>452</v>
      </c>
      <c r="B302" s="98">
        <v>23780479</v>
      </c>
      <c r="C302" s="98">
        <v>23780479</v>
      </c>
      <c r="D302" s="98">
        <v>186</v>
      </c>
      <c r="E302" s="98">
        <v>526375.0625</v>
      </c>
      <c r="F302" s="98">
        <v>4958431.5</v>
      </c>
      <c r="G302" s="98">
        <v>60</v>
      </c>
      <c r="H302" s="98">
        <v>304</v>
      </c>
      <c r="I302" s="98">
        <v>0.25</v>
      </c>
      <c r="J302" s="98">
        <v>163030</v>
      </c>
      <c r="K302" s="98">
        <v>9127</v>
      </c>
      <c r="L302" s="98">
        <v>1960</v>
      </c>
      <c r="M302" s="98">
        <v>26</v>
      </c>
      <c r="N302" s="98">
        <v>2</v>
      </c>
      <c r="O302" s="98">
        <v>16</v>
      </c>
      <c r="P302" s="98">
        <v>4</v>
      </c>
      <c r="Q302" s="98">
        <v>14362</v>
      </c>
      <c r="R302" s="98">
        <v>0</v>
      </c>
      <c r="S302" s="98">
        <v>1</v>
      </c>
      <c r="T302" s="98">
        <v>1</v>
      </c>
      <c r="U302" s="98">
        <v>0</v>
      </c>
      <c r="V302" s="98">
        <v>0</v>
      </c>
    </row>
    <row r="303" spans="1:22" x14ac:dyDescent="0.25">
      <c r="A303" s="98">
        <v>302</v>
      </c>
      <c r="B303" s="98">
        <v>23780479</v>
      </c>
      <c r="C303" s="98">
        <v>23780479</v>
      </c>
      <c r="D303" s="98">
        <v>186</v>
      </c>
      <c r="E303" s="98">
        <v>526375.0625</v>
      </c>
      <c r="F303" s="98">
        <v>4958431.5</v>
      </c>
      <c r="G303" s="98">
        <v>60</v>
      </c>
      <c r="H303" s="98">
        <v>304</v>
      </c>
      <c r="I303" s="98">
        <v>0.38</v>
      </c>
      <c r="J303" s="98">
        <v>163050</v>
      </c>
      <c r="K303" s="98">
        <v>4022</v>
      </c>
      <c r="L303" s="98">
        <v>1949</v>
      </c>
      <c r="M303" s="98">
        <v>143</v>
      </c>
      <c r="N303" s="98">
        <v>2</v>
      </c>
      <c r="O303" s="98">
        <v>16</v>
      </c>
      <c r="P303" s="98">
        <v>4</v>
      </c>
      <c r="Q303" s="98">
        <v>14363</v>
      </c>
      <c r="R303" s="98">
        <v>0</v>
      </c>
      <c r="S303" s="98">
        <v>1</v>
      </c>
      <c r="T303" s="98">
        <v>2</v>
      </c>
      <c r="U303" s="98">
        <v>0</v>
      </c>
      <c r="V303" s="98">
        <v>0</v>
      </c>
    </row>
    <row r="304" spans="1:22" x14ac:dyDescent="0.25">
      <c r="A304" s="98">
        <v>303</v>
      </c>
      <c r="B304" s="98">
        <v>23780479</v>
      </c>
      <c r="C304" s="98">
        <v>23780479</v>
      </c>
      <c r="D304" s="98">
        <v>186</v>
      </c>
      <c r="E304" s="98">
        <v>525633.25</v>
      </c>
      <c r="F304" s="98">
        <v>4958368.5</v>
      </c>
      <c r="G304" s="98">
        <v>60</v>
      </c>
      <c r="H304" s="98">
        <v>304</v>
      </c>
      <c r="I304" s="98">
        <v>0.38</v>
      </c>
      <c r="J304" s="98">
        <v>163050</v>
      </c>
      <c r="K304" s="98">
        <v>4023</v>
      </c>
      <c r="L304" s="98">
        <v>1949</v>
      </c>
      <c r="M304" s="98">
        <v>143</v>
      </c>
      <c r="N304" s="98">
        <v>2</v>
      </c>
      <c r="O304" s="98">
        <v>16</v>
      </c>
      <c r="P304" s="98">
        <v>4</v>
      </c>
      <c r="Q304" s="98">
        <v>14363</v>
      </c>
      <c r="R304" s="98">
        <v>0</v>
      </c>
      <c r="S304" s="98">
        <v>1</v>
      </c>
      <c r="T304" s="98">
        <v>1</v>
      </c>
      <c r="U304" s="98">
        <v>0</v>
      </c>
      <c r="V304" s="98">
        <v>0</v>
      </c>
    </row>
    <row r="305" spans="1:22" x14ac:dyDescent="0.25">
      <c r="A305" s="98">
        <v>800</v>
      </c>
      <c r="B305" s="98">
        <v>23780521</v>
      </c>
      <c r="C305" s="98">
        <v>23780521</v>
      </c>
      <c r="D305" s="98">
        <v>360</v>
      </c>
      <c r="E305" s="98">
        <v>559196.5625</v>
      </c>
      <c r="F305" s="98">
        <v>4952289.5</v>
      </c>
      <c r="G305" s="98">
        <v>60</v>
      </c>
      <c r="H305" s="98">
        <v>304</v>
      </c>
      <c r="I305" s="98">
        <v>0</v>
      </c>
      <c r="J305" s="98">
        <v>163794</v>
      </c>
      <c r="K305" s="98">
        <v>18237</v>
      </c>
      <c r="L305" s="98">
        <v>1992</v>
      </c>
      <c r="M305" s="98">
        <v>239</v>
      </c>
      <c r="N305" s="98">
        <v>2</v>
      </c>
      <c r="O305" s="98">
        <v>16</v>
      </c>
      <c r="P305" s="98">
        <v>4</v>
      </c>
      <c r="Q305" s="98">
        <v>14418</v>
      </c>
      <c r="R305" s="98">
        <v>0</v>
      </c>
      <c r="S305" s="98">
        <v>1</v>
      </c>
      <c r="T305" s="98">
        <v>2</v>
      </c>
      <c r="U305" s="98">
        <v>0</v>
      </c>
      <c r="V305" s="98">
        <v>0</v>
      </c>
    </row>
    <row r="306" spans="1:22" x14ac:dyDescent="0.25">
      <c r="A306" s="98">
        <v>820</v>
      </c>
      <c r="B306" s="98">
        <v>23780521</v>
      </c>
      <c r="C306" s="98">
        <v>23780521</v>
      </c>
      <c r="D306" s="98">
        <v>360</v>
      </c>
      <c r="E306" s="98">
        <v>559196.5625</v>
      </c>
      <c r="F306" s="98">
        <v>4952289.5</v>
      </c>
      <c r="G306" s="98">
        <v>60</v>
      </c>
      <c r="H306" s="98">
        <v>304</v>
      </c>
      <c r="I306" s="98">
        <v>0</v>
      </c>
      <c r="J306" s="98">
        <v>163794</v>
      </c>
      <c r="K306" s="98">
        <v>18646</v>
      </c>
      <c r="L306" s="98">
        <v>1994</v>
      </c>
      <c r="M306" s="98">
        <v>123</v>
      </c>
      <c r="N306" s="98">
        <v>2</v>
      </c>
      <c r="O306" s="98">
        <v>16</v>
      </c>
      <c r="P306" s="98">
        <v>4</v>
      </c>
      <c r="Q306" s="98">
        <v>14418</v>
      </c>
      <c r="R306" s="98">
        <v>0</v>
      </c>
      <c r="S306" s="98">
        <v>1</v>
      </c>
      <c r="T306" s="98">
        <v>2</v>
      </c>
      <c r="U306" s="98">
        <v>0</v>
      </c>
      <c r="V306" s="98">
        <v>0</v>
      </c>
    </row>
    <row r="307" spans="1:22" x14ac:dyDescent="0.25">
      <c r="A307" s="98">
        <v>802</v>
      </c>
      <c r="B307" s="98">
        <v>23781009</v>
      </c>
      <c r="C307" s="98">
        <v>23781009</v>
      </c>
      <c r="D307" s="98">
        <v>107</v>
      </c>
      <c r="E307" s="98">
        <v>522863.78125</v>
      </c>
      <c r="F307" s="98">
        <v>4960108</v>
      </c>
      <c r="G307" s="98">
        <v>60</v>
      </c>
      <c r="H307" s="98">
        <v>304</v>
      </c>
      <c r="I307" s="98">
        <v>0.28000000000000003</v>
      </c>
      <c r="J307" s="98">
        <v>163815</v>
      </c>
      <c r="K307" s="98">
        <v>18287</v>
      </c>
      <c r="L307" s="98">
        <v>1992</v>
      </c>
      <c r="M307" s="98">
        <v>293</v>
      </c>
      <c r="N307" s="98">
        <v>2</v>
      </c>
      <c r="O307" s="98">
        <v>16</v>
      </c>
      <c r="P307" s="98">
        <v>4</v>
      </c>
      <c r="Q307" s="98">
        <v>14419</v>
      </c>
      <c r="R307" s="98">
        <v>0</v>
      </c>
      <c r="S307" s="98">
        <v>1</v>
      </c>
      <c r="T307" s="98">
        <v>2</v>
      </c>
      <c r="U307" s="98">
        <v>0</v>
      </c>
      <c r="V307" s="98">
        <v>0</v>
      </c>
    </row>
    <row r="308" spans="1:22" x14ac:dyDescent="0.25">
      <c r="A308" s="98">
        <v>803</v>
      </c>
      <c r="B308" s="98">
        <v>23780479</v>
      </c>
      <c r="C308" s="98">
        <v>23780479</v>
      </c>
      <c r="D308" s="98">
        <v>186</v>
      </c>
      <c r="E308" s="98">
        <v>522718.875</v>
      </c>
      <c r="F308" s="98">
        <v>4960103.5</v>
      </c>
      <c r="G308" s="98">
        <v>60</v>
      </c>
      <c r="H308" s="98">
        <v>304</v>
      </c>
      <c r="I308" s="98">
        <v>0.28000000000000003</v>
      </c>
      <c r="J308" s="98">
        <v>163815</v>
      </c>
      <c r="K308" s="98">
        <v>18288</v>
      </c>
      <c r="L308" s="98">
        <v>1992</v>
      </c>
      <c r="M308" s="98">
        <v>293</v>
      </c>
      <c r="N308" s="98">
        <v>2</v>
      </c>
      <c r="O308" s="98">
        <v>16</v>
      </c>
      <c r="P308" s="98">
        <v>4</v>
      </c>
      <c r="Q308" s="98">
        <v>14419</v>
      </c>
      <c r="R308" s="98">
        <v>0</v>
      </c>
      <c r="S308" s="98">
        <v>1</v>
      </c>
      <c r="T308" s="98">
        <v>1</v>
      </c>
      <c r="U308" s="98">
        <v>0</v>
      </c>
      <c r="V308" s="98">
        <v>0</v>
      </c>
    </row>
    <row r="309" spans="1:22" x14ac:dyDescent="0.25">
      <c r="A309" s="98">
        <v>804</v>
      </c>
      <c r="B309" s="98">
        <v>23780479</v>
      </c>
      <c r="C309" s="98">
        <v>23780479</v>
      </c>
      <c r="D309" s="98">
        <v>186</v>
      </c>
      <c r="E309" s="98">
        <v>522718.875</v>
      </c>
      <c r="F309" s="98">
        <v>4960103.5</v>
      </c>
      <c r="G309" s="98">
        <v>60</v>
      </c>
      <c r="H309" s="98">
        <v>304</v>
      </c>
      <c r="I309" s="98">
        <v>0.28000000000000003</v>
      </c>
      <c r="J309" s="98">
        <v>163815</v>
      </c>
      <c r="K309" s="98">
        <v>18290</v>
      </c>
      <c r="L309" s="98">
        <v>1992</v>
      </c>
      <c r="M309" s="98">
        <v>293</v>
      </c>
      <c r="N309" s="98">
        <v>2</v>
      </c>
      <c r="O309" s="98">
        <v>16</v>
      </c>
      <c r="P309" s="98">
        <v>4</v>
      </c>
      <c r="Q309" s="98">
        <v>14419</v>
      </c>
      <c r="R309" s="98">
        <v>0</v>
      </c>
      <c r="S309" s="98">
        <v>1</v>
      </c>
      <c r="T309" s="98">
        <v>2</v>
      </c>
      <c r="U309" s="98">
        <v>0</v>
      </c>
      <c r="V309" s="98">
        <v>0</v>
      </c>
    </row>
    <row r="310" spans="1:22" x14ac:dyDescent="0.25">
      <c r="A310" s="98">
        <v>805</v>
      </c>
      <c r="B310" s="98">
        <v>23781009</v>
      </c>
      <c r="C310" s="98">
        <v>23781009</v>
      </c>
      <c r="D310" s="98">
        <v>107</v>
      </c>
      <c r="E310" s="98">
        <v>522863.78125</v>
      </c>
      <c r="F310" s="98">
        <v>4960108</v>
      </c>
      <c r="G310" s="98">
        <v>60</v>
      </c>
      <c r="H310" s="98">
        <v>304</v>
      </c>
      <c r="I310" s="98">
        <v>0.28000000000000003</v>
      </c>
      <c r="J310" s="98">
        <v>163815</v>
      </c>
      <c r="K310" s="98">
        <v>18289</v>
      </c>
      <c r="L310" s="98">
        <v>1992</v>
      </c>
      <c r="M310" s="98">
        <v>293</v>
      </c>
      <c r="N310" s="98">
        <v>2</v>
      </c>
      <c r="O310" s="98">
        <v>16</v>
      </c>
      <c r="P310" s="98">
        <v>4</v>
      </c>
      <c r="Q310" s="98">
        <v>14419</v>
      </c>
      <c r="R310" s="98">
        <v>0</v>
      </c>
      <c r="S310" s="98">
        <v>1</v>
      </c>
      <c r="T310" s="98">
        <v>2</v>
      </c>
      <c r="U310" s="98">
        <v>0</v>
      </c>
      <c r="V310" s="98">
        <v>0</v>
      </c>
    </row>
    <row r="311" spans="1:22" x14ac:dyDescent="0.25">
      <c r="A311" s="98">
        <v>806</v>
      </c>
      <c r="B311" s="98">
        <v>23780479</v>
      </c>
      <c r="C311" s="98">
        <v>23780479</v>
      </c>
      <c r="D311" s="98">
        <v>186</v>
      </c>
      <c r="E311" s="98">
        <v>522718.875</v>
      </c>
      <c r="F311" s="98">
        <v>4960103.5</v>
      </c>
      <c r="G311" s="98">
        <v>60</v>
      </c>
      <c r="H311" s="98">
        <v>304</v>
      </c>
      <c r="I311" s="98">
        <v>0.28000000000000003</v>
      </c>
      <c r="J311" s="98">
        <v>163815</v>
      </c>
      <c r="K311" s="98">
        <v>18291</v>
      </c>
      <c r="L311" s="98">
        <v>1992</v>
      </c>
      <c r="M311" s="98">
        <v>293</v>
      </c>
      <c r="N311" s="98">
        <v>2</v>
      </c>
      <c r="O311" s="98">
        <v>16</v>
      </c>
      <c r="P311" s="98">
        <v>4</v>
      </c>
      <c r="Q311" s="98">
        <v>14419</v>
      </c>
      <c r="R311" s="98">
        <v>0</v>
      </c>
      <c r="S311" s="98">
        <v>1</v>
      </c>
      <c r="T311" s="98">
        <v>1</v>
      </c>
      <c r="U311" s="98">
        <v>0</v>
      </c>
      <c r="V311" s="98">
        <v>0</v>
      </c>
    </row>
    <row r="312" spans="1:22" x14ac:dyDescent="0.25">
      <c r="A312" s="98">
        <v>819</v>
      </c>
      <c r="B312" s="98">
        <v>23780521</v>
      </c>
      <c r="C312" s="98">
        <v>23780521</v>
      </c>
      <c r="D312" s="98">
        <v>360</v>
      </c>
      <c r="E312" s="98">
        <v>559196.5625</v>
      </c>
      <c r="F312" s="98">
        <v>4952289.5</v>
      </c>
      <c r="G312" s="98">
        <v>60</v>
      </c>
      <c r="H312" s="98">
        <v>304</v>
      </c>
      <c r="I312" s="98">
        <v>0</v>
      </c>
      <c r="J312" s="98">
        <v>164144</v>
      </c>
      <c r="K312" s="98">
        <v>18626</v>
      </c>
      <c r="L312" s="98">
        <v>1994</v>
      </c>
      <c r="M312" s="98">
        <v>102</v>
      </c>
      <c r="N312" s="98">
        <v>2</v>
      </c>
      <c r="O312" s="98">
        <v>16</v>
      </c>
      <c r="P312" s="98">
        <v>4</v>
      </c>
      <c r="Q312" s="98">
        <v>14440</v>
      </c>
      <c r="R312" s="98">
        <v>0</v>
      </c>
      <c r="S312" s="98">
        <v>1</v>
      </c>
      <c r="T312" s="98">
        <v>2</v>
      </c>
      <c r="U312" s="98">
        <v>0</v>
      </c>
      <c r="V312" s="98">
        <v>0</v>
      </c>
    </row>
    <row r="313" spans="1:22" x14ac:dyDescent="0.25">
      <c r="A313" s="98">
        <v>671</v>
      </c>
      <c r="B313" s="98">
        <v>23781963</v>
      </c>
      <c r="C313" s="98">
        <v>23781963</v>
      </c>
      <c r="D313" s="98">
        <v>261</v>
      </c>
      <c r="E313" s="98">
        <v>511769.875</v>
      </c>
      <c r="F313" s="98">
        <v>4956994</v>
      </c>
      <c r="G313" s="98">
        <v>60</v>
      </c>
      <c r="H313" s="98">
        <v>304</v>
      </c>
      <c r="I313" s="98">
        <v>0.03</v>
      </c>
      <c r="J313" s="98">
        <v>164686</v>
      </c>
      <c r="K313" s="98">
        <v>16413</v>
      </c>
      <c r="L313" s="98">
        <v>1980</v>
      </c>
      <c r="M313" s="98">
        <v>85</v>
      </c>
      <c r="N313" s="98">
        <v>2</v>
      </c>
      <c r="O313" s="98">
        <v>16</v>
      </c>
      <c r="P313" s="98">
        <v>4</v>
      </c>
      <c r="Q313" s="98">
        <v>14475</v>
      </c>
      <c r="R313" s="98">
        <v>0</v>
      </c>
      <c r="S313" s="98">
        <v>1</v>
      </c>
      <c r="T313" s="98">
        <v>1</v>
      </c>
      <c r="U313" s="98">
        <v>0</v>
      </c>
      <c r="V313" s="98">
        <v>0</v>
      </c>
    </row>
    <row r="314" spans="1:22" x14ac:dyDescent="0.25">
      <c r="A314" s="98">
        <v>694</v>
      </c>
      <c r="B314" s="98">
        <v>23780987</v>
      </c>
      <c r="C314" s="98">
        <v>23780987</v>
      </c>
      <c r="D314" s="98">
        <v>172</v>
      </c>
      <c r="E314" s="98">
        <v>527382.9375</v>
      </c>
      <c r="F314" s="98">
        <v>4959246.5</v>
      </c>
      <c r="G314" s="98">
        <v>60</v>
      </c>
      <c r="H314" s="98">
        <v>304</v>
      </c>
      <c r="I314" s="98">
        <v>0.7</v>
      </c>
      <c r="J314" s="98">
        <v>166216</v>
      </c>
      <c r="K314" s="98">
        <v>17580</v>
      </c>
      <c r="L314" s="98">
        <v>1990</v>
      </c>
      <c r="M314" s="98">
        <v>158</v>
      </c>
      <c r="N314" s="98">
        <v>2</v>
      </c>
      <c r="O314" s="98">
        <v>16</v>
      </c>
      <c r="P314" s="98">
        <v>4</v>
      </c>
      <c r="Q314" s="98">
        <v>14528</v>
      </c>
      <c r="R314" s="98">
        <v>0</v>
      </c>
      <c r="S314" s="98">
        <v>1</v>
      </c>
      <c r="T314" s="98">
        <v>1</v>
      </c>
      <c r="U314" s="98">
        <v>0</v>
      </c>
      <c r="V314" s="98">
        <v>0</v>
      </c>
    </row>
    <row r="315" spans="1:22" x14ac:dyDescent="0.25">
      <c r="A315" s="98">
        <v>522</v>
      </c>
      <c r="B315" s="98">
        <v>23781225</v>
      </c>
      <c r="C315" s="98">
        <v>23781225</v>
      </c>
      <c r="D315" s="98">
        <v>376</v>
      </c>
      <c r="E315" s="98">
        <v>506861</v>
      </c>
      <c r="F315" s="98">
        <v>4952834</v>
      </c>
      <c r="G315" s="98">
        <v>60</v>
      </c>
      <c r="H315" s="98">
        <v>304</v>
      </c>
      <c r="I315" s="98">
        <v>0.14000000000000001</v>
      </c>
      <c r="J315" s="98">
        <v>167139</v>
      </c>
      <c r="K315" s="98">
        <v>10924</v>
      </c>
      <c r="L315" s="98">
        <v>1965</v>
      </c>
      <c r="M315" s="98">
        <v>239</v>
      </c>
      <c r="N315" s="98">
        <v>2</v>
      </c>
      <c r="O315" s="98">
        <v>16</v>
      </c>
      <c r="P315" s="98">
        <v>4</v>
      </c>
      <c r="Q315" s="98">
        <v>14586</v>
      </c>
      <c r="R315" s="98">
        <v>0</v>
      </c>
      <c r="S315" s="98">
        <v>1</v>
      </c>
      <c r="T315" s="98">
        <v>1</v>
      </c>
      <c r="U315" s="98">
        <v>0</v>
      </c>
      <c r="V315" s="98">
        <v>0</v>
      </c>
    </row>
    <row r="316" spans="1:22" x14ac:dyDescent="0.25">
      <c r="A316" s="98">
        <v>618</v>
      </c>
      <c r="B316" s="98">
        <v>23781225</v>
      </c>
      <c r="C316" s="98">
        <v>23781225</v>
      </c>
      <c r="D316" s="98">
        <v>376</v>
      </c>
      <c r="E316" s="98">
        <v>508360.03125</v>
      </c>
      <c r="F316" s="98">
        <v>4954128</v>
      </c>
      <c r="G316" s="98">
        <v>60</v>
      </c>
      <c r="H316" s="98">
        <v>304</v>
      </c>
      <c r="I316" s="98">
        <v>0.25</v>
      </c>
      <c r="J316" s="98">
        <v>167140</v>
      </c>
      <c r="K316" s="98">
        <v>14627</v>
      </c>
      <c r="L316" s="98">
        <v>1975</v>
      </c>
      <c r="M316" s="98">
        <v>58</v>
      </c>
      <c r="N316" s="98">
        <v>2</v>
      </c>
      <c r="O316" s="98">
        <v>16</v>
      </c>
      <c r="P316" s="98">
        <v>4</v>
      </c>
      <c r="Q316" s="98">
        <v>14587</v>
      </c>
      <c r="R316" s="98">
        <v>0</v>
      </c>
      <c r="S316" s="98">
        <v>1</v>
      </c>
      <c r="T316" s="98">
        <v>1</v>
      </c>
      <c r="U316" s="98">
        <v>0</v>
      </c>
      <c r="V316" s="98">
        <v>0</v>
      </c>
    </row>
    <row r="317" spans="1:22" x14ac:dyDescent="0.25">
      <c r="A317" s="98">
        <v>429</v>
      </c>
      <c r="B317" s="98">
        <v>23780479</v>
      </c>
      <c r="C317" s="98">
        <v>23780479</v>
      </c>
      <c r="D317" s="98">
        <v>186</v>
      </c>
      <c r="E317" s="98">
        <v>525899.125</v>
      </c>
      <c r="F317" s="98">
        <v>4958199.5</v>
      </c>
      <c r="G317" s="98">
        <v>60</v>
      </c>
      <c r="H317" s="98">
        <v>304</v>
      </c>
      <c r="I317" s="98">
        <v>0.45</v>
      </c>
      <c r="J317" s="98">
        <v>168465</v>
      </c>
      <c r="K317" s="98">
        <v>8604</v>
      </c>
      <c r="L317" s="98">
        <v>1958</v>
      </c>
      <c r="M317" s="98">
        <v>115</v>
      </c>
      <c r="N317" s="98">
        <v>2</v>
      </c>
      <c r="O317" s="98">
        <v>16</v>
      </c>
      <c r="P317" s="98">
        <v>4</v>
      </c>
      <c r="Q317" s="98">
        <v>14655</v>
      </c>
      <c r="R317" s="98">
        <v>0</v>
      </c>
      <c r="S317" s="98">
        <v>1</v>
      </c>
      <c r="T317" s="98">
        <v>2</v>
      </c>
      <c r="U317" s="98">
        <v>0</v>
      </c>
      <c r="V317" s="98">
        <v>0</v>
      </c>
    </row>
    <row r="318" spans="1:22" x14ac:dyDescent="0.25">
      <c r="A318" s="98">
        <v>430</v>
      </c>
      <c r="B318" s="98">
        <v>23780479</v>
      </c>
      <c r="C318" s="98">
        <v>23780479</v>
      </c>
      <c r="D318" s="98">
        <v>186</v>
      </c>
      <c r="E318" s="98">
        <v>525096.1875</v>
      </c>
      <c r="F318" s="98">
        <v>4958130.5</v>
      </c>
      <c r="G318" s="98">
        <v>60</v>
      </c>
      <c r="H318" s="98">
        <v>304</v>
      </c>
      <c r="I318" s="98">
        <v>0.45</v>
      </c>
      <c r="J318" s="98">
        <v>168465</v>
      </c>
      <c r="K318" s="98">
        <v>8605</v>
      </c>
      <c r="L318" s="98">
        <v>1958</v>
      </c>
      <c r="M318" s="98">
        <v>115</v>
      </c>
      <c r="N318" s="98">
        <v>2</v>
      </c>
      <c r="O318" s="98">
        <v>16</v>
      </c>
      <c r="P318" s="98">
        <v>4</v>
      </c>
      <c r="Q318" s="98">
        <v>14655</v>
      </c>
      <c r="R318" s="98">
        <v>0</v>
      </c>
      <c r="S318" s="98">
        <v>1</v>
      </c>
      <c r="T318" s="98">
        <v>1</v>
      </c>
      <c r="U318" s="98">
        <v>0</v>
      </c>
      <c r="V318" s="98">
        <v>0</v>
      </c>
    </row>
    <row r="319" spans="1:22" x14ac:dyDescent="0.25">
      <c r="A319" s="98">
        <v>428</v>
      </c>
      <c r="B319" s="98">
        <v>23780479</v>
      </c>
      <c r="C319" s="98">
        <v>23780479</v>
      </c>
      <c r="D319" s="98">
        <v>186</v>
      </c>
      <c r="E319" s="98">
        <v>526449.1875</v>
      </c>
      <c r="F319" s="98">
        <v>4958216</v>
      </c>
      <c r="G319" s="98">
        <v>60</v>
      </c>
      <c r="H319" s="98">
        <v>304</v>
      </c>
      <c r="I319" s="98">
        <v>0.05</v>
      </c>
      <c r="J319" s="98">
        <v>168465</v>
      </c>
      <c r="K319" s="98">
        <v>8606</v>
      </c>
      <c r="L319" s="98">
        <v>1958</v>
      </c>
      <c r="M319" s="98">
        <v>115</v>
      </c>
      <c r="N319" s="98">
        <v>2</v>
      </c>
      <c r="O319" s="98">
        <v>16</v>
      </c>
      <c r="P319" s="98">
        <v>4</v>
      </c>
      <c r="Q319" s="98">
        <v>14655</v>
      </c>
      <c r="R319" s="98">
        <v>0</v>
      </c>
      <c r="S319" s="98">
        <v>1</v>
      </c>
      <c r="T319" s="98">
        <v>2</v>
      </c>
      <c r="U319" s="98">
        <v>0</v>
      </c>
      <c r="V319" s="98">
        <v>0</v>
      </c>
    </row>
    <row r="320" spans="1:22" x14ac:dyDescent="0.25">
      <c r="A320" s="98">
        <v>691</v>
      </c>
      <c r="B320" s="98">
        <v>23780521</v>
      </c>
      <c r="C320" s="98">
        <v>23780521</v>
      </c>
      <c r="D320" s="98">
        <v>360</v>
      </c>
      <c r="E320" s="98">
        <v>559303.3125</v>
      </c>
      <c r="F320" s="98">
        <v>4952316.5</v>
      </c>
      <c r="G320" s="98">
        <v>60</v>
      </c>
      <c r="H320" s="98">
        <v>304</v>
      </c>
      <c r="I320" s="98">
        <v>4.49</v>
      </c>
      <c r="J320" s="98">
        <v>168892</v>
      </c>
      <c r="K320" s="98">
        <v>17511</v>
      </c>
      <c r="L320" s="98">
        <v>1990</v>
      </c>
      <c r="M320" s="98">
        <v>75</v>
      </c>
      <c r="N320" s="98">
        <v>2</v>
      </c>
      <c r="O320" s="98">
        <v>16</v>
      </c>
      <c r="P320" s="98">
        <v>4</v>
      </c>
      <c r="Q320" s="98">
        <v>14670</v>
      </c>
      <c r="R320" s="98">
        <v>0</v>
      </c>
      <c r="S320" s="98">
        <v>1</v>
      </c>
      <c r="T320" s="98">
        <v>1</v>
      </c>
      <c r="U320" s="98">
        <v>0</v>
      </c>
      <c r="V320" s="98">
        <v>0</v>
      </c>
    </row>
    <row r="321" spans="1:22" x14ac:dyDescent="0.25">
      <c r="A321" s="98">
        <v>817</v>
      </c>
      <c r="B321" s="98">
        <v>23780521</v>
      </c>
      <c r="C321" s="98">
        <v>23780521</v>
      </c>
      <c r="D321" s="98">
        <v>360</v>
      </c>
      <c r="E321" s="98">
        <v>559303.3125</v>
      </c>
      <c r="F321" s="98">
        <v>4952316.5</v>
      </c>
      <c r="G321" s="98">
        <v>60</v>
      </c>
      <c r="H321" s="98">
        <v>304</v>
      </c>
      <c r="I321" s="98">
        <v>0</v>
      </c>
      <c r="J321" s="98">
        <v>169706</v>
      </c>
      <c r="K321" s="98">
        <v>18499</v>
      </c>
      <c r="L321" s="98">
        <v>1993</v>
      </c>
      <c r="M321" s="98">
        <v>159</v>
      </c>
      <c r="N321" s="98">
        <v>2</v>
      </c>
      <c r="O321" s="98">
        <v>16</v>
      </c>
      <c r="P321" s="98">
        <v>4</v>
      </c>
      <c r="Q321" s="98">
        <v>14694</v>
      </c>
      <c r="R321" s="98">
        <v>0</v>
      </c>
      <c r="S321" s="98">
        <v>1</v>
      </c>
      <c r="T321" s="98">
        <v>2</v>
      </c>
      <c r="U321" s="98">
        <v>0</v>
      </c>
      <c r="V321" s="98">
        <v>0</v>
      </c>
    </row>
    <row r="322" spans="1:22" x14ac:dyDescent="0.25">
      <c r="A322" s="98">
        <v>793</v>
      </c>
      <c r="B322" s="98">
        <v>23780521</v>
      </c>
      <c r="C322" s="98">
        <v>23780521</v>
      </c>
      <c r="D322" s="98">
        <v>360</v>
      </c>
      <c r="E322" s="98">
        <v>559303.3125</v>
      </c>
      <c r="F322" s="98">
        <v>4952316.5</v>
      </c>
      <c r="G322" s="98">
        <v>60</v>
      </c>
      <c r="H322" s="98">
        <v>304</v>
      </c>
      <c r="I322" s="98">
        <v>0</v>
      </c>
      <c r="J322" s="98">
        <v>169885</v>
      </c>
      <c r="K322" s="98">
        <v>18040</v>
      </c>
      <c r="L322" s="98">
        <v>1991</v>
      </c>
      <c r="M322" s="98">
        <v>329</v>
      </c>
      <c r="N322" s="98">
        <v>2</v>
      </c>
      <c r="O322" s="98">
        <v>16</v>
      </c>
      <c r="P322" s="98">
        <v>4</v>
      </c>
      <c r="Q322" s="98">
        <v>14703</v>
      </c>
      <c r="R322" s="98">
        <v>0</v>
      </c>
      <c r="S322" s="98">
        <v>1</v>
      </c>
      <c r="T322" s="98">
        <v>2</v>
      </c>
      <c r="U322" s="98">
        <v>0</v>
      </c>
      <c r="V322" s="98">
        <v>0</v>
      </c>
    </row>
    <row r="323" spans="1:22" x14ac:dyDescent="0.25">
      <c r="A323" s="98">
        <v>629</v>
      </c>
      <c r="B323" s="98">
        <v>23780481</v>
      </c>
      <c r="C323" s="98">
        <v>23780481</v>
      </c>
      <c r="D323" s="98">
        <v>173</v>
      </c>
      <c r="E323" s="98">
        <v>526921.75</v>
      </c>
      <c r="F323" s="98">
        <v>4958642</v>
      </c>
      <c r="G323" s="98">
        <v>60</v>
      </c>
      <c r="H323" s="98">
        <v>304</v>
      </c>
      <c r="I323" s="98">
        <v>0.27</v>
      </c>
      <c r="J323" s="98">
        <v>170101</v>
      </c>
      <c r="K323" s="98">
        <v>14816</v>
      </c>
      <c r="L323" s="98">
        <v>1975</v>
      </c>
      <c r="M323" s="98">
        <v>155</v>
      </c>
      <c r="N323" s="98">
        <v>2</v>
      </c>
      <c r="O323" s="98">
        <v>16</v>
      </c>
      <c r="P323" s="98">
        <v>4</v>
      </c>
      <c r="Q323" s="98">
        <v>14722</v>
      </c>
      <c r="R323" s="98">
        <v>0</v>
      </c>
      <c r="S323" s="98">
        <v>1</v>
      </c>
      <c r="T323" s="98">
        <v>2</v>
      </c>
      <c r="U323" s="98">
        <v>0</v>
      </c>
      <c r="V323" s="98">
        <v>0</v>
      </c>
    </row>
    <row r="324" spans="1:22" x14ac:dyDescent="0.25">
      <c r="A324" s="98">
        <v>630</v>
      </c>
      <c r="B324" s="98">
        <v>23780521</v>
      </c>
      <c r="C324" s="98">
        <v>23780521</v>
      </c>
      <c r="D324" s="98">
        <v>360</v>
      </c>
      <c r="E324" s="98">
        <v>559303.3125</v>
      </c>
      <c r="F324" s="98">
        <v>4952316.5</v>
      </c>
      <c r="G324" s="98">
        <v>60</v>
      </c>
      <c r="H324" s="98">
        <v>304</v>
      </c>
      <c r="I324" s="98">
        <v>0.27</v>
      </c>
      <c r="J324" s="98">
        <v>170101</v>
      </c>
      <c r="K324" s="98">
        <v>14817</v>
      </c>
      <c r="L324" s="98">
        <v>1975</v>
      </c>
      <c r="M324" s="98">
        <v>155</v>
      </c>
      <c r="N324" s="98">
        <v>2</v>
      </c>
      <c r="O324" s="98">
        <v>16</v>
      </c>
      <c r="P324" s="98">
        <v>4</v>
      </c>
      <c r="Q324" s="98">
        <v>14722</v>
      </c>
      <c r="R324" s="98">
        <v>0</v>
      </c>
      <c r="S324" s="98">
        <v>1</v>
      </c>
      <c r="T324" s="98">
        <v>1</v>
      </c>
      <c r="U324" s="98">
        <v>0</v>
      </c>
      <c r="V324" s="98">
        <v>0</v>
      </c>
    </row>
    <row r="325" spans="1:22" x14ac:dyDescent="0.25">
      <c r="A325" s="98">
        <v>346</v>
      </c>
      <c r="B325" s="98">
        <v>23780493</v>
      </c>
      <c r="C325" s="98">
        <v>23780493</v>
      </c>
      <c r="D325" s="98">
        <v>298</v>
      </c>
      <c r="E325" s="98">
        <v>540182</v>
      </c>
      <c r="F325" s="98">
        <v>4955014.5</v>
      </c>
      <c r="G325" s="98">
        <v>60</v>
      </c>
      <c r="H325" s="98">
        <v>304</v>
      </c>
      <c r="I325" s="98">
        <v>0.11</v>
      </c>
      <c r="J325" s="98">
        <v>171668</v>
      </c>
      <c r="K325" s="98">
        <v>5996</v>
      </c>
      <c r="L325" s="98">
        <v>1952</v>
      </c>
      <c r="M325" s="98">
        <v>113</v>
      </c>
      <c r="N325" s="98">
        <v>2</v>
      </c>
      <c r="O325" s="98">
        <v>16</v>
      </c>
      <c r="P325" s="98">
        <v>4</v>
      </c>
      <c r="Q325" s="98">
        <v>14795</v>
      </c>
      <c r="R325" s="98">
        <v>0</v>
      </c>
      <c r="S325" s="98">
        <v>1</v>
      </c>
      <c r="T325" s="98">
        <v>2</v>
      </c>
      <c r="U325" s="98">
        <v>0</v>
      </c>
      <c r="V325" s="98">
        <v>0</v>
      </c>
    </row>
    <row r="326" spans="1:22" x14ac:dyDescent="0.25">
      <c r="A326" s="98">
        <v>347</v>
      </c>
      <c r="B326" s="98">
        <v>23780493</v>
      </c>
      <c r="C326" s="98">
        <v>23780493</v>
      </c>
      <c r="D326" s="98">
        <v>298</v>
      </c>
      <c r="E326" s="98">
        <v>540182</v>
      </c>
      <c r="F326" s="98">
        <v>4955014.5</v>
      </c>
      <c r="G326" s="98">
        <v>60</v>
      </c>
      <c r="H326" s="98">
        <v>304</v>
      </c>
      <c r="I326" s="98">
        <v>0.11</v>
      </c>
      <c r="J326" s="98">
        <v>171668</v>
      </c>
      <c r="K326" s="98">
        <v>5993</v>
      </c>
      <c r="L326" s="98">
        <v>1952</v>
      </c>
      <c r="M326" s="98">
        <v>113</v>
      </c>
      <c r="N326" s="98">
        <v>2</v>
      </c>
      <c r="O326" s="98">
        <v>16</v>
      </c>
      <c r="P326" s="98">
        <v>4</v>
      </c>
      <c r="Q326" s="98">
        <v>14795</v>
      </c>
      <c r="R326" s="98">
        <v>0</v>
      </c>
      <c r="S326" s="98">
        <v>1</v>
      </c>
      <c r="T326" s="98">
        <v>2</v>
      </c>
      <c r="U326" s="98">
        <v>0</v>
      </c>
      <c r="V326" s="98">
        <v>0</v>
      </c>
    </row>
    <row r="327" spans="1:22" x14ac:dyDescent="0.25">
      <c r="A327" s="98">
        <v>348</v>
      </c>
      <c r="B327" s="98">
        <v>23780493</v>
      </c>
      <c r="C327" s="98">
        <v>23780493</v>
      </c>
      <c r="D327" s="98">
        <v>298</v>
      </c>
      <c r="E327" s="98">
        <v>540274.375</v>
      </c>
      <c r="F327" s="98">
        <v>4954917</v>
      </c>
      <c r="G327" s="98">
        <v>60</v>
      </c>
      <c r="H327" s="98">
        <v>304</v>
      </c>
      <c r="I327" s="98">
        <v>0.11</v>
      </c>
      <c r="J327" s="98">
        <v>171668</v>
      </c>
      <c r="K327" s="98">
        <v>5994</v>
      </c>
      <c r="L327" s="98">
        <v>1952</v>
      </c>
      <c r="M327" s="98">
        <v>113</v>
      </c>
      <c r="N327" s="98">
        <v>2</v>
      </c>
      <c r="O327" s="98">
        <v>16</v>
      </c>
      <c r="P327" s="98">
        <v>4</v>
      </c>
      <c r="Q327" s="98">
        <v>14795</v>
      </c>
      <c r="R327" s="98">
        <v>0</v>
      </c>
      <c r="S327" s="98">
        <v>1</v>
      </c>
      <c r="T327" s="98">
        <v>2</v>
      </c>
      <c r="U327" s="98">
        <v>0</v>
      </c>
      <c r="V327" s="98">
        <v>0</v>
      </c>
    </row>
    <row r="328" spans="1:22" x14ac:dyDescent="0.25">
      <c r="A328" s="98">
        <v>349</v>
      </c>
      <c r="B328" s="98">
        <v>23780493</v>
      </c>
      <c r="C328" s="98">
        <v>23780493</v>
      </c>
      <c r="D328" s="98">
        <v>298</v>
      </c>
      <c r="E328" s="98">
        <v>540182</v>
      </c>
      <c r="F328" s="98">
        <v>4955014.5</v>
      </c>
      <c r="G328" s="98">
        <v>60</v>
      </c>
      <c r="H328" s="98">
        <v>304</v>
      </c>
      <c r="I328" s="98">
        <v>0.11</v>
      </c>
      <c r="J328" s="98">
        <v>171668</v>
      </c>
      <c r="K328" s="98">
        <v>5995</v>
      </c>
      <c r="L328" s="98">
        <v>1952</v>
      </c>
      <c r="M328" s="98">
        <v>113</v>
      </c>
      <c r="N328" s="98">
        <v>2</v>
      </c>
      <c r="O328" s="98">
        <v>16</v>
      </c>
      <c r="P328" s="98">
        <v>4</v>
      </c>
      <c r="Q328" s="98">
        <v>14795</v>
      </c>
      <c r="R328" s="98">
        <v>0</v>
      </c>
      <c r="S328" s="98">
        <v>1</v>
      </c>
      <c r="T328" s="98">
        <v>1</v>
      </c>
      <c r="U328" s="98">
        <v>0</v>
      </c>
      <c r="V328" s="98">
        <v>0</v>
      </c>
    </row>
    <row r="329" spans="1:22" x14ac:dyDescent="0.25">
      <c r="A329" s="98">
        <v>490</v>
      </c>
      <c r="B329" s="98">
        <v>23780521</v>
      </c>
      <c r="C329" s="98">
        <v>23780521</v>
      </c>
      <c r="D329" s="98">
        <v>360</v>
      </c>
      <c r="E329" s="98">
        <v>559303.3125</v>
      </c>
      <c r="F329" s="98">
        <v>4952316.5</v>
      </c>
      <c r="G329" s="98">
        <v>60</v>
      </c>
      <c r="H329" s="98">
        <v>304</v>
      </c>
      <c r="I329" s="98">
        <v>0</v>
      </c>
      <c r="J329" s="98">
        <v>171693</v>
      </c>
      <c r="K329" s="98">
        <v>10113</v>
      </c>
      <c r="L329" s="98">
        <v>1963</v>
      </c>
      <c r="M329" s="98">
        <v>35</v>
      </c>
      <c r="N329" s="98">
        <v>2</v>
      </c>
      <c r="O329" s="98">
        <v>16</v>
      </c>
      <c r="P329" s="98">
        <v>4</v>
      </c>
      <c r="Q329" s="98">
        <v>14799</v>
      </c>
      <c r="R329" s="98">
        <v>0</v>
      </c>
      <c r="S329" s="98">
        <v>1</v>
      </c>
      <c r="T329" s="98">
        <v>2</v>
      </c>
      <c r="U329" s="98">
        <v>0</v>
      </c>
      <c r="V329" s="98">
        <v>0</v>
      </c>
    </row>
    <row r="330" spans="1:22" x14ac:dyDescent="0.25">
      <c r="A330" s="98">
        <v>491</v>
      </c>
      <c r="B330" s="98">
        <v>23781129</v>
      </c>
      <c r="C330" s="98">
        <v>23781129</v>
      </c>
      <c r="D330" s="98">
        <v>239</v>
      </c>
      <c r="E330" s="98">
        <v>515437.71875</v>
      </c>
      <c r="F330" s="98">
        <v>4958450</v>
      </c>
      <c r="G330" s="98">
        <v>60</v>
      </c>
      <c r="H330" s="98">
        <v>304</v>
      </c>
      <c r="I330" s="98">
        <v>0</v>
      </c>
      <c r="J330" s="98">
        <v>171693</v>
      </c>
      <c r="K330" s="98">
        <v>10114</v>
      </c>
      <c r="L330" s="98">
        <v>1963</v>
      </c>
      <c r="M330" s="98">
        <v>35</v>
      </c>
      <c r="N330" s="98">
        <v>2</v>
      </c>
      <c r="O330" s="98">
        <v>16</v>
      </c>
      <c r="P330" s="98">
        <v>4</v>
      </c>
      <c r="Q330" s="98">
        <v>14799</v>
      </c>
      <c r="R330" s="98">
        <v>0</v>
      </c>
      <c r="S330" s="98">
        <v>1</v>
      </c>
      <c r="T330" s="98">
        <v>1</v>
      </c>
      <c r="U330" s="98">
        <v>0</v>
      </c>
      <c r="V330" s="98">
        <v>0</v>
      </c>
    </row>
    <row r="331" spans="1:22" x14ac:dyDescent="0.25">
      <c r="A331" s="98">
        <v>854</v>
      </c>
      <c r="B331" s="98">
        <v>23780521</v>
      </c>
      <c r="C331" s="98">
        <v>23780521</v>
      </c>
      <c r="D331" s="98">
        <v>360</v>
      </c>
      <c r="E331" s="98">
        <v>559303.3125</v>
      </c>
      <c r="F331" s="98">
        <v>4952316.5</v>
      </c>
      <c r="G331" s="98">
        <v>60</v>
      </c>
      <c r="H331" s="98">
        <v>304</v>
      </c>
      <c r="I331" s="98">
        <v>0</v>
      </c>
      <c r="J331" s="98">
        <v>171805</v>
      </c>
      <c r="K331" s="98">
        <v>19984</v>
      </c>
      <c r="L331" s="98">
        <v>2009</v>
      </c>
      <c r="M331" s="98">
        <v>266</v>
      </c>
      <c r="N331" s="98">
        <v>2</v>
      </c>
      <c r="O331" s="98">
        <v>16</v>
      </c>
      <c r="P331" s="98">
        <v>4</v>
      </c>
      <c r="Q331" s="98">
        <v>14802</v>
      </c>
      <c r="R331" s="98">
        <v>0</v>
      </c>
      <c r="S331" s="98">
        <v>1</v>
      </c>
      <c r="T331" s="98">
        <v>2</v>
      </c>
      <c r="U331" s="98">
        <v>0</v>
      </c>
      <c r="V331" s="98">
        <v>0</v>
      </c>
    </row>
    <row r="332" spans="1:22" x14ac:dyDescent="0.25">
      <c r="A332" s="98">
        <v>852</v>
      </c>
      <c r="B332" s="98">
        <v>23780895</v>
      </c>
      <c r="C332" s="98">
        <v>23780895</v>
      </c>
      <c r="D332" s="98">
        <v>318</v>
      </c>
      <c r="E332" s="98">
        <v>508204.34375</v>
      </c>
      <c r="F332" s="98">
        <v>4954428</v>
      </c>
      <c r="G332" s="98">
        <v>60</v>
      </c>
      <c r="H332" s="98">
        <v>304</v>
      </c>
      <c r="I332" s="98">
        <v>0</v>
      </c>
      <c r="J332" s="98">
        <v>173201</v>
      </c>
      <c r="K332" s="98">
        <v>19786</v>
      </c>
      <c r="L332" s="98">
        <v>2006</v>
      </c>
      <c r="M332" s="98">
        <v>249</v>
      </c>
      <c r="N332" s="98">
        <v>2</v>
      </c>
      <c r="O332" s="98">
        <v>16</v>
      </c>
      <c r="P332" s="98">
        <v>4</v>
      </c>
      <c r="Q332" s="98">
        <v>14873</v>
      </c>
      <c r="R332" s="98">
        <v>0</v>
      </c>
      <c r="S332" s="98">
        <v>1</v>
      </c>
      <c r="T332" s="98">
        <v>2</v>
      </c>
      <c r="U332" s="98">
        <v>0</v>
      </c>
      <c r="V332" s="98">
        <v>0</v>
      </c>
    </row>
    <row r="333" spans="1:22" x14ac:dyDescent="0.25">
      <c r="A333" s="98">
        <v>853</v>
      </c>
      <c r="B333" s="98">
        <v>23780521</v>
      </c>
      <c r="C333" s="98">
        <v>23780521</v>
      </c>
      <c r="D333" s="98">
        <v>360</v>
      </c>
      <c r="E333" s="98">
        <v>559303.3125</v>
      </c>
      <c r="F333" s="98">
        <v>4952316.5</v>
      </c>
      <c r="G333" s="98">
        <v>60</v>
      </c>
      <c r="H333" s="98">
        <v>304</v>
      </c>
      <c r="I333" s="98">
        <v>0</v>
      </c>
      <c r="J333" s="98">
        <v>173201</v>
      </c>
      <c r="K333" s="98">
        <v>19787</v>
      </c>
      <c r="L333" s="98">
        <v>2006</v>
      </c>
      <c r="M333" s="98">
        <v>249</v>
      </c>
      <c r="N333" s="98">
        <v>2</v>
      </c>
      <c r="O333" s="98">
        <v>16</v>
      </c>
      <c r="P333" s="98">
        <v>4</v>
      </c>
      <c r="Q333" s="98">
        <v>14873</v>
      </c>
      <c r="R333" s="98">
        <v>0</v>
      </c>
      <c r="S333" s="98">
        <v>1</v>
      </c>
      <c r="T333" s="98">
        <v>1</v>
      </c>
      <c r="U333" s="98">
        <v>0</v>
      </c>
      <c r="V333" s="98">
        <v>0</v>
      </c>
    </row>
    <row r="334" spans="1:22" x14ac:dyDescent="0.25">
      <c r="A334" s="98">
        <v>792</v>
      </c>
      <c r="B334" s="98">
        <v>23780521</v>
      </c>
      <c r="C334" s="98">
        <v>23780521</v>
      </c>
      <c r="D334" s="98">
        <v>360</v>
      </c>
      <c r="E334" s="98">
        <v>559303.3125</v>
      </c>
      <c r="F334" s="98">
        <v>4952316.5</v>
      </c>
      <c r="G334" s="98">
        <v>60</v>
      </c>
      <c r="H334" s="98">
        <v>304</v>
      </c>
      <c r="I334" s="98">
        <v>0.71</v>
      </c>
      <c r="J334" s="98">
        <v>173952</v>
      </c>
      <c r="K334" s="98">
        <v>17988</v>
      </c>
      <c r="L334" s="98">
        <v>1991</v>
      </c>
      <c r="M334" s="98">
        <v>182</v>
      </c>
      <c r="N334" s="98">
        <v>2</v>
      </c>
      <c r="O334" s="98">
        <v>16</v>
      </c>
      <c r="P334" s="98">
        <v>4</v>
      </c>
      <c r="Q334" s="98">
        <v>14919</v>
      </c>
      <c r="R334" s="98">
        <v>0</v>
      </c>
      <c r="S334" s="98">
        <v>1</v>
      </c>
      <c r="T334" s="98">
        <v>1</v>
      </c>
      <c r="U334" s="98">
        <v>0</v>
      </c>
      <c r="V334" s="98">
        <v>0</v>
      </c>
    </row>
    <row r="335" spans="1:22" x14ac:dyDescent="0.25">
      <c r="A335" s="98">
        <v>795</v>
      </c>
      <c r="B335" s="98">
        <v>23780521</v>
      </c>
      <c r="C335" s="98">
        <v>23780521</v>
      </c>
      <c r="D335" s="98">
        <v>360</v>
      </c>
      <c r="E335" s="98">
        <v>559303.3125</v>
      </c>
      <c r="F335" s="98">
        <v>4952316.5</v>
      </c>
      <c r="G335" s="98">
        <v>60</v>
      </c>
      <c r="H335" s="98">
        <v>304</v>
      </c>
      <c r="I335" s="98">
        <v>0</v>
      </c>
      <c r="J335" s="98">
        <v>173955</v>
      </c>
      <c r="K335" s="98">
        <v>18198</v>
      </c>
      <c r="L335" s="98">
        <v>1992</v>
      </c>
      <c r="M335" s="98">
        <v>195</v>
      </c>
      <c r="N335" s="98">
        <v>2</v>
      </c>
      <c r="O335" s="98">
        <v>16</v>
      </c>
      <c r="P335" s="98">
        <v>4</v>
      </c>
      <c r="Q335" s="98">
        <v>14920</v>
      </c>
      <c r="R335" s="98">
        <v>0</v>
      </c>
      <c r="S335" s="98">
        <v>1</v>
      </c>
      <c r="T335" s="98">
        <v>2</v>
      </c>
      <c r="U335" s="98">
        <v>0</v>
      </c>
      <c r="V335" s="98">
        <v>0</v>
      </c>
    </row>
    <row r="336" spans="1:22" x14ac:dyDescent="0.25">
      <c r="A336" s="98">
        <v>551</v>
      </c>
      <c r="B336" s="98">
        <v>23780479</v>
      </c>
      <c r="C336" s="98">
        <v>23780479</v>
      </c>
      <c r="D336" s="98">
        <v>186</v>
      </c>
      <c r="E336" s="98">
        <v>525096.1875</v>
      </c>
      <c r="F336" s="98">
        <v>4958130.5</v>
      </c>
      <c r="G336" s="98">
        <v>60</v>
      </c>
      <c r="H336" s="98">
        <v>304</v>
      </c>
      <c r="I336" s="98">
        <v>0.39</v>
      </c>
      <c r="J336" s="98">
        <v>174071</v>
      </c>
      <c r="K336" s="98">
        <v>12089</v>
      </c>
      <c r="L336" s="98">
        <v>1968</v>
      </c>
      <c r="M336" s="98">
        <v>38</v>
      </c>
      <c r="N336" s="98">
        <v>2</v>
      </c>
      <c r="O336" s="98">
        <v>16</v>
      </c>
      <c r="P336" s="98">
        <v>4</v>
      </c>
      <c r="Q336" s="98">
        <v>14926</v>
      </c>
      <c r="R336" s="98">
        <v>0</v>
      </c>
      <c r="S336" s="98">
        <v>1</v>
      </c>
      <c r="T336" s="98">
        <v>2</v>
      </c>
      <c r="U336" s="98">
        <v>0</v>
      </c>
      <c r="V336" s="98">
        <v>0</v>
      </c>
    </row>
    <row r="337" spans="1:22" x14ac:dyDescent="0.25">
      <c r="A337" s="98">
        <v>552</v>
      </c>
      <c r="B337" s="98">
        <v>23780479</v>
      </c>
      <c r="C337" s="98">
        <v>23780479</v>
      </c>
      <c r="D337" s="98">
        <v>186</v>
      </c>
      <c r="E337" s="98">
        <v>525899.125</v>
      </c>
      <c r="F337" s="98">
        <v>4958199.5</v>
      </c>
      <c r="G337" s="98">
        <v>60</v>
      </c>
      <c r="H337" s="98">
        <v>304</v>
      </c>
      <c r="I337" s="98">
        <v>0.39</v>
      </c>
      <c r="J337" s="98">
        <v>174071</v>
      </c>
      <c r="K337" s="98">
        <v>12090</v>
      </c>
      <c r="L337" s="98">
        <v>1968</v>
      </c>
      <c r="M337" s="98">
        <v>38</v>
      </c>
      <c r="N337" s="98">
        <v>2</v>
      </c>
      <c r="O337" s="98">
        <v>16</v>
      </c>
      <c r="P337" s="98">
        <v>4</v>
      </c>
      <c r="Q337" s="98">
        <v>14926</v>
      </c>
      <c r="R337" s="98">
        <v>0</v>
      </c>
      <c r="S337" s="98">
        <v>1</v>
      </c>
      <c r="T337" s="98">
        <v>1</v>
      </c>
      <c r="U337" s="98">
        <v>0</v>
      </c>
      <c r="V337" s="98">
        <v>0</v>
      </c>
    </row>
    <row r="338" spans="1:22" x14ac:dyDescent="0.25">
      <c r="A338" s="98">
        <v>550</v>
      </c>
      <c r="B338" s="98">
        <v>23780479</v>
      </c>
      <c r="C338" s="98">
        <v>23780479</v>
      </c>
      <c r="D338" s="98">
        <v>186</v>
      </c>
      <c r="E338" s="98">
        <v>526449.1875</v>
      </c>
      <c r="F338" s="98">
        <v>4958216</v>
      </c>
      <c r="G338" s="98">
        <v>60</v>
      </c>
      <c r="H338" s="98">
        <v>304</v>
      </c>
      <c r="I338" s="98">
        <v>0.15</v>
      </c>
      <c r="J338" s="98">
        <v>174071</v>
      </c>
      <c r="K338" s="98">
        <v>12091</v>
      </c>
      <c r="L338" s="98">
        <v>1968</v>
      </c>
      <c r="M338" s="98">
        <v>38</v>
      </c>
      <c r="N338" s="98">
        <v>2</v>
      </c>
      <c r="O338" s="98">
        <v>16</v>
      </c>
      <c r="P338" s="98">
        <v>4</v>
      </c>
      <c r="Q338" s="98">
        <v>14926</v>
      </c>
      <c r="R338" s="98">
        <v>0</v>
      </c>
      <c r="S338" s="98">
        <v>1</v>
      </c>
      <c r="T338" s="98">
        <v>2</v>
      </c>
      <c r="U338" s="98">
        <v>0</v>
      </c>
      <c r="V338" s="98">
        <v>0</v>
      </c>
    </row>
    <row r="339" spans="1:22" x14ac:dyDescent="0.25">
      <c r="A339" s="98">
        <v>824</v>
      </c>
      <c r="B339" s="98">
        <v>23780521</v>
      </c>
      <c r="C339" s="98">
        <v>23780521</v>
      </c>
      <c r="D339" s="98">
        <v>360</v>
      </c>
      <c r="E339" s="98">
        <v>559303.3125</v>
      </c>
      <c r="F339" s="98">
        <v>4952316.5</v>
      </c>
      <c r="G339" s="98">
        <v>60</v>
      </c>
      <c r="H339" s="98">
        <v>304</v>
      </c>
      <c r="I339" s="98">
        <v>0</v>
      </c>
      <c r="J339" s="98">
        <v>174193</v>
      </c>
      <c r="K339" s="98">
        <v>18788</v>
      </c>
      <c r="L339" s="98">
        <v>1995</v>
      </c>
      <c r="M339" s="98">
        <v>26</v>
      </c>
      <c r="N339" s="98">
        <v>2</v>
      </c>
      <c r="O339" s="98">
        <v>16</v>
      </c>
      <c r="P339" s="98">
        <v>4</v>
      </c>
      <c r="Q339" s="98">
        <v>14930</v>
      </c>
      <c r="R339" s="98">
        <v>0</v>
      </c>
      <c r="S339" s="98">
        <v>1</v>
      </c>
      <c r="T339" s="98">
        <v>1</v>
      </c>
      <c r="U339" s="98">
        <v>0</v>
      </c>
      <c r="V339" s="98">
        <v>0</v>
      </c>
    </row>
    <row r="340" spans="1:22" x14ac:dyDescent="0.25">
      <c r="A340" s="98">
        <v>832</v>
      </c>
      <c r="B340" s="98">
        <v>23780521</v>
      </c>
      <c r="C340" s="98">
        <v>23780521</v>
      </c>
      <c r="D340" s="98">
        <v>360</v>
      </c>
      <c r="E340" s="98">
        <v>559303.3125</v>
      </c>
      <c r="F340" s="98">
        <v>4952316.5</v>
      </c>
      <c r="G340" s="98">
        <v>60</v>
      </c>
      <c r="H340" s="98">
        <v>304</v>
      </c>
      <c r="I340" s="98">
        <v>0</v>
      </c>
      <c r="J340" s="98">
        <v>174193</v>
      </c>
      <c r="K340" s="98">
        <v>18894</v>
      </c>
      <c r="L340" s="98">
        <v>1995</v>
      </c>
      <c r="M340" s="98">
        <v>237</v>
      </c>
      <c r="N340" s="98">
        <v>2</v>
      </c>
      <c r="O340" s="98">
        <v>16</v>
      </c>
      <c r="P340" s="98">
        <v>4</v>
      </c>
      <c r="Q340" s="98">
        <v>14930</v>
      </c>
      <c r="R340" s="98">
        <v>0</v>
      </c>
      <c r="S340" s="98">
        <v>1</v>
      </c>
      <c r="T340" s="98">
        <v>1</v>
      </c>
      <c r="U340" s="98">
        <v>0</v>
      </c>
      <c r="V340" s="98">
        <v>0</v>
      </c>
    </row>
    <row r="341" spans="1:22" x14ac:dyDescent="0.25">
      <c r="A341" s="98">
        <v>523</v>
      </c>
      <c r="B341" s="98">
        <v>23781225</v>
      </c>
      <c r="C341" s="98">
        <v>23781225</v>
      </c>
      <c r="D341" s="98">
        <v>376</v>
      </c>
      <c r="E341" s="98">
        <v>506862.40625</v>
      </c>
      <c r="F341" s="98">
        <v>4952811.5</v>
      </c>
      <c r="G341" s="98">
        <v>60</v>
      </c>
      <c r="H341" s="98">
        <v>304</v>
      </c>
      <c r="I341" s="98">
        <v>0.82</v>
      </c>
      <c r="J341" s="98">
        <v>174578</v>
      </c>
      <c r="K341" s="98">
        <v>10925</v>
      </c>
      <c r="L341" s="98">
        <v>1965</v>
      </c>
      <c r="M341" s="98">
        <v>239</v>
      </c>
      <c r="N341" s="98">
        <v>2</v>
      </c>
      <c r="O341" s="98">
        <v>16</v>
      </c>
      <c r="P341" s="98">
        <v>4</v>
      </c>
      <c r="Q341" s="98">
        <v>14959</v>
      </c>
      <c r="R341" s="98">
        <v>0</v>
      </c>
      <c r="S341" s="98">
        <v>1</v>
      </c>
      <c r="T341" s="98">
        <v>1</v>
      </c>
      <c r="U341" s="98">
        <v>0</v>
      </c>
      <c r="V341" s="98">
        <v>0</v>
      </c>
    </row>
    <row r="342" spans="1:22" x14ac:dyDescent="0.25">
      <c r="A342" s="98">
        <v>619</v>
      </c>
      <c r="B342" s="98">
        <v>23781225</v>
      </c>
      <c r="C342" s="98">
        <v>23781225</v>
      </c>
      <c r="D342" s="98">
        <v>376</v>
      </c>
      <c r="E342" s="98">
        <v>508360.03125</v>
      </c>
      <c r="F342" s="98">
        <v>4954128</v>
      </c>
      <c r="G342" s="98">
        <v>60</v>
      </c>
      <c r="H342" s="98">
        <v>304</v>
      </c>
      <c r="I342" s="98">
        <v>0.94</v>
      </c>
      <c r="J342" s="98">
        <v>174579</v>
      </c>
      <c r="K342" s="98">
        <v>14629</v>
      </c>
      <c r="L342" s="98">
        <v>1975</v>
      </c>
      <c r="M342" s="98">
        <v>58</v>
      </c>
      <c r="N342" s="98">
        <v>2</v>
      </c>
      <c r="O342" s="98">
        <v>16</v>
      </c>
      <c r="P342" s="98">
        <v>4</v>
      </c>
      <c r="Q342" s="98">
        <v>14960</v>
      </c>
      <c r="R342" s="98">
        <v>0</v>
      </c>
      <c r="S342" s="98">
        <v>1</v>
      </c>
      <c r="T342" s="98">
        <v>2</v>
      </c>
      <c r="U342" s="98">
        <v>0</v>
      </c>
      <c r="V342" s="98">
        <v>0</v>
      </c>
    </row>
    <row r="343" spans="1:22" x14ac:dyDescent="0.25">
      <c r="A343" s="98">
        <v>343</v>
      </c>
      <c r="B343" s="98">
        <v>23780449</v>
      </c>
      <c r="C343" s="98">
        <v>23780449</v>
      </c>
      <c r="D343" s="98">
        <v>189</v>
      </c>
      <c r="E343" s="98">
        <v>512829.875</v>
      </c>
      <c r="F343" s="98">
        <v>4958582.5</v>
      </c>
      <c r="G343" s="98">
        <v>60</v>
      </c>
      <c r="H343" s="98">
        <v>304</v>
      </c>
      <c r="I343" s="98">
        <v>0.52</v>
      </c>
      <c r="J343" s="98">
        <v>175243</v>
      </c>
      <c r="K343" s="98">
        <v>5820</v>
      </c>
      <c r="L343" s="98">
        <v>1952</v>
      </c>
      <c r="M343" s="98">
        <v>24</v>
      </c>
      <c r="N343" s="98">
        <v>2</v>
      </c>
      <c r="O343" s="98">
        <v>16</v>
      </c>
      <c r="P343" s="98">
        <v>4</v>
      </c>
      <c r="Q343" s="98">
        <v>14990</v>
      </c>
      <c r="R343" s="98">
        <v>0</v>
      </c>
      <c r="S343" s="98">
        <v>1</v>
      </c>
      <c r="T343" s="98">
        <v>1</v>
      </c>
      <c r="U343" s="98">
        <v>0</v>
      </c>
      <c r="V343" s="98">
        <v>0</v>
      </c>
    </row>
    <row r="344" spans="1:22" x14ac:dyDescent="0.25">
      <c r="A344" s="98">
        <v>623</v>
      </c>
      <c r="B344" s="98">
        <v>23780483</v>
      </c>
      <c r="C344" s="98">
        <v>23780483</v>
      </c>
      <c r="D344" s="98">
        <v>233</v>
      </c>
      <c r="E344" s="98">
        <v>535626</v>
      </c>
      <c r="F344" s="98">
        <v>4957215.5</v>
      </c>
      <c r="G344" s="98">
        <v>60</v>
      </c>
      <c r="H344" s="98">
        <v>304</v>
      </c>
      <c r="I344" s="98">
        <v>0.13</v>
      </c>
      <c r="J344" s="98">
        <v>176628</v>
      </c>
      <c r="K344" s="98">
        <v>14640</v>
      </c>
      <c r="L344" s="98">
        <v>1975</v>
      </c>
      <c r="M344" s="98">
        <v>71</v>
      </c>
      <c r="N344" s="98">
        <v>2</v>
      </c>
      <c r="O344" s="98">
        <v>16</v>
      </c>
      <c r="P344" s="98">
        <v>4</v>
      </c>
      <c r="Q344" s="98">
        <v>15059</v>
      </c>
      <c r="R344" s="98">
        <v>0</v>
      </c>
      <c r="S344" s="98">
        <v>1</v>
      </c>
      <c r="T344" s="98">
        <v>2</v>
      </c>
      <c r="U344" s="98">
        <v>0</v>
      </c>
      <c r="V344" s="98">
        <v>0</v>
      </c>
    </row>
    <row r="345" spans="1:22" x14ac:dyDescent="0.25">
      <c r="A345" s="98">
        <v>624</v>
      </c>
      <c r="B345" s="98">
        <v>23780521</v>
      </c>
      <c r="C345" s="98">
        <v>23780521</v>
      </c>
      <c r="D345" s="98">
        <v>360</v>
      </c>
      <c r="E345" s="98">
        <v>559303.3125</v>
      </c>
      <c r="F345" s="98">
        <v>4952316.5</v>
      </c>
      <c r="G345" s="98">
        <v>60</v>
      </c>
      <c r="H345" s="98">
        <v>304</v>
      </c>
      <c r="I345" s="98">
        <v>0.13</v>
      </c>
      <c r="J345" s="98">
        <v>176628</v>
      </c>
      <c r="K345" s="98">
        <v>14641</v>
      </c>
      <c r="L345" s="98">
        <v>1975</v>
      </c>
      <c r="M345" s="98">
        <v>71</v>
      </c>
      <c r="N345" s="98">
        <v>2</v>
      </c>
      <c r="O345" s="98">
        <v>16</v>
      </c>
      <c r="P345" s="98">
        <v>4</v>
      </c>
      <c r="Q345" s="98">
        <v>15059</v>
      </c>
      <c r="R345" s="98">
        <v>0</v>
      </c>
      <c r="S345" s="98">
        <v>1</v>
      </c>
      <c r="T345" s="98">
        <v>1</v>
      </c>
      <c r="U345" s="98">
        <v>0</v>
      </c>
      <c r="V345" s="98">
        <v>0</v>
      </c>
    </row>
    <row r="346" spans="1:22" x14ac:dyDescent="0.25">
      <c r="A346" s="98">
        <v>865</v>
      </c>
      <c r="B346" s="98">
        <v>23780521</v>
      </c>
      <c r="C346" s="98">
        <v>23780521</v>
      </c>
      <c r="D346" s="98">
        <v>360</v>
      </c>
      <c r="E346" s="98">
        <v>559303.3125</v>
      </c>
      <c r="F346" s="98">
        <v>4952316.5</v>
      </c>
      <c r="G346" s="98">
        <v>60</v>
      </c>
      <c r="H346" s="98">
        <v>304</v>
      </c>
      <c r="I346" s="98">
        <v>0</v>
      </c>
      <c r="J346" s="98">
        <v>176780</v>
      </c>
      <c r="K346" s="98">
        <v>20138</v>
      </c>
      <c r="L346" s="98">
        <v>2013</v>
      </c>
      <c r="M346" s="98">
        <v>120</v>
      </c>
      <c r="N346" s="98">
        <v>2</v>
      </c>
      <c r="O346" s="98">
        <v>16</v>
      </c>
      <c r="P346" s="98">
        <v>4</v>
      </c>
      <c r="Q346" s="98">
        <v>15068</v>
      </c>
      <c r="R346" s="98">
        <v>0</v>
      </c>
      <c r="S346" s="98">
        <v>1</v>
      </c>
      <c r="T346" s="98">
        <v>2</v>
      </c>
      <c r="U346" s="98">
        <v>0</v>
      </c>
      <c r="V346" s="98">
        <v>0</v>
      </c>
    </row>
    <row r="347" spans="1:22" x14ac:dyDescent="0.25">
      <c r="A347" s="98">
        <v>863</v>
      </c>
      <c r="B347" s="98">
        <v>23780521</v>
      </c>
      <c r="C347" s="98">
        <v>23780521</v>
      </c>
      <c r="D347" s="98">
        <v>360</v>
      </c>
      <c r="E347" s="98">
        <v>559303.3125</v>
      </c>
      <c r="F347" s="98">
        <v>4952316.5</v>
      </c>
      <c r="G347" s="98">
        <v>60</v>
      </c>
      <c r="H347" s="98">
        <v>304</v>
      </c>
      <c r="I347" s="98">
        <v>0</v>
      </c>
      <c r="J347" s="98">
        <v>176946</v>
      </c>
      <c r="K347" s="98">
        <v>20110</v>
      </c>
      <c r="L347" s="98">
        <v>2013</v>
      </c>
      <c r="M347" s="98">
        <v>60</v>
      </c>
      <c r="N347" s="98">
        <v>2</v>
      </c>
      <c r="O347" s="98">
        <v>16</v>
      </c>
      <c r="P347" s="98">
        <v>4</v>
      </c>
      <c r="Q347" s="98">
        <v>15086</v>
      </c>
      <c r="R347" s="98">
        <v>0</v>
      </c>
      <c r="S347" s="98">
        <v>1</v>
      </c>
      <c r="T347" s="98">
        <v>2</v>
      </c>
      <c r="U347" s="98">
        <v>0</v>
      </c>
      <c r="V347" s="98">
        <v>0</v>
      </c>
    </row>
    <row r="348" spans="1:22" x14ac:dyDescent="0.25">
      <c r="A348" s="98">
        <v>459</v>
      </c>
      <c r="B348" s="98">
        <v>23780895</v>
      </c>
      <c r="C348" s="98">
        <v>23780895</v>
      </c>
      <c r="D348" s="98">
        <v>318</v>
      </c>
      <c r="E348" s="98">
        <v>508208.34375</v>
      </c>
      <c r="F348" s="98">
        <v>4954407.5</v>
      </c>
      <c r="G348" s="98">
        <v>60</v>
      </c>
      <c r="H348" s="98">
        <v>304</v>
      </c>
      <c r="I348" s="98">
        <v>0.50800000000000001</v>
      </c>
      <c r="J348" s="98">
        <v>177273</v>
      </c>
      <c r="K348" s="98">
        <v>9141</v>
      </c>
      <c r="L348" s="98">
        <v>1960</v>
      </c>
      <c r="M348" s="98">
        <v>41</v>
      </c>
      <c r="N348" s="98">
        <v>2</v>
      </c>
      <c r="O348" s="98">
        <v>16</v>
      </c>
      <c r="P348" s="98">
        <v>4</v>
      </c>
      <c r="Q348" s="98">
        <v>15104</v>
      </c>
      <c r="R348" s="98">
        <v>0</v>
      </c>
      <c r="S348" s="98">
        <v>1</v>
      </c>
      <c r="T348" s="98">
        <v>1</v>
      </c>
      <c r="U348" s="98">
        <v>0</v>
      </c>
      <c r="V348" s="98">
        <v>0</v>
      </c>
    </row>
    <row r="349" spans="1:22" x14ac:dyDescent="0.25">
      <c r="A349" s="98">
        <v>458</v>
      </c>
      <c r="B349" s="98">
        <v>23781225</v>
      </c>
      <c r="C349" s="98">
        <v>23781225</v>
      </c>
      <c r="D349" s="98">
        <v>376</v>
      </c>
      <c r="E349" s="98">
        <v>508359.28125</v>
      </c>
      <c r="F349" s="98">
        <v>4954127</v>
      </c>
      <c r="G349" s="98">
        <v>60</v>
      </c>
      <c r="H349" s="98">
        <v>304</v>
      </c>
      <c r="I349" s="98">
        <v>3.6999999999999998E-2</v>
      </c>
      <c r="J349" s="98">
        <v>177273</v>
      </c>
      <c r="K349" s="98">
        <v>9140</v>
      </c>
      <c r="L349" s="98">
        <v>1960</v>
      </c>
      <c r="M349" s="98">
        <v>41</v>
      </c>
      <c r="N349" s="98">
        <v>2</v>
      </c>
      <c r="O349" s="98">
        <v>16</v>
      </c>
      <c r="P349" s="98">
        <v>4</v>
      </c>
      <c r="Q349" s="98">
        <v>15104</v>
      </c>
      <c r="R349" s="98">
        <v>0</v>
      </c>
      <c r="S349" s="98">
        <v>1</v>
      </c>
      <c r="T349" s="98">
        <v>2</v>
      </c>
      <c r="U349" s="98">
        <v>0</v>
      </c>
      <c r="V349" s="98">
        <v>0</v>
      </c>
    </row>
    <row r="350" spans="1:22" x14ac:dyDescent="0.25">
      <c r="A350" s="98">
        <v>431</v>
      </c>
      <c r="B350" s="98">
        <v>23780479</v>
      </c>
      <c r="C350" s="98">
        <v>23780479</v>
      </c>
      <c r="D350" s="98">
        <v>186</v>
      </c>
      <c r="E350" s="98">
        <v>526128.9375</v>
      </c>
      <c r="F350" s="98">
        <v>4958272</v>
      </c>
      <c r="G350" s="98">
        <v>60</v>
      </c>
      <c r="H350" s="98">
        <v>304</v>
      </c>
      <c r="I350" s="98">
        <v>0.03</v>
      </c>
      <c r="J350" s="98">
        <v>177402</v>
      </c>
      <c r="K350" s="98">
        <v>8607</v>
      </c>
      <c r="L350" s="98">
        <v>1958</v>
      </c>
      <c r="M350" s="98">
        <v>115</v>
      </c>
      <c r="N350" s="98">
        <v>2</v>
      </c>
      <c r="O350" s="98">
        <v>16</v>
      </c>
      <c r="P350" s="98">
        <v>4</v>
      </c>
      <c r="Q350" s="98">
        <v>15113</v>
      </c>
      <c r="R350" s="98">
        <v>0</v>
      </c>
      <c r="S350" s="98">
        <v>1</v>
      </c>
      <c r="T350" s="98">
        <v>1</v>
      </c>
      <c r="U350" s="98">
        <v>0</v>
      </c>
      <c r="V350" s="98">
        <v>0</v>
      </c>
    </row>
    <row r="351" spans="1:22" x14ac:dyDescent="0.25">
      <c r="A351" s="98">
        <v>553</v>
      </c>
      <c r="B351" s="98">
        <v>23780479</v>
      </c>
      <c r="C351" s="98">
        <v>23780479</v>
      </c>
      <c r="D351" s="98">
        <v>186</v>
      </c>
      <c r="E351" s="98">
        <v>526128.9375</v>
      </c>
      <c r="F351" s="98">
        <v>4958272</v>
      </c>
      <c r="G351" s="98">
        <v>60</v>
      </c>
      <c r="H351" s="98">
        <v>304</v>
      </c>
      <c r="I351" s="98">
        <v>0.2</v>
      </c>
      <c r="J351" s="98">
        <v>177404</v>
      </c>
      <c r="K351" s="98">
        <v>12092</v>
      </c>
      <c r="L351" s="98">
        <v>1968</v>
      </c>
      <c r="M351" s="98">
        <v>38</v>
      </c>
      <c r="N351" s="98">
        <v>2</v>
      </c>
      <c r="O351" s="98">
        <v>16</v>
      </c>
      <c r="P351" s="98">
        <v>4</v>
      </c>
      <c r="Q351" s="98">
        <v>15114</v>
      </c>
      <c r="R351" s="98">
        <v>0</v>
      </c>
      <c r="S351" s="98">
        <v>1</v>
      </c>
      <c r="T351" s="98">
        <v>1</v>
      </c>
      <c r="U351" s="98">
        <v>0</v>
      </c>
      <c r="V351" s="98">
        <v>0</v>
      </c>
    </row>
    <row r="352" spans="1:22" x14ac:dyDescent="0.25">
      <c r="A352" s="98">
        <v>816</v>
      </c>
      <c r="B352" s="98">
        <v>23780521</v>
      </c>
      <c r="C352" s="98">
        <v>23780521</v>
      </c>
      <c r="D352" s="98">
        <v>360</v>
      </c>
      <c r="E352" s="98">
        <v>559303.3125</v>
      </c>
      <c r="F352" s="98">
        <v>4952316.5</v>
      </c>
      <c r="G352" s="98">
        <v>60</v>
      </c>
      <c r="H352" s="98">
        <v>304</v>
      </c>
      <c r="I352" s="98">
        <v>0</v>
      </c>
      <c r="J352" s="98">
        <v>177735</v>
      </c>
      <c r="K352" s="98">
        <v>18416</v>
      </c>
      <c r="L352" s="98">
        <v>1993</v>
      </c>
      <c r="M352" s="98">
        <v>70</v>
      </c>
      <c r="N352" s="98">
        <v>2</v>
      </c>
      <c r="O352" s="98">
        <v>16</v>
      </c>
      <c r="P352" s="98">
        <v>4</v>
      </c>
      <c r="Q352" s="98">
        <v>15149</v>
      </c>
      <c r="R352" s="98">
        <v>0</v>
      </c>
      <c r="S352" s="98">
        <v>1</v>
      </c>
      <c r="T352" s="98">
        <v>2</v>
      </c>
      <c r="U352" s="98">
        <v>0</v>
      </c>
      <c r="V352" s="98">
        <v>0</v>
      </c>
    </row>
    <row r="353" spans="1:22" x14ac:dyDescent="0.25">
      <c r="A353" s="98">
        <v>272</v>
      </c>
      <c r="B353" s="98">
        <v>23781963</v>
      </c>
      <c r="C353" s="98">
        <v>23781963</v>
      </c>
      <c r="D353" s="98">
        <v>261</v>
      </c>
      <c r="E353" s="98">
        <v>511776.875</v>
      </c>
      <c r="F353" s="98">
        <v>4957653</v>
      </c>
      <c r="G353" s="98">
        <v>60</v>
      </c>
      <c r="H353" s="98">
        <v>304</v>
      </c>
      <c r="I353" s="98">
        <v>0.66</v>
      </c>
      <c r="J353" s="98">
        <v>178148</v>
      </c>
      <c r="K353" s="98">
        <v>3367</v>
      </c>
      <c r="L353" s="98">
        <v>1947</v>
      </c>
      <c r="M353" s="98">
        <v>134</v>
      </c>
      <c r="N353" s="98">
        <v>2</v>
      </c>
      <c r="O353" s="98">
        <v>16</v>
      </c>
      <c r="P353" s="98">
        <v>4</v>
      </c>
      <c r="Q353" s="98">
        <v>15171</v>
      </c>
      <c r="R353" s="98">
        <v>0</v>
      </c>
      <c r="S353" s="98">
        <v>1</v>
      </c>
      <c r="T353" s="98">
        <v>1</v>
      </c>
      <c r="U353" s="98">
        <v>0</v>
      </c>
      <c r="V353" s="98">
        <v>0</v>
      </c>
    </row>
    <row r="354" spans="1:22" x14ac:dyDescent="0.25">
      <c r="A354" s="98">
        <v>864</v>
      </c>
      <c r="B354" s="98">
        <v>23780521</v>
      </c>
      <c r="C354" s="98">
        <v>23780521</v>
      </c>
      <c r="D354" s="98">
        <v>360</v>
      </c>
      <c r="E354" s="98">
        <v>559303.3125</v>
      </c>
      <c r="F354" s="98">
        <v>4952316.5</v>
      </c>
      <c r="G354" s="98">
        <v>60</v>
      </c>
      <c r="H354" s="98">
        <v>304</v>
      </c>
      <c r="I354" s="98">
        <v>0</v>
      </c>
      <c r="J354" s="98">
        <v>178483</v>
      </c>
      <c r="K354" s="98">
        <v>20124</v>
      </c>
      <c r="L354" s="98">
        <v>2013</v>
      </c>
      <c r="M354" s="98">
        <v>101</v>
      </c>
      <c r="N354" s="98">
        <v>2</v>
      </c>
      <c r="O354" s="98">
        <v>16</v>
      </c>
      <c r="P354" s="98">
        <v>4</v>
      </c>
      <c r="Q354" s="98">
        <v>15180</v>
      </c>
      <c r="R354" s="98">
        <v>0</v>
      </c>
      <c r="S354" s="98">
        <v>1</v>
      </c>
      <c r="T354" s="98">
        <v>2</v>
      </c>
      <c r="U354" s="98">
        <v>0</v>
      </c>
      <c r="V354" s="98">
        <v>0</v>
      </c>
    </row>
    <row r="355" spans="1:22" x14ac:dyDescent="0.25">
      <c r="A355" s="98">
        <v>263</v>
      </c>
      <c r="B355" s="98">
        <v>23780885</v>
      </c>
      <c r="C355" s="98">
        <v>23780885</v>
      </c>
      <c r="D355" s="98">
        <v>387</v>
      </c>
      <c r="E355" s="98">
        <v>504419.96875</v>
      </c>
      <c r="F355" s="98">
        <v>4951379</v>
      </c>
      <c r="G355" s="98">
        <v>60</v>
      </c>
      <c r="H355" s="98">
        <v>304</v>
      </c>
      <c r="I355" s="98">
        <v>0.68799999999999994</v>
      </c>
      <c r="J355" s="98">
        <v>178996</v>
      </c>
      <c r="K355" s="98">
        <v>3278</v>
      </c>
      <c r="L355" s="98">
        <v>1947</v>
      </c>
      <c r="M355" s="98">
        <v>62</v>
      </c>
      <c r="N355" s="98">
        <v>2</v>
      </c>
      <c r="O355" s="98">
        <v>16</v>
      </c>
      <c r="P355" s="98">
        <v>4</v>
      </c>
      <c r="Q355" s="98">
        <v>15217</v>
      </c>
      <c r="R355" s="98">
        <v>0</v>
      </c>
      <c r="S355" s="98">
        <v>1</v>
      </c>
      <c r="T355" s="98">
        <v>2</v>
      </c>
      <c r="U355" s="98">
        <v>0</v>
      </c>
      <c r="V355" s="98">
        <v>0</v>
      </c>
    </row>
    <row r="356" spans="1:22" x14ac:dyDescent="0.25">
      <c r="A356" s="98">
        <v>264</v>
      </c>
      <c r="B356" s="98">
        <v>23781237</v>
      </c>
      <c r="C356" s="98">
        <v>23781237</v>
      </c>
      <c r="D356" s="98">
        <v>384</v>
      </c>
      <c r="E356" s="98">
        <v>505284.375</v>
      </c>
      <c r="F356" s="98">
        <v>4951422.5</v>
      </c>
      <c r="G356" s="98">
        <v>60</v>
      </c>
      <c r="H356" s="98">
        <v>304</v>
      </c>
      <c r="I356" s="98">
        <v>0.68799999999999994</v>
      </c>
      <c r="J356" s="98">
        <v>178996</v>
      </c>
      <c r="K356" s="98">
        <v>3279</v>
      </c>
      <c r="L356" s="98">
        <v>1947</v>
      </c>
      <c r="M356" s="98">
        <v>62</v>
      </c>
      <c r="N356" s="98">
        <v>2</v>
      </c>
      <c r="O356" s="98">
        <v>16</v>
      </c>
      <c r="P356" s="98">
        <v>4</v>
      </c>
      <c r="Q356" s="98">
        <v>15217</v>
      </c>
      <c r="R356" s="98">
        <v>0</v>
      </c>
      <c r="S356" s="98">
        <v>1</v>
      </c>
      <c r="T356" s="98">
        <v>2</v>
      </c>
      <c r="U356" s="98">
        <v>0</v>
      </c>
      <c r="V356" s="98">
        <v>0</v>
      </c>
    </row>
    <row r="357" spans="1:22" x14ac:dyDescent="0.25">
      <c r="A357" s="98">
        <v>265</v>
      </c>
      <c r="B357" s="98">
        <v>23781237</v>
      </c>
      <c r="C357" s="98">
        <v>23781237</v>
      </c>
      <c r="D357" s="98">
        <v>384</v>
      </c>
      <c r="E357" s="98">
        <v>505231.125</v>
      </c>
      <c r="F357" s="98">
        <v>4951370.5</v>
      </c>
      <c r="G357" s="98">
        <v>60</v>
      </c>
      <c r="H357" s="98">
        <v>304</v>
      </c>
      <c r="I357" s="98">
        <v>0.68799999999999994</v>
      </c>
      <c r="J357" s="98">
        <v>178996</v>
      </c>
      <c r="K357" s="98">
        <v>3280</v>
      </c>
      <c r="L357" s="98">
        <v>1947</v>
      </c>
      <c r="M357" s="98">
        <v>62</v>
      </c>
      <c r="N357" s="98">
        <v>2</v>
      </c>
      <c r="O357" s="98">
        <v>16</v>
      </c>
      <c r="P357" s="98">
        <v>4</v>
      </c>
      <c r="Q357" s="98">
        <v>15217</v>
      </c>
      <c r="R357" s="98">
        <v>0</v>
      </c>
      <c r="S357" s="98">
        <v>1</v>
      </c>
      <c r="T357" s="98">
        <v>2</v>
      </c>
      <c r="U357" s="98">
        <v>0</v>
      </c>
      <c r="V357" s="98">
        <v>0</v>
      </c>
    </row>
    <row r="358" spans="1:22" x14ac:dyDescent="0.25">
      <c r="A358" s="98">
        <v>266</v>
      </c>
      <c r="B358" s="98">
        <v>23781225</v>
      </c>
      <c r="C358" s="98">
        <v>23781225</v>
      </c>
      <c r="D358" s="98">
        <v>376</v>
      </c>
      <c r="E358" s="98">
        <v>505877.21875</v>
      </c>
      <c r="F358" s="98">
        <v>4951984.5</v>
      </c>
      <c r="G358" s="98">
        <v>60</v>
      </c>
      <c r="H358" s="98">
        <v>304</v>
      </c>
      <c r="I358" s="98">
        <v>0.68799999999999994</v>
      </c>
      <c r="J358" s="98">
        <v>178996</v>
      </c>
      <c r="K358" s="98">
        <v>3281</v>
      </c>
      <c r="L358" s="98">
        <v>1947</v>
      </c>
      <c r="M358" s="98">
        <v>62</v>
      </c>
      <c r="N358" s="98">
        <v>2</v>
      </c>
      <c r="O358" s="98">
        <v>16</v>
      </c>
      <c r="P358" s="98">
        <v>4</v>
      </c>
      <c r="Q358" s="98">
        <v>15217</v>
      </c>
      <c r="R358" s="98">
        <v>0</v>
      </c>
      <c r="S358" s="98">
        <v>1</v>
      </c>
      <c r="T358" s="98">
        <v>1</v>
      </c>
      <c r="U358" s="98">
        <v>0</v>
      </c>
      <c r="V358" s="98">
        <v>0</v>
      </c>
    </row>
    <row r="359" spans="1:22" x14ac:dyDescent="0.25">
      <c r="A359" s="98">
        <v>825</v>
      </c>
      <c r="B359" s="98">
        <v>23780885</v>
      </c>
      <c r="C359" s="98">
        <v>23780885</v>
      </c>
      <c r="D359" s="98">
        <v>387</v>
      </c>
      <c r="E359" s="98">
        <v>504419.96875</v>
      </c>
      <c r="F359" s="98">
        <v>4951379</v>
      </c>
      <c r="G359" s="98">
        <v>60</v>
      </c>
      <c r="H359" s="98">
        <v>304</v>
      </c>
      <c r="I359" s="98">
        <v>0.40500000000000003</v>
      </c>
      <c r="J359" s="98">
        <v>179008</v>
      </c>
      <c r="K359" s="98">
        <v>18806</v>
      </c>
      <c r="L359" s="98">
        <v>1995</v>
      </c>
      <c r="M359" s="98">
        <v>61</v>
      </c>
      <c r="N359" s="98">
        <v>2</v>
      </c>
      <c r="O359" s="98">
        <v>16</v>
      </c>
      <c r="P359" s="98">
        <v>4</v>
      </c>
      <c r="Q359" s="98">
        <v>15218</v>
      </c>
      <c r="R359" s="98">
        <v>0</v>
      </c>
      <c r="S359" s="98">
        <v>1</v>
      </c>
      <c r="T359" s="98">
        <v>2</v>
      </c>
      <c r="U359" s="98">
        <v>0</v>
      </c>
      <c r="V359" s="98">
        <v>0</v>
      </c>
    </row>
    <row r="360" spans="1:22" x14ac:dyDescent="0.25">
      <c r="A360" s="98">
        <v>826</v>
      </c>
      <c r="B360" s="98">
        <v>23781237</v>
      </c>
      <c r="C360" s="98">
        <v>23781237</v>
      </c>
      <c r="D360" s="98">
        <v>384</v>
      </c>
      <c r="E360" s="98">
        <v>505284.375</v>
      </c>
      <c r="F360" s="98">
        <v>4951422.5</v>
      </c>
      <c r="G360" s="98">
        <v>60</v>
      </c>
      <c r="H360" s="98">
        <v>304</v>
      </c>
      <c r="I360" s="98">
        <v>0.40500000000000003</v>
      </c>
      <c r="J360" s="98">
        <v>179008</v>
      </c>
      <c r="K360" s="98">
        <v>18807</v>
      </c>
      <c r="L360" s="98">
        <v>1995</v>
      </c>
      <c r="M360" s="98">
        <v>61</v>
      </c>
      <c r="N360" s="98">
        <v>2</v>
      </c>
      <c r="O360" s="98">
        <v>16</v>
      </c>
      <c r="P360" s="98">
        <v>4</v>
      </c>
      <c r="Q360" s="98">
        <v>15218</v>
      </c>
      <c r="R360" s="98">
        <v>0</v>
      </c>
      <c r="S360" s="98">
        <v>1</v>
      </c>
      <c r="T360" s="98">
        <v>2</v>
      </c>
      <c r="U360" s="98">
        <v>0</v>
      </c>
      <c r="V360" s="98">
        <v>0</v>
      </c>
    </row>
    <row r="361" spans="1:22" x14ac:dyDescent="0.25">
      <c r="A361" s="98">
        <v>827</v>
      </c>
      <c r="B361" s="98">
        <v>23781237</v>
      </c>
      <c r="C361" s="98">
        <v>23781237</v>
      </c>
      <c r="D361" s="98">
        <v>384</v>
      </c>
      <c r="E361" s="98">
        <v>505231.125</v>
      </c>
      <c r="F361" s="98">
        <v>4951370.5</v>
      </c>
      <c r="G361" s="98">
        <v>60</v>
      </c>
      <c r="H361" s="98">
        <v>304</v>
      </c>
      <c r="I361" s="98">
        <v>0.40500000000000003</v>
      </c>
      <c r="J361" s="98">
        <v>179008</v>
      </c>
      <c r="K361" s="98">
        <v>18808</v>
      </c>
      <c r="L361" s="98">
        <v>1995</v>
      </c>
      <c r="M361" s="98">
        <v>61</v>
      </c>
      <c r="N361" s="98">
        <v>2</v>
      </c>
      <c r="O361" s="98">
        <v>16</v>
      </c>
      <c r="P361" s="98">
        <v>4</v>
      </c>
      <c r="Q361" s="98">
        <v>15218</v>
      </c>
      <c r="R361" s="98">
        <v>0</v>
      </c>
      <c r="S361" s="98">
        <v>1</v>
      </c>
      <c r="T361" s="98">
        <v>2</v>
      </c>
      <c r="U361" s="98">
        <v>0</v>
      </c>
      <c r="V361" s="98">
        <v>0</v>
      </c>
    </row>
    <row r="362" spans="1:22" x14ac:dyDescent="0.25">
      <c r="A362" s="98">
        <v>828</v>
      </c>
      <c r="B362" s="98">
        <v>23781225</v>
      </c>
      <c r="C362" s="98">
        <v>23781225</v>
      </c>
      <c r="D362" s="98">
        <v>376</v>
      </c>
      <c r="E362" s="98">
        <v>505877.21875</v>
      </c>
      <c r="F362" s="98">
        <v>4951984.5</v>
      </c>
      <c r="G362" s="98">
        <v>60</v>
      </c>
      <c r="H362" s="98">
        <v>304</v>
      </c>
      <c r="I362" s="98">
        <v>0.40500000000000003</v>
      </c>
      <c r="J362" s="98">
        <v>179008</v>
      </c>
      <c r="K362" s="98">
        <v>18809</v>
      </c>
      <c r="L362" s="98">
        <v>1995</v>
      </c>
      <c r="M362" s="98">
        <v>61</v>
      </c>
      <c r="N362" s="98">
        <v>2</v>
      </c>
      <c r="O362" s="98">
        <v>16</v>
      </c>
      <c r="P362" s="98">
        <v>4</v>
      </c>
      <c r="Q362" s="98">
        <v>15218</v>
      </c>
      <c r="R362" s="98">
        <v>0</v>
      </c>
      <c r="S362" s="98">
        <v>1</v>
      </c>
      <c r="T362" s="98">
        <v>2</v>
      </c>
      <c r="U362" s="98">
        <v>0</v>
      </c>
      <c r="V362" s="98">
        <v>0</v>
      </c>
    </row>
    <row r="363" spans="1:22" x14ac:dyDescent="0.25">
      <c r="A363" s="98">
        <v>829</v>
      </c>
      <c r="B363" s="98">
        <v>23780521</v>
      </c>
      <c r="C363" s="98">
        <v>23780521</v>
      </c>
      <c r="D363" s="98">
        <v>360</v>
      </c>
      <c r="E363" s="98">
        <v>559302</v>
      </c>
      <c r="F363" s="98">
        <v>4952318.5</v>
      </c>
      <c r="G363" s="98">
        <v>60</v>
      </c>
      <c r="H363" s="98">
        <v>304</v>
      </c>
      <c r="I363" s="98">
        <v>0</v>
      </c>
      <c r="J363" s="98">
        <v>179008</v>
      </c>
      <c r="K363" s="98">
        <v>18810</v>
      </c>
      <c r="L363" s="98">
        <v>1995</v>
      </c>
      <c r="M363" s="98">
        <v>61</v>
      </c>
      <c r="N363" s="98">
        <v>2</v>
      </c>
      <c r="O363" s="98">
        <v>16</v>
      </c>
      <c r="P363" s="98">
        <v>4</v>
      </c>
      <c r="Q363" s="98">
        <v>15218</v>
      </c>
      <c r="R363" s="98">
        <v>0</v>
      </c>
      <c r="S363" s="98">
        <v>1</v>
      </c>
      <c r="T363" s="98">
        <v>1</v>
      </c>
      <c r="U363" s="98">
        <v>0</v>
      </c>
      <c r="V363" s="98">
        <v>0</v>
      </c>
    </row>
    <row r="364" spans="1:22" x14ac:dyDescent="0.25">
      <c r="A364" s="98">
        <v>625</v>
      </c>
      <c r="B364" s="98">
        <v>23780483</v>
      </c>
      <c r="C364" s="98">
        <v>23780483</v>
      </c>
      <c r="D364" s="98">
        <v>233</v>
      </c>
      <c r="E364" s="98">
        <v>535626</v>
      </c>
      <c r="F364" s="98">
        <v>4957215.5</v>
      </c>
      <c r="G364" s="98">
        <v>60</v>
      </c>
      <c r="H364" s="98">
        <v>304</v>
      </c>
      <c r="I364" s="98">
        <v>0.19</v>
      </c>
      <c r="J364" s="98">
        <v>179014</v>
      </c>
      <c r="K364" s="98">
        <v>14642</v>
      </c>
      <c r="L364" s="98">
        <v>1975</v>
      </c>
      <c r="M364" s="98">
        <v>71</v>
      </c>
      <c r="N364" s="98">
        <v>2</v>
      </c>
      <c r="O364" s="98">
        <v>16</v>
      </c>
      <c r="P364" s="98">
        <v>4</v>
      </c>
      <c r="Q364" s="98">
        <v>15219</v>
      </c>
      <c r="R364" s="98">
        <v>0</v>
      </c>
      <c r="S364" s="98">
        <v>1</v>
      </c>
      <c r="T364" s="98">
        <v>2</v>
      </c>
      <c r="U364" s="98">
        <v>0</v>
      </c>
      <c r="V364" s="98">
        <v>0</v>
      </c>
    </row>
    <row r="365" spans="1:22" x14ac:dyDescent="0.25">
      <c r="A365" s="98">
        <v>626</v>
      </c>
      <c r="B365" s="98">
        <v>23780521</v>
      </c>
      <c r="C365" s="98">
        <v>23780521</v>
      </c>
      <c r="D365" s="98">
        <v>360</v>
      </c>
      <c r="E365" s="98">
        <v>559303.3125</v>
      </c>
      <c r="F365" s="98">
        <v>4952316.5</v>
      </c>
      <c r="G365" s="98">
        <v>60</v>
      </c>
      <c r="H365" s="98">
        <v>304</v>
      </c>
      <c r="I365" s="98">
        <v>0.19</v>
      </c>
      <c r="J365" s="98">
        <v>179014</v>
      </c>
      <c r="K365" s="98">
        <v>14643</v>
      </c>
      <c r="L365" s="98">
        <v>1975</v>
      </c>
      <c r="M365" s="98">
        <v>71</v>
      </c>
      <c r="N365" s="98">
        <v>2</v>
      </c>
      <c r="O365" s="98">
        <v>16</v>
      </c>
      <c r="P365" s="98">
        <v>4</v>
      </c>
      <c r="Q365" s="98">
        <v>15219</v>
      </c>
      <c r="R365" s="98">
        <v>0</v>
      </c>
      <c r="S365" s="98">
        <v>1</v>
      </c>
      <c r="T365" s="98">
        <v>1</v>
      </c>
      <c r="U365" s="98">
        <v>0</v>
      </c>
      <c r="V365" s="98">
        <v>0</v>
      </c>
    </row>
    <row r="366" spans="1:22" x14ac:dyDescent="0.25">
      <c r="A366" s="98">
        <v>659</v>
      </c>
      <c r="B366" s="98">
        <v>23781225</v>
      </c>
      <c r="C366" s="98">
        <v>23781225</v>
      </c>
      <c r="D366" s="98">
        <v>376</v>
      </c>
      <c r="E366" s="98">
        <v>508358.59375</v>
      </c>
      <c r="F366" s="98">
        <v>4954126</v>
      </c>
      <c r="G366" s="98">
        <v>60</v>
      </c>
      <c r="H366" s="98">
        <v>304</v>
      </c>
      <c r="I366" s="98">
        <v>0.17</v>
      </c>
      <c r="J366" s="98">
        <v>179405</v>
      </c>
      <c r="K366" s="98">
        <v>16196</v>
      </c>
      <c r="L366" s="98">
        <v>1979</v>
      </c>
      <c r="M366" s="98">
        <v>81</v>
      </c>
      <c r="N366" s="98">
        <v>2</v>
      </c>
      <c r="O366" s="98">
        <v>16</v>
      </c>
      <c r="P366" s="98">
        <v>4</v>
      </c>
      <c r="Q366" s="98">
        <v>15241</v>
      </c>
      <c r="R366" s="98">
        <v>0</v>
      </c>
      <c r="S366" s="98">
        <v>1</v>
      </c>
      <c r="T366" s="98">
        <v>1</v>
      </c>
      <c r="U366" s="98">
        <v>0</v>
      </c>
      <c r="V366" s="98">
        <v>0</v>
      </c>
    </row>
    <row r="367" spans="1:22" x14ac:dyDescent="0.25">
      <c r="A367" s="98">
        <v>566</v>
      </c>
      <c r="B367" s="98">
        <v>23780895</v>
      </c>
      <c r="C367" s="98">
        <v>23780895</v>
      </c>
      <c r="D367" s="98">
        <v>318</v>
      </c>
      <c r="E367" s="98">
        <v>508144.40625</v>
      </c>
      <c r="F367" s="98">
        <v>4954538</v>
      </c>
      <c r="G367" s="98">
        <v>60</v>
      </c>
      <c r="H367" s="98">
        <v>304</v>
      </c>
      <c r="I367" s="98">
        <v>2</v>
      </c>
      <c r="J367" s="98">
        <v>179578</v>
      </c>
      <c r="K367" s="98">
        <v>12378</v>
      </c>
      <c r="L367" s="98">
        <v>1968</v>
      </c>
      <c r="M367" s="98">
        <v>166</v>
      </c>
      <c r="N367" s="98">
        <v>2</v>
      </c>
      <c r="O367" s="98">
        <v>16</v>
      </c>
      <c r="P367" s="98">
        <v>4</v>
      </c>
      <c r="Q367" s="98">
        <v>15255</v>
      </c>
      <c r="R367" s="98">
        <v>0</v>
      </c>
      <c r="S367" s="98">
        <v>1</v>
      </c>
      <c r="T367" s="98">
        <v>2</v>
      </c>
      <c r="U367" s="98">
        <v>0</v>
      </c>
      <c r="V367" s="98">
        <v>0</v>
      </c>
    </row>
    <row r="368" spans="1:22" x14ac:dyDescent="0.25">
      <c r="A368" s="98">
        <v>567</v>
      </c>
      <c r="B368" s="98">
        <v>23781225</v>
      </c>
      <c r="C368" s="98">
        <v>23781225</v>
      </c>
      <c r="D368" s="98">
        <v>376</v>
      </c>
      <c r="E368" s="98">
        <v>506859.28125</v>
      </c>
      <c r="F368" s="98">
        <v>4952830.5</v>
      </c>
      <c r="G368" s="98">
        <v>60</v>
      </c>
      <c r="H368" s="98">
        <v>304</v>
      </c>
      <c r="I368" s="98">
        <v>2</v>
      </c>
      <c r="J368" s="98">
        <v>179578</v>
      </c>
      <c r="K368" s="98">
        <v>12379</v>
      </c>
      <c r="L368" s="98">
        <v>1968</v>
      </c>
      <c r="M368" s="98">
        <v>166</v>
      </c>
      <c r="N368" s="98">
        <v>2</v>
      </c>
      <c r="O368" s="98">
        <v>16</v>
      </c>
      <c r="P368" s="98">
        <v>4</v>
      </c>
      <c r="Q368" s="98">
        <v>15255</v>
      </c>
      <c r="R368" s="98">
        <v>0</v>
      </c>
      <c r="S368" s="98">
        <v>1</v>
      </c>
      <c r="T368" s="98">
        <v>1</v>
      </c>
      <c r="U368" s="98">
        <v>0</v>
      </c>
      <c r="V368" s="98">
        <v>0</v>
      </c>
    </row>
    <row r="369" spans="1:22" x14ac:dyDescent="0.25">
      <c r="A369" s="98">
        <v>799</v>
      </c>
      <c r="B369" s="98">
        <v>23780521</v>
      </c>
      <c r="C369" s="98">
        <v>23780521</v>
      </c>
      <c r="D369" s="98">
        <v>360</v>
      </c>
      <c r="E369" s="98">
        <v>559303.3125</v>
      </c>
      <c r="F369" s="98">
        <v>4952316.5</v>
      </c>
      <c r="G369" s="98">
        <v>60</v>
      </c>
      <c r="H369" s="98">
        <v>304</v>
      </c>
      <c r="I369" s="98">
        <v>0</v>
      </c>
      <c r="J369" s="98">
        <v>179950</v>
      </c>
      <c r="K369" s="98">
        <v>18242</v>
      </c>
      <c r="L369" s="98">
        <v>1992</v>
      </c>
      <c r="M369" s="98">
        <v>239</v>
      </c>
      <c r="N369" s="98">
        <v>2</v>
      </c>
      <c r="O369" s="98">
        <v>16</v>
      </c>
      <c r="P369" s="98">
        <v>4</v>
      </c>
      <c r="Q369" s="98">
        <v>15281</v>
      </c>
      <c r="R369" s="98">
        <v>0</v>
      </c>
      <c r="S369" s="98">
        <v>1</v>
      </c>
      <c r="T369" s="98">
        <v>2</v>
      </c>
      <c r="U369" s="98">
        <v>0</v>
      </c>
      <c r="V369" s="98">
        <v>0</v>
      </c>
    </row>
    <row r="370" spans="1:22" x14ac:dyDescent="0.25">
      <c r="A370" s="98">
        <v>823</v>
      </c>
      <c r="B370" s="98">
        <v>23780521</v>
      </c>
      <c r="C370" s="98">
        <v>23780521</v>
      </c>
      <c r="D370" s="98">
        <v>360</v>
      </c>
      <c r="E370" s="98">
        <v>559303.3125</v>
      </c>
      <c r="F370" s="98">
        <v>4952316.5</v>
      </c>
      <c r="G370" s="98">
        <v>60</v>
      </c>
      <c r="H370" s="98">
        <v>304</v>
      </c>
      <c r="I370" s="98">
        <v>0</v>
      </c>
      <c r="J370" s="98">
        <v>179973</v>
      </c>
      <c r="K370" s="98">
        <v>18745</v>
      </c>
      <c r="L370" s="98">
        <v>1994</v>
      </c>
      <c r="M370" s="98">
        <v>336</v>
      </c>
      <c r="N370" s="98">
        <v>2</v>
      </c>
      <c r="O370" s="98">
        <v>16</v>
      </c>
      <c r="P370" s="98">
        <v>4</v>
      </c>
      <c r="Q370" s="98">
        <v>15284</v>
      </c>
      <c r="R370" s="98">
        <v>0</v>
      </c>
      <c r="S370" s="98">
        <v>1</v>
      </c>
      <c r="T370" s="98">
        <v>2</v>
      </c>
      <c r="U370" s="98">
        <v>0</v>
      </c>
      <c r="V370" s="98">
        <v>0</v>
      </c>
    </row>
    <row r="371" spans="1:22" x14ac:dyDescent="0.25">
      <c r="A371" s="98">
        <v>152</v>
      </c>
      <c r="B371" s="98">
        <v>23780475</v>
      </c>
      <c r="C371" s="98">
        <v>23780475</v>
      </c>
      <c r="D371" s="98">
        <v>119</v>
      </c>
      <c r="E371" s="98">
        <v>517969.15625</v>
      </c>
      <c r="F371" s="98">
        <v>4960489.5</v>
      </c>
      <c r="G371" s="98">
        <v>60</v>
      </c>
      <c r="H371" s="98">
        <v>304</v>
      </c>
      <c r="I371" s="98">
        <v>0.64</v>
      </c>
      <c r="J371" s="98">
        <v>181148</v>
      </c>
      <c r="K371" s="98">
        <v>61</v>
      </c>
      <c r="L371" s="98">
        <v>1909</v>
      </c>
      <c r="M371" s="98">
        <v>134</v>
      </c>
      <c r="N371" s="98">
        <v>2</v>
      </c>
      <c r="O371" s="98">
        <v>16</v>
      </c>
      <c r="P371" s="98">
        <v>4</v>
      </c>
      <c r="Q371" s="98">
        <v>15296</v>
      </c>
      <c r="R371" s="98">
        <v>0</v>
      </c>
      <c r="S371" s="98">
        <v>1</v>
      </c>
      <c r="T371" s="98">
        <v>1</v>
      </c>
      <c r="U371" s="98">
        <v>0</v>
      </c>
      <c r="V371" s="98">
        <v>0</v>
      </c>
    </row>
    <row r="372" spans="1:22" x14ac:dyDescent="0.25">
      <c r="A372" s="98">
        <v>796</v>
      </c>
      <c r="B372" s="98">
        <v>23780481</v>
      </c>
      <c r="C372" s="98">
        <v>23780481</v>
      </c>
      <c r="D372" s="98">
        <v>173</v>
      </c>
      <c r="E372" s="98">
        <v>526921.75</v>
      </c>
      <c r="F372" s="98">
        <v>4958642</v>
      </c>
      <c r="G372" s="98">
        <v>60</v>
      </c>
      <c r="H372" s="98">
        <v>304</v>
      </c>
      <c r="I372" s="98">
        <v>0.21199999999999999</v>
      </c>
      <c r="J372" s="98">
        <v>182172</v>
      </c>
      <c r="K372" s="98">
        <v>18203</v>
      </c>
      <c r="L372" s="98">
        <v>1992</v>
      </c>
      <c r="M372" s="98">
        <v>203</v>
      </c>
      <c r="N372" s="98">
        <v>2</v>
      </c>
      <c r="O372" s="98">
        <v>16</v>
      </c>
      <c r="P372" s="98">
        <v>4</v>
      </c>
      <c r="Q372" s="98">
        <v>15300</v>
      </c>
      <c r="R372" s="98">
        <v>0</v>
      </c>
      <c r="S372" s="98">
        <v>1</v>
      </c>
      <c r="T372" s="98">
        <v>2</v>
      </c>
      <c r="U372" s="98">
        <v>0</v>
      </c>
      <c r="V372" s="98">
        <v>0</v>
      </c>
    </row>
    <row r="373" spans="1:22" x14ac:dyDescent="0.25">
      <c r="A373" s="98">
        <v>798</v>
      </c>
      <c r="B373" s="98">
        <v>23780481</v>
      </c>
      <c r="C373" s="98">
        <v>23780481</v>
      </c>
      <c r="D373" s="98">
        <v>173</v>
      </c>
      <c r="E373" s="98">
        <v>526921.75</v>
      </c>
      <c r="F373" s="98">
        <v>4958642</v>
      </c>
      <c r="G373" s="98">
        <v>60</v>
      </c>
      <c r="H373" s="98">
        <v>304</v>
      </c>
      <c r="I373" s="98">
        <v>0.21199999999999999</v>
      </c>
      <c r="J373" s="98">
        <v>182172</v>
      </c>
      <c r="K373" s="98">
        <v>18204</v>
      </c>
      <c r="L373" s="98">
        <v>1992</v>
      </c>
      <c r="M373" s="98">
        <v>203</v>
      </c>
      <c r="N373" s="98">
        <v>2</v>
      </c>
      <c r="O373" s="98">
        <v>16</v>
      </c>
      <c r="P373" s="98">
        <v>4</v>
      </c>
      <c r="Q373" s="98">
        <v>15300</v>
      </c>
      <c r="R373" s="98">
        <v>0</v>
      </c>
      <c r="S373" s="98">
        <v>1</v>
      </c>
      <c r="T373" s="98">
        <v>1</v>
      </c>
      <c r="U373" s="98">
        <v>0</v>
      </c>
      <c r="V373" s="98">
        <v>0</v>
      </c>
    </row>
    <row r="374" spans="1:22" x14ac:dyDescent="0.25">
      <c r="A374" s="98">
        <v>797</v>
      </c>
      <c r="B374" s="98">
        <v>23780521</v>
      </c>
      <c r="C374" s="98">
        <v>23780521</v>
      </c>
      <c r="D374" s="98">
        <v>360</v>
      </c>
      <c r="E374" s="98">
        <v>559303.3125</v>
      </c>
      <c r="F374" s="98">
        <v>4952316.5</v>
      </c>
      <c r="G374" s="98">
        <v>60</v>
      </c>
      <c r="H374" s="98">
        <v>304</v>
      </c>
      <c r="I374" s="98">
        <v>0</v>
      </c>
      <c r="J374" s="98">
        <v>182172</v>
      </c>
      <c r="K374" s="98">
        <v>18205</v>
      </c>
      <c r="L374" s="98">
        <v>1992</v>
      </c>
      <c r="M374" s="98">
        <v>203</v>
      </c>
      <c r="N374" s="98">
        <v>2</v>
      </c>
      <c r="O374" s="98">
        <v>16</v>
      </c>
      <c r="P374" s="98">
        <v>4</v>
      </c>
      <c r="Q374" s="98">
        <v>15300</v>
      </c>
      <c r="R374" s="98">
        <v>0</v>
      </c>
      <c r="S374" s="98">
        <v>1</v>
      </c>
      <c r="T374" s="98">
        <v>2</v>
      </c>
      <c r="U374" s="98">
        <v>0</v>
      </c>
      <c r="V374" s="98">
        <v>0</v>
      </c>
    </row>
    <row r="375" spans="1:22" x14ac:dyDescent="0.25">
      <c r="A375" s="98">
        <v>866</v>
      </c>
      <c r="B375" s="98">
        <v>23780521</v>
      </c>
      <c r="C375" s="98">
        <v>23780521</v>
      </c>
      <c r="D375" s="98">
        <v>360</v>
      </c>
      <c r="E375" s="98">
        <v>559303.3125</v>
      </c>
      <c r="F375" s="98">
        <v>4952316.5</v>
      </c>
      <c r="G375" s="98">
        <v>60</v>
      </c>
      <c r="H375" s="98">
        <v>304</v>
      </c>
      <c r="I375" s="98">
        <v>0</v>
      </c>
      <c r="J375" s="98">
        <v>182291</v>
      </c>
      <c r="K375" s="98">
        <v>20179</v>
      </c>
      <c r="L375" s="98">
        <v>2014</v>
      </c>
      <c r="M375" s="98">
        <v>231</v>
      </c>
      <c r="N375" s="98">
        <v>2</v>
      </c>
      <c r="O375" s="98">
        <v>16</v>
      </c>
      <c r="P375" s="98">
        <v>4</v>
      </c>
      <c r="Q375" s="98">
        <v>15321</v>
      </c>
      <c r="R375" s="98">
        <v>0</v>
      </c>
      <c r="S375" s="98">
        <v>1</v>
      </c>
      <c r="T375" s="98">
        <v>2</v>
      </c>
      <c r="U375" s="98">
        <v>0</v>
      </c>
      <c r="V375" s="98">
        <v>0</v>
      </c>
    </row>
    <row r="376" spans="1:22" x14ac:dyDescent="0.25">
      <c r="A376" s="98">
        <v>830</v>
      </c>
      <c r="B376" s="98">
        <v>23780521</v>
      </c>
      <c r="C376" s="98">
        <v>23780521</v>
      </c>
      <c r="D376" s="98">
        <v>360</v>
      </c>
      <c r="E376" s="98">
        <v>559303.3125</v>
      </c>
      <c r="F376" s="98">
        <v>4952316.5</v>
      </c>
      <c r="G376" s="98">
        <v>60</v>
      </c>
      <c r="H376" s="98">
        <v>304</v>
      </c>
      <c r="I376" s="98">
        <v>0</v>
      </c>
      <c r="J376" s="98">
        <v>182297</v>
      </c>
      <c r="K376" s="98">
        <v>18818</v>
      </c>
      <c r="L376" s="98">
        <v>1995</v>
      </c>
      <c r="M376" s="98">
        <v>83</v>
      </c>
      <c r="N376" s="98">
        <v>2</v>
      </c>
      <c r="O376" s="98">
        <v>16</v>
      </c>
      <c r="P376" s="98">
        <v>4</v>
      </c>
      <c r="Q376" s="98">
        <v>15324</v>
      </c>
      <c r="R376" s="98">
        <v>0</v>
      </c>
      <c r="S376" s="98">
        <v>1</v>
      </c>
      <c r="T376" s="98">
        <v>2</v>
      </c>
      <c r="U376" s="98">
        <v>0</v>
      </c>
      <c r="V376" s="98">
        <v>0</v>
      </c>
    </row>
    <row r="377" spans="1:22" x14ac:dyDescent="0.25">
      <c r="A377" s="98">
        <v>794</v>
      </c>
      <c r="B377" s="98">
        <v>23780521</v>
      </c>
      <c r="C377" s="98">
        <v>23780521</v>
      </c>
      <c r="D377" s="98">
        <v>360</v>
      </c>
      <c r="E377" s="98">
        <v>559303.3125</v>
      </c>
      <c r="F377" s="98">
        <v>4952316.5</v>
      </c>
      <c r="G377" s="98">
        <v>60</v>
      </c>
      <c r="H377" s="98">
        <v>304</v>
      </c>
      <c r="I377" s="98">
        <v>0</v>
      </c>
      <c r="J377" s="98">
        <v>182444</v>
      </c>
      <c r="K377" s="98">
        <v>18064</v>
      </c>
      <c r="L377" s="98">
        <v>1991</v>
      </c>
      <c r="M377" s="98">
        <v>350</v>
      </c>
      <c r="N377" s="98">
        <v>2</v>
      </c>
      <c r="O377" s="98">
        <v>16</v>
      </c>
      <c r="P377" s="98">
        <v>4</v>
      </c>
      <c r="Q377" s="98">
        <v>15343</v>
      </c>
      <c r="R377" s="98">
        <v>0</v>
      </c>
      <c r="S377" s="98">
        <v>1</v>
      </c>
      <c r="T377" s="98">
        <v>2</v>
      </c>
      <c r="U377" s="98">
        <v>0</v>
      </c>
      <c r="V377" s="98">
        <v>0</v>
      </c>
    </row>
    <row r="378" spans="1:22" x14ac:dyDescent="0.25">
      <c r="A378" s="98">
        <v>801</v>
      </c>
      <c r="B378" s="98">
        <v>23780521</v>
      </c>
      <c r="C378" s="98">
        <v>23780521</v>
      </c>
      <c r="D378" s="98">
        <v>360</v>
      </c>
      <c r="E378" s="98">
        <v>559303.3125</v>
      </c>
      <c r="F378" s="98">
        <v>4952316.5</v>
      </c>
      <c r="G378" s="98">
        <v>60</v>
      </c>
      <c r="H378" s="98">
        <v>304</v>
      </c>
      <c r="I378" s="98">
        <v>0</v>
      </c>
      <c r="J378" s="98">
        <v>182586</v>
      </c>
      <c r="K378" s="98">
        <v>18268</v>
      </c>
      <c r="L378" s="98">
        <v>1992</v>
      </c>
      <c r="M378" s="98">
        <v>268</v>
      </c>
      <c r="N378" s="98">
        <v>2</v>
      </c>
      <c r="O378" s="98">
        <v>16</v>
      </c>
      <c r="P378" s="98">
        <v>4</v>
      </c>
      <c r="Q378" s="98">
        <v>15353</v>
      </c>
      <c r="R378" s="98">
        <v>0</v>
      </c>
      <c r="S378" s="98">
        <v>1</v>
      </c>
      <c r="T378" s="98">
        <v>2</v>
      </c>
      <c r="U378" s="98">
        <v>0</v>
      </c>
      <c r="V378" s="98">
        <v>0</v>
      </c>
    </row>
    <row r="379" spans="1:22" x14ac:dyDescent="0.25">
      <c r="A379" s="98">
        <v>809</v>
      </c>
      <c r="B379" s="98">
        <v>23780457</v>
      </c>
      <c r="C379" s="98">
        <v>23780457</v>
      </c>
      <c r="D379" s="98">
        <v>184</v>
      </c>
      <c r="E379" s="98">
        <v>514191.625</v>
      </c>
      <c r="F379" s="98">
        <v>4958168.5</v>
      </c>
      <c r="G379" s="98">
        <v>60</v>
      </c>
      <c r="H379" s="98">
        <v>304</v>
      </c>
      <c r="I379" s="98">
        <v>0.26</v>
      </c>
      <c r="J379" s="98">
        <v>183068</v>
      </c>
      <c r="K379" s="98">
        <v>18308</v>
      </c>
      <c r="L379" s="98">
        <v>1992</v>
      </c>
      <c r="M379" s="98">
        <v>325</v>
      </c>
      <c r="N379" s="98">
        <v>2</v>
      </c>
      <c r="O379" s="98">
        <v>16</v>
      </c>
      <c r="P379" s="98">
        <v>4</v>
      </c>
      <c r="Q379" s="98">
        <v>15383</v>
      </c>
      <c r="R379" s="98">
        <v>0</v>
      </c>
      <c r="S379" s="98">
        <v>1</v>
      </c>
      <c r="T379" s="98">
        <v>2</v>
      </c>
      <c r="U379" s="98">
        <v>0</v>
      </c>
      <c r="V379" s="98">
        <v>0</v>
      </c>
    </row>
    <row r="380" spans="1:22" x14ac:dyDescent="0.25">
      <c r="A380" s="98">
        <v>812</v>
      </c>
      <c r="B380" s="98">
        <v>23780457</v>
      </c>
      <c r="C380" s="98">
        <v>23780457</v>
      </c>
      <c r="D380" s="98">
        <v>184</v>
      </c>
      <c r="E380" s="98">
        <v>514191.625</v>
      </c>
      <c r="F380" s="98">
        <v>4958168.5</v>
      </c>
      <c r="G380" s="98">
        <v>60</v>
      </c>
      <c r="H380" s="98">
        <v>304</v>
      </c>
      <c r="I380" s="98">
        <v>0.26</v>
      </c>
      <c r="J380" s="98">
        <v>183068</v>
      </c>
      <c r="K380" s="98">
        <v>18309</v>
      </c>
      <c r="L380" s="98">
        <v>1992</v>
      </c>
      <c r="M380" s="98">
        <v>325</v>
      </c>
      <c r="N380" s="98">
        <v>2</v>
      </c>
      <c r="O380" s="98">
        <v>16</v>
      </c>
      <c r="P380" s="98">
        <v>4</v>
      </c>
      <c r="Q380" s="98">
        <v>15383</v>
      </c>
      <c r="R380" s="98">
        <v>0</v>
      </c>
      <c r="S380" s="98">
        <v>1</v>
      </c>
      <c r="T380" s="98">
        <v>1</v>
      </c>
      <c r="U380" s="98">
        <v>0</v>
      </c>
      <c r="V380" s="98">
        <v>0</v>
      </c>
    </row>
    <row r="381" spans="1:22" x14ac:dyDescent="0.25">
      <c r="A381" s="98">
        <v>807</v>
      </c>
      <c r="B381" s="98">
        <v>23780449</v>
      </c>
      <c r="C381" s="98">
        <v>23780449</v>
      </c>
      <c r="D381" s="98">
        <v>189</v>
      </c>
      <c r="E381" s="98">
        <v>512396.03125</v>
      </c>
      <c r="F381" s="98">
        <v>4958421.5</v>
      </c>
      <c r="G381" s="98">
        <v>60</v>
      </c>
      <c r="H381" s="98">
        <v>304</v>
      </c>
      <c r="I381" s="98">
        <v>7.0000000000000007E-2</v>
      </c>
      <c r="J381" s="98">
        <v>183068</v>
      </c>
      <c r="K381" s="98">
        <v>18310</v>
      </c>
      <c r="L381" s="98">
        <v>1992</v>
      </c>
      <c r="M381" s="98">
        <v>325</v>
      </c>
      <c r="N381" s="98">
        <v>2</v>
      </c>
      <c r="O381" s="98">
        <v>16</v>
      </c>
      <c r="P381" s="98">
        <v>4</v>
      </c>
      <c r="Q381" s="98">
        <v>15383</v>
      </c>
      <c r="R381" s="98">
        <v>0</v>
      </c>
      <c r="S381" s="98">
        <v>1</v>
      </c>
      <c r="T381" s="98">
        <v>2</v>
      </c>
      <c r="U381" s="98">
        <v>0</v>
      </c>
      <c r="V381" s="98">
        <v>0</v>
      </c>
    </row>
    <row r="382" spans="1:22" x14ac:dyDescent="0.25">
      <c r="A382" s="98">
        <v>808</v>
      </c>
      <c r="B382" s="98">
        <v>23780449</v>
      </c>
      <c r="C382" s="98">
        <v>23780449</v>
      </c>
      <c r="D382" s="98">
        <v>189</v>
      </c>
      <c r="E382" s="98">
        <v>512829.875</v>
      </c>
      <c r="F382" s="98">
        <v>4958582.5</v>
      </c>
      <c r="G382" s="98">
        <v>60</v>
      </c>
      <c r="H382" s="98">
        <v>304</v>
      </c>
      <c r="I382" s="98">
        <v>7.0000000000000007E-2</v>
      </c>
      <c r="J382" s="98">
        <v>183068</v>
      </c>
      <c r="K382" s="98">
        <v>18312</v>
      </c>
      <c r="L382" s="98">
        <v>1992</v>
      </c>
      <c r="M382" s="98">
        <v>325</v>
      </c>
      <c r="N382" s="98">
        <v>2</v>
      </c>
      <c r="O382" s="98">
        <v>16</v>
      </c>
      <c r="P382" s="98">
        <v>4</v>
      </c>
      <c r="Q382" s="98">
        <v>15383</v>
      </c>
      <c r="R382" s="98">
        <v>0</v>
      </c>
      <c r="S382" s="98">
        <v>1</v>
      </c>
      <c r="T382" s="98">
        <v>2</v>
      </c>
      <c r="U382" s="98">
        <v>0</v>
      </c>
      <c r="V382" s="98">
        <v>0</v>
      </c>
    </row>
    <row r="383" spans="1:22" x14ac:dyDescent="0.25">
      <c r="A383" s="98">
        <v>810</v>
      </c>
      <c r="B383" s="98">
        <v>23780449</v>
      </c>
      <c r="C383" s="98">
        <v>23780449</v>
      </c>
      <c r="D383" s="98">
        <v>189</v>
      </c>
      <c r="E383" s="98">
        <v>512396.03125</v>
      </c>
      <c r="F383" s="98">
        <v>4958421.5</v>
      </c>
      <c r="G383" s="98">
        <v>60</v>
      </c>
      <c r="H383" s="98">
        <v>304</v>
      </c>
      <c r="I383" s="98">
        <v>7.0000000000000007E-2</v>
      </c>
      <c r="J383" s="98">
        <v>183068</v>
      </c>
      <c r="K383" s="98">
        <v>18311</v>
      </c>
      <c r="L383" s="98">
        <v>1992</v>
      </c>
      <c r="M383" s="98">
        <v>325</v>
      </c>
      <c r="N383" s="98">
        <v>2</v>
      </c>
      <c r="O383" s="98">
        <v>16</v>
      </c>
      <c r="P383" s="98">
        <v>4</v>
      </c>
      <c r="Q383" s="98">
        <v>15383</v>
      </c>
      <c r="R383" s="98">
        <v>0</v>
      </c>
      <c r="S383" s="98">
        <v>1</v>
      </c>
      <c r="T383" s="98">
        <v>2</v>
      </c>
      <c r="U383" s="98">
        <v>0</v>
      </c>
      <c r="V383" s="98">
        <v>0</v>
      </c>
    </row>
    <row r="384" spans="1:22" x14ac:dyDescent="0.25">
      <c r="A384" s="98">
        <v>811</v>
      </c>
      <c r="B384" s="98">
        <v>23780449</v>
      </c>
      <c r="C384" s="98">
        <v>23780449</v>
      </c>
      <c r="D384" s="98">
        <v>189</v>
      </c>
      <c r="E384" s="98">
        <v>512829.875</v>
      </c>
      <c r="F384" s="98">
        <v>4958582.5</v>
      </c>
      <c r="G384" s="98">
        <v>60</v>
      </c>
      <c r="H384" s="98">
        <v>304</v>
      </c>
      <c r="I384" s="98">
        <v>7.0000000000000007E-2</v>
      </c>
      <c r="J384" s="98">
        <v>183068</v>
      </c>
      <c r="K384" s="98">
        <v>18313</v>
      </c>
      <c r="L384" s="98">
        <v>1992</v>
      </c>
      <c r="M384" s="98">
        <v>325</v>
      </c>
      <c r="N384" s="98">
        <v>2</v>
      </c>
      <c r="O384" s="98">
        <v>16</v>
      </c>
      <c r="P384" s="98">
        <v>4</v>
      </c>
      <c r="Q384" s="98">
        <v>15383</v>
      </c>
      <c r="R384" s="98">
        <v>0</v>
      </c>
      <c r="S384" s="98">
        <v>1</v>
      </c>
      <c r="T384" s="98">
        <v>2</v>
      </c>
      <c r="U384" s="98">
        <v>0</v>
      </c>
      <c r="V384" s="98">
        <v>0</v>
      </c>
    </row>
    <row r="385" spans="1:22" x14ac:dyDescent="0.25">
      <c r="A385" s="98">
        <v>701</v>
      </c>
      <c r="B385" s="98">
        <v>23780521</v>
      </c>
      <c r="C385" s="98">
        <v>23780521</v>
      </c>
      <c r="D385" s="98">
        <v>360</v>
      </c>
      <c r="E385" s="98">
        <v>559303.3125</v>
      </c>
      <c r="F385" s="98">
        <v>4952316.5</v>
      </c>
      <c r="G385" s="98">
        <v>60</v>
      </c>
      <c r="H385" s="98">
        <v>304</v>
      </c>
      <c r="I385" s="98">
        <v>0</v>
      </c>
      <c r="J385" s="98">
        <v>183135</v>
      </c>
      <c r="K385" s="98">
        <v>17688</v>
      </c>
      <c r="L385" s="98">
        <v>1990</v>
      </c>
      <c r="M385" s="98">
        <v>288</v>
      </c>
      <c r="N385" s="98">
        <v>2</v>
      </c>
      <c r="O385" s="98">
        <v>16</v>
      </c>
      <c r="P385" s="98">
        <v>4</v>
      </c>
      <c r="Q385" s="98">
        <v>15386</v>
      </c>
      <c r="R385" s="98">
        <v>0</v>
      </c>
      <c r="S385" s="98">
        <v>1</v>
      </c>
      <c r="T385" s="98">
        <v>2</v>
      </c>
      <c r="U385" s="98">
        <v>0</v>
      </c>
      <c r="V385" s="98">
        <v>0</v>
      </c>
    </row>
    <row r="386" spans="1:22" x14ac:dyDescent="0.25">
      <c r="A386" s="98">
        <v>831</v>
      </c>
      <c r="B386" s="98">
        <v>23780521</v>
      </c>
      <c r="C386" s="98">
        <v>23780521</v>
      </c>
      <c r="D386" s="98">
        <v>360</v>
      </c>
      <c r="E386" s="98">
        <v>559303.3125</v>
      </c>
      <c r="F386" s="98">
        <v>4952316.5</v>
      </c>
      <c r="G386" s="98">
        <v>60</v>
      </c>
      <c r="H386" s="98">
        <v>304</v>
      </c>
      <c r="I386" s="98">
        <v>0</v>
      </c>
      <c r="J386" s="98">
        <v>183345</v>
      </c>
      <c r="K386" s="98">
        <v>18836</v>
      </c>
      <c r="L386" s="98">
        <v>1995</v>
      </c>
      <c r="M386" s="98">
        <v>89</v>
      </c>
      <c r="N386" s="98">
        <v>2</v>
      </c>
      <c r="O386" s="98">
        <v>16</v>
      </c>
      <c r="P386" s="98">
        <v>4</v>
      </c>
      <c r="Q386" s="98">
        <v>15400</v>
      </c>
      <c r="R386" s="98">
        <v>0</v>
      </c>
      <c r="S386" s="98">
        <v>1</v>
      </c>
      <c r="T386" s="98">
        <v>2</v>
      </c>
      <c r="U386" s="98">
        <v>0</v>
      </c>
      <c r="V386" s="98">
        <v>0</v>
      </c>
    </row>
    <row r="387" spans="1:22" x14ac:dyDescent="0.25">
      <c r="A387" s="98">
        <v>813</v>
      </c>
      <c r="B387" s="98">
        <v>23780895</v>
      </c>
      <c r="C387" s="98">
        <v>23780895</v>
      </c>
      <c r="D387" s="98">
        <v>318</v>
      </c>
      <c r="E387" s="98">
        <v>508201.78125</v>
      </c>
      <c r="F387" s="98">
        <v>4954402.5</v>
      </c>
      <c r="G387" s="98">
        <v>60</v>
      </c>
      <c r="H387" s="98">
        <v>304</v>
      </c>
      <c r="I387" s="98">
        <v>0.77</v>
      </c>
      <c r="J387" s="98">
        <v>183421</v>
      </c>
      <c r="K387" s="98">
        <v>18363</v>
      </c>
      <c r="L387" s="98">
        <v>1993</v>
      </c>
      <c r="M387" s="98">
        <v>29</v>
      </c>
      <c r="N387" s="98">
        <v>2</v>
      </c>
      <c r="O387" s="98">
        <v>16</v>
      </c>
      <c r="P387" s="98">
        <v>4</v>
      </c>
      <c r="Q387" s="98">
        <v>15405</v>
      </c>
      <c r="R387" s="98">
        <v>0</v>
      </c>
      <c r="S387" s="98">
        <v>1</v>
      </c>
      <c r="T387" s="98">
        <v>2</v>
      </c>
      <c r="U387" s="98">
        <v>0</v>
      </c>
      <c r="V387" s="98">
        <v>0</v>
      </c>
    </row>
    <row r="388" spans="1:22" x14ac:dyDescent="0.25">
      <c r="A388" s="98">
        <v>815</v>
      </c>
      <c r="B388" s="98">
        <v>23780895</v>
      </c>
      <c r="C388" s="98">
        <v>23780895</v>
      </c>
      <c r="D388" s="98">
        <v>318</v>
      </c>
      <c r="E388" s="98">
        <v>508201.78125</v>
      </c>
      <c r="F388" s="98">
        <v>4954402.5</v>
      </c>
      <c r="G388" s="98">
        <v>60</v>
      </c>
      <c r="H388" s="98">
        <v>304</v>
      </c>
      <c r="I388" s="98">
        <v>0.77</v>
      </c>
      <c r="J388" s="98">
        <v>183421</v>
      </c>
      <c r="K388" s="98">
        <v>18365</v>
      </c>
      <c r="L388" s="98">
        <v>1993</v>
      </c>
      <c r="M388" s="98">
        <v>29</v>
      </c>
      <c r="N388" s="98">
        <v>2</v>
      </c>
      <c r="O388" s="98">
        <v>16</v>
      </c>
      <c r="P388" s="98">
        <v>4</v>
      </c>
      <c r="Q388" s="98">
        <v>15405</v>
      </c>
      <c r="R388" s="98">
        <v>0</v>
      </c>
      <c r="S388" s="98">
        <v>1</v>
      </c>
      <c r="T388" s="98">
        <v>1</v>
      </c>
      <c r="U388" s="98">
        <v>0</v>
      </c>
      <c r="V388" s="98">
        <v>0</v>
      </c>
    </row>
    <row r="389" spans="1:22" x14ac:dyDescent="0.25">
      <c r="A389" s="98">
        <v>814</v>
      </c>
      <c r="B389" s="98">
        <v>23780521</v>
      </c>
      <c r="C389" s="98">
        <v>23780521</v>
      </c>
      <c r="D389" s="98">
        <v>360</v>
      </c>
      <c r="E389" s="98">
        <v>559303.3125</v>
      </c>
      <c r="F389" s="98">
        <v>4952316.5</v>
      </c>
      <c r="G389" s="98">
        <v>60</v>
      </c>
      <c r="H389" s="98">
        <v>304</v>
      </c>
      <c r="I389" s="98">
        <v>0</v>
      </c>
      <c r="J389" s="98">
        <v>183421</v>
      </c>
      <c r="K389" s="98">
        <v>18364</v>
      </c>
      <c r="L389" s="98">
        <v>1993</v>
      </c>
      <c r="M389" s="98">
        <v>29</v>
      </c>
      <c r="N389" s="98">
        <v>2</v>
      </c>
      <c r="O389" s="98">
        <v>16</v>
      </c>
      <c r="P389" s="98">
        <v>4</v>
      </c>
      <c r="Q389" s="98">
        <v>15405</v>
      </c>
      <c r="R389" s="98">
        <v>0</v>
      </c>
      <c r="S389" s="98">
        <v>1</v>
      </c>
      <c r="T389" s="98">
        <v>2</v>
      </c>
      <c r="U389" s="98">
        <v>0</v>
      </c>
      <c r="V389" s="98">
        <v>0</v>
      </c>
    </row>
    <row r="390" spans="1:22" x14ac:dyDescent="0.25">
      <c r="I390" s="98">
        <f>SUM(I2:I389)</f>
        <v>169.37069999999994</v>
      </c>
    </row>
  </sheetData>
  <sortState xmlns:xlrd2="http://schemas.microsoft.com/office/spreadsheetml/2017/richdata2" ref="A2:X389">
    <sortCondition ref="J2:J389"/>
    <sortCondition ref="L2:L389"/>
    <sortCondition ref="M2:M3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F08D-99E2-49DD-8EC1-4C447AAA8E05}">
  <dimension ref="A1:J28"/>
  <sheetViews>
    <sheetView workbookViewId="0">
      <selection activeCell="A30" sqref="A30:XFD40"/>
    </sheetView>
  </sheetViews>
  <sheetFormatPr defaultRowHeight="15" x14ac:dyDescent="0.25"/>
  <cols>
    <col min="1" max="1" width="22.5703125" customWidth="1"/>
    <col min="2" max="10" width="11.5703125" bestFit="1" customWidth="1"/>
  </cols>
  <sheetData>
    <row r="1" spans="1:10" s="15" customFormat="1" ht="30" x14ac:dyDescent="0.25">
      <c r="A1" s="87" t="s">
        <v>230</v>
      </c>
      <c r="B1" s="87">
        <v>2010</v>
      </c>
      <c r="C1" s="87">
        <v>2011</v>
      </c>
      <c r="D1" s="87">
        <v>2012</v>
      </c>
      <c r="E1" s="87">
        <v>2013</v>
      </c>
      <c r="F1" s="87">
        <v>2014</v>
      </c>
      <c r="G1" s="87">
        <v>2015</v>
      </c>
      <c r="H1" s="87">
        <v>2016</v>
      </c>
      <c r="I1" s="87">
        <v>2017</v>
      </c>
      <c r="J1" s="15" t="s">
        <v>205</v>
      </c>
    </row>
    <row r="2" spans="1:10" x14ac:dyDescent="0.25">
      <c r="A2" s="87" t="s">
        <v>203</v>
      </c>
      <c r="B2" s="88">
        <v>3210.3840329999998</v>
      </c>
      <c r="C2" s="88">
        <v>3246.3840329999998</v>
      </c>
      <c r="D2" s="88">
        <v>3281.4372560000002</v>
      </c>
      <c r="E2" s="88">
        <v>3317.4372560000002</v>
      </c>
      <c r="F2" s="88">
        <v>3352.4372560000002</v>
      </c>
      <c r="G2" s="88">
        <v>3407.4372560000002</v>
      </c>
      <c r="H2" s="88">
        <v>3459.4372560000002</v>
      </c>
      <c r="I2" s="88">
        <v>3514.4372560000002</v>
      </c>
      <c r="J2" s="17">
        <f>AVERAGE(B2:I2)</f>
        <v>3348.6739502500004</v>
      </c>
    </row>
    <row r="3" spans="1:10" x14ac:dyDescent="0.25">
      <c r="A3" s="87" t="s">
        <v>97</v>
      </c>
      <c r="B3" s="88">
        <v>10695.955078000001</v>
      </c>
      <c r="C3" s="88">
        <v>10814.661133</v>
      </c>
      <c r="D3" s="88">
        <v>10936.008789</v>
      </c>
      <c r="E3" s="88">
        <v>11055.008789</v>
      </c>
      <c r="F3" s="88">
        <v>11170.008789</v>
      </c>
      <c r="G3" s="88">
        <v>11353.008789</v>
      </c>
      <c r="H3" s="88">
        <v>11531.008789</v>
      </c>
      <c r="I3" s="88">
        <v>11708.008789</v>
      </c>
      <c r="J3" s="17">
        <f t="shared" ref="J3:J11" si="0">AVERAGE(B3:I3)</f>
        <v>11157.958618125</v>
      </c>
    </row>
    <row r="4" spans="1:10" x14ac:dyDescent="0.25">
      <c r="A4" s="87" t="s">
        <v>98</v>
      </c>
      <c r="B4" s="88">
        <v>1237.491577</v>
      </c>
      <c r="C4" s="88">
        <v>1250.491577</v>
      </c>
      <c r="D4" s="88">
        <v>1261.491577</v>
      </c>
      <c r="E4" s="88">
        <v>1272.491577</v>
      </c>
      <c r="F4" s="88">
        <v>1285.491577</v>
      </c>
      <c r="G4" s="88">
        <v>1305.491577</v>
      </c>
      <c r="H4" s="88">
        <v>1325.491577</v>
      </c>
      <c r="I4" s="88">
        <v>1345.491577</v>
      </c>
      <c r="J4" s="17">
        <f t="shared" si="0"/>
        <v>1285.491577</v>
      </c>
    </row>
    <row r="5" spans="1:10" x14ac:dyDescent="0.25">
      <c r="A5" s="87" t="s">
        <v>99</v>
      </c>
      <c r="B5" s="88">
        <v>2034.0235600000001</v>
      </c>
      <c r="C5" s="88">
        <v>2054.0234380000002</v>
      </c>
      <c r="D5" s="88">
        <v>2073.0234380000002</v>
      </c>
      <c r="E5" s="88">
        <v>2093.0234380000002</v>
      </c>
      <c r="F5" s="88">
        <v>2113.0234380000002</v>
      </c>
      <c r="G5" s="88">
        <v>2146.0234380000002</v>
      </c>
      <c r="H5" s="88">
        <v>2179.0234380000002</v>
      </c>
      <c r="I5" s="88">
        <v>2212.0234380000002</v>
      </c>
      <c r="J5" s="17">
        <f t="shared" si="0"/>
        <v>2113.0234532499999</v>
      </c>
    </row>
    <row r="6" spans="1:10" x14ac:dyDescent="0.25">
      <c r="A6" s="87" t="s">
        <v>100</v>
      </c>
      <c r="B6" s="88">
        <v>493.601563</v>
      </c>
      <c r="C6" s="88">
        <v>481.601563</v>
      </c>
      <c r="D6" s="88">
        <v>487.601563</v>
      </c>
      <c r="E6" s="88">
        <v>492.601563</v>
      </c>
      <c r="F6" s="88">
        <v>497.601563</v>
      </c>
      <c r="G6" s="88">
        <v>505.601563</v>
      </c>
      <c r="H6" s="88">
        <v>513.60156300000006</v>
      </c>
      <c r="I6" s="88">
        <v>521.60156300000006</v>
      </c>
      <c r="J6" s="17">
        <f t="shared" si="0"/>
        <v>499.22656300000006</v>
      </c>
    </row>
    <row r="7" spans="1:10" x14ac:dyDescent="0.25">
      <c r="A7" s="87" t="s">
        <v>101</v>
      </c>
      <c r="B7" s="88">
        <v>203.31991600000001</v>
      </c>
      <c r="C7" s="88">
        <v>205.31991600000001</v>
      </c>
      <c r="D7" s="88">
        <v>207.31991600000001</v>
      </c>
      <c r="E7" s="88">
        <v>210.31991600000001</v>
      </c>
      <c r="F7" s="88">
        <v>212.31991600000001</v>
      </c>
      <c r="G7" s="88">
        <v>216.31991600000001</v>
      </c>
      <c r="H7" s="88">
        <v>219.31991600000001</v>
      </c>
      <c r="I7" s="88">
        <v>223.31991600000001</v>
      </c>
      <c r="J7" s="17">
        <f t="shared" si="0"/>
        <v>212.19491599999998</v>
      </c>
    </row>
    <row r="8" spans="1:10" x14ac:dyDescent="0.25">
      <c r="A8" s="87" t="s">
        <v>102</v>
      </c>
      <c r="B8" s="88">
        <v>135.255188</v>
      </c>
      <c r="C8" s="88">
        <v>137.255188</v>
      </c>
      <c r="D8" s="88">
        <v>138.255188</v>
      </c>
      <c r="E8" s="88">
        <v>139.255188</v>
      </c>
      <c r="F8" s="88">
        <v>141.255188</v>
      </c>
      <c r="G8" s="88">
        <v>143.255188</v>
      </c>
      <c r="H8" s="88">
        <v>145.255188</v>
      </c>
      <c r="I8" s="88">
        <v>148.255188</v>
      </c>
      <c r="J8" s="17">
        <f t="shared" si="0"/>
        <v>141.005188</v>
      </c>
    </row>
    <row r="9" spans="1:10" x14ac:dyDescent="0.25">
      <c r="A9" s="87" t="s">
        <v>103</v>
      </c>
      <c r="B9" s="88">
        <v>233669.640625</v>
      </c>
      <c r="C9" s="88">
        <v>236369.125</v>
      </c>
      <c r="D9" s="88">
        <v>239060.015625</v>
      </c>
      <c r="E9" s="88">
        <v>241738.25</v>
      </c>
      <c r="F9" s="88">
        <v>244425.25</v>
      </c>
      <c r="G9" s="88">
        <v>248521.25</v>
      </c>
      <c r="H9" s="88">
        <v>252620.25</v>
      </c>
      <c r="I9" s="88">
        <v>256680.25</v>
      </c>
      <c r="J9" s="17">
        <f t="shared" si="0"/>
        <v>244135.50390625</v>
      </c>
    </row>
    <row r="10" spans="1:10" x14ac:dyDescent="0.25">
      <c r="A10" s="87" t="s">
        <v>104</v>
      </c>
      <c r="B10" s="88">
        <v>1888.1297609999999</v>
      </c>
      <c r="C10" s="88">
        <v>1908.1297609999999</v>
      </c>
      <c r="D10" s="88">
        <v>1930.1297609999999</v>
      </c>
      <c r="E10" s="88">
        <v>1950.1297609999999</v>
      </c>
      <c r="F10" s="88">
        <v>1972.1297609999999</v>
      </c>
      <c r="G10" s="88">
        <v>2004.1297609999999</v>
      </c>
      <c r="H10" s="88">
        <v>2036.1297609999999</v>
      </c>
      <c r="I10" s="88">
        <v>2066.1296390000002</v>
      </c>
      <c r="J10" s="17">
        <f t="shared" si="0"/>
        <v>1969.37974575</v>
      </c>
    </row>
    <row r="11" spans="1:10" x14ac:dyDescent="0.25">
      <c r="A11" s="87" t="s">
        <v>204</v>
      </c>
      <c r="B11" s="88">
        <v>52968.023437999997</v>
      </c>
      <c r="C11" s="88">
        <v>53454.023437999997</v>
      </c>
      <c r="D11" s="88">
        <v>53936.007812999997</v>
      </c>
      <c r="E11" s="88">
        <v>54418.007812999997</v>
      </c>
      <c r="F11" s="88">
        <v>54894.007812999997</v>
      </c>
      <c r="G11" s="88">
        <v>55704.4375</v>
      </c>
      <c r="H11" s="88">
        <v>56499.4375</v>
      </c>
      <c r="I11" s="88">
        <v>57324.4375</v>
      </c>
      <c r="J11" s="17">
        <f t="shared" si="0"/>
        <v>54899.797851874995</v>
      </c>
    </row>
    <row r="12" spans="1:10" ht="45" x14ac:dyDescent="0.25">
      <c r="A12" s="8" t="s">
        <v>206</v>
      </c>
      <c r="B12" s="17">
        <f>SUM(B3:B10)</f>
        <v>250357.41726799999</v>
      </c>
      <c r="C12" s="17">
        <f t="shared" ref="C12:J12" si="1">SUM(C3:C10)</f>
        <v>253220.60757599998</v>
      </c>
      <c r="D12" s="17">
        <f t="shared" si="1"/>
        <v>256093.84585699998</v>
      </c>
      <c r="E12" s="17">
        <f t="shared" si="1"/>
        <v>258951.08023199998</v>
      </c>
      <c r="F12" s="17">
        <f t="shared" si="1"/>
        <v>261817.08023199998</v>
      </c>
      <c r="G12" s="17">
        <f t="shared" si="1"/>
        <v>266195.08023199998</v>
      </c>
      <c r="H12" s="17">
        <f t="shared" si="1"/>
        <v>270570.08023199998</v>
      </c>
      <c r="I12" s="17">
        <f t="shared" si="1"/>
        <v>274905.08010999998</v>
      </c>
      <c r="J12" s="17">
        <f t="shared" si="1"/>
        <v>261513.783967375</v>
      </c>
    </row>
    <row r="14" spans="1:10" ht="30" x14ac:dyDescent="0.25">
      <c r="A14" s="87" t="s">
        <v>231</v>
      </c>
      <c r="B14" s="87">
        <v>2010</v>
      </c>
      <c r="C14" s="87">
        <v>2011</v>
      </c>
      <c r="D14" s="87">
        <v>2012</v>
      </c>
      <c r="E14" s="87">
        <v>2013</v>
      </c>
      <c r="F14" s="87">
        <v>2014</v>
      </c>
      <c r="G14" s="87">
        <v>2015</v>
      </c>
      <c r="H14" s="87">
        <v>2016</v>
      </c>
      <c r="I14" s="87">
        <v>2017</v>
      </c>
      <c r="J14" s="15" t="s">
        <v>205</v>
      </c>
    </row>
    <row r="15" spans="1:10" x14ac:dyDescent="0.25">
      <c r="A15" s="87" t="s">
        <v>97</v>
      </c>
      <c r="B15" s="88">
        <v>10724.648438</v>
      </c>
      <c r="C15" s="88">
        <v>10842.648438</v>
      </c>
      <c r="D15" s="88">
        <v>10962.648438</v>
      </c>
      <c r="E15" s="88">
        <v>11082.648438</v>
      </c>
      <c r="F15" s="88">
        <v>11200.648438</v>
      </c>
      <c r="G15" s="88">
        <v>11379.648438</v>
      </c>
      <c r="H15" s="88">
        <v>11559.648438</v>
      </c>
      <c r="I15" s="88">
        <v>11733.648438</v>
      </c>
      <c r="J15" s="88">
        <f>AVERAGE(B15:I15)</f>
        <v>11185.773438000002</v>
      </c>
    </row>
    <row r="16" spans="1:10" x14ac:dyDescent="0.25">
      <c r="A16" s="87" t="s">
        <v>98</v>
      </c>
      <c r="B16" s="88">
        <v>1237.491577</v>
      </c>
      <c r="C16" s="88">
        <v>1250.491577</v>
      </c>
      <c r="D16" s="88">
        <v>1261.491577</v>
      </c>
      <c r="E16" s="88">
        <v>1272.491577</v>
      </c>
      <c r="F16" s="88">
        <v>1285.491577</v>
      </c>
      <c r="G16" s="88">
        <v>1305.491577</v>
      </c>
      <c r="H16" s="88">
        <v>1325.491577</v>
      </c>
      <c r="I16" s="88">
        <v>1345.491577</v>
      </c>
      <c r="J16" s="88">
        <f t="shared" ref="J16:J20" si="2">AVERAGE(B16:I16)</f>
        <v>1285.491577</v>
      </c>
    </row>
    <row r="17" spans="1:10" x14ac:dyDescent="0.25">
      <c r="A17" s="87" t="s">
        <v>99</v>
      </c>
      <c r="B17" s="88">
        <v>2034.0235600000001</v>
      </c>
      <c r="C17" s="88">
        <v>2053.1088869999999</v>
      </c>
      <c r="D17" s="88">
        <v>2073.1088869999999</v>
      </c>
      <c r="E17" s="88">
        <v>2092.1088869999999</v>
      </c>
      <c r="F17" s="88">
        <v>2113.1088869999999</v>
      </c>
      <c r="G17" s="88">
        <v>2146.1088869999999</v>
      </c>
      <c r="H17" s="88">
        <v>2179.1088869999999</v>
      </c>
      <c r="I17" s="88">
        <v>2211.1088869999999</v>
      </c>
      <c r="J17" s="88">
        <f t="shared" si="2"/>
        <v>2112.7232211250002</v>
      </c>
    </row>
    <row r="18" spans="1:10" s="16" customFormat="1" x14ac:dyDescent="0.25">
      <c r="A18" s="87" t="s">
        <v>100</v>
      </c>
      <c r="B18" s="88">
        <v>493.601563</v>
      </c>
      <c r="C18" s="88">
        <v>481.601563</v>
      </c>
      <c r="D18" s="88">
        <v>487.601563</v>
      </c>
      <c r="E18" s="88">
        <v>492.601563</v>
      </c>
      <c r="F18" s="88">
        <v>497.601563</v>
      </c>
      <c r="G18" s="88">
        <v>505.601563</v>
      </c>
      <c r="H18" s="88">
        <v>513.60156300000006</v>
      </c>
      <c r="I18" s="88">
        <v>521.60156300000006</v>
      </c>
      <c r="J18" s="88">
        <f t="shared" si="2"/>
        <v>499.22656300000006</v>
      </c>
    </row>
    <row r="19" spans="1:10" x14ac:dyDescent="0.25">
      <c r="A19" s="87" t="s">
        <v>101</v>
      </c>
      <c r="B19" s="88">
        <v>203.31991600000001</v>
      </c>
      <c r="C19" s="88">
        <v>205.31991600000001</v>
      </c>
      <c r="D19" s="88">
        <v>207.31991600000001</v>
      </c>
      <c r="E19" s="88">
        <v>210.31991600000001</v>
      </c>
      <c r="F19" s="88">
        <v>212.31991600000001</v>
      </c>
      <c r="G19" s="88">
        <v>216.31991600000001</v>
      </c>
      <c r="H19" s="88">
        <v>219.31991600000001</v>
      </c>
      <c r="I19" s="88">
        <v>223.31991600000001</v>
      </c>
      <c r="J19" s="88">
        <f t="shared" si="2"/>
        <v>212.19491599999998</v>
      </c>
    </row>
    <row r="20" spans="1:10" x14ac:dyDescent="0.25">
      <c r="A20" s="87" t="s">
        <v>102</v>
      </c>
      <c r="B20" s="88">
        <v>135.255188</v>
      </c>
      <c r="C20" s="88">
        <v>137.255188</v>
      </c>
      <c r="D20" s="88">
        <v>138.255188</v>
      </c>
      <c r="E20" s="88">
        <v>139.255188</v>
      </c>
      <c r="F20" s="88">
        <v>141.255188</v>
      </c>
      <c r="G20" s="88">
        <v>143.255188</v>
      </c>
      <c r="H20" s="88">
        <v>145.255188</v>
      </c>
      <c r="I20" s="88">
        <v>148.255188</v>
      </c>
      <c r="J20" s="88">
        <f t="shared" si="2"/>
        <v>141.005188</v>
      </c>
    </row>
    <row r="21" spans="1:10" x14ac:dyDescent="0.25">
      <c r="J21" s="88"/>
    </row>
    <row r="22" spans="1:10" ht="30" x14ac:dyDescent="0.25">
      <c r="A22" s="2" t="s">
        <v>232</v>
      </c>
      <c r="B22">
        <v>2010</v>
      </c>
      <c r="C22">
        <v>2011</v>
      </c>
      <c r="D22">
        <v>2012</v>
      </c>
      <c r="E22">
        <v>2013</v>
      </c>
      <c r="F22">
        <v>2014</v>
      </c>
      <c r="G22">
        <v>2015</v>
      </c>
      <c r="H22">
        <v>2016</v>
      </c>
      <c r="I22">
        <v>2017</v>
      </c>
    </row>
    <row r="23" spans="1:10" x14ac:dyDescent="0.25">
      <c r="A23" t="s">
        <v>97</v>
      </c>
      <c r="B23" s="10">
        <f t="shared" ref="B23:I28" si="3">B15-B3</f>
        <v>28.693359999999302</v>
      </c>
      <c r="C23" s="10">
        <f t="shared" si="3"/>
        <v>27.987305000000561</v>
      </c>
      <c r="D23" s="10">
        <f t="shared" si="3"/>
        <v>26.639649000000645</v>
      </c>
      <c r="E23" s="10">
        <f t="shared" si="3"/>
        <v>27.639649000000645</v>
      </c>
      <c r="F23" s="10">
        <f t="shared" si="3"/>
        <v>30.639649000000645</v>
      </c>
      <c r="G23" s="10">
        <f t="shared" si="3"/>
        <v>26.639649000000645</v>
      </c>
      <c r="H23" s="10">
        <f t="shared" si="3"/>
        <v>28.639649000000645</v>
      </c>
      <c r="I23" s="10">
        <f t="shared" si="3"/>
        <v>25.639649000000645</v>
      </c>
    </row>
    <row r="24" spans="1:10" x14ac:dyDescent="0.25">
      <c r="A24" t="s">
        <v>98</v>
      </c>
      <c r="B24" s="10">
        <f t="shared" si="3"/>
        <v>0</v>
      </c>
      <c r="C24" s="10">
        <f t="shared" si="3"/>
        <v>0</v>
      </c>
      <c r="D24" s="10">
        <f t="shared" si="3"/>
        <v>0</v>
      </c>
      <c r="E24" s="10">
        <f t="shared" si="3"/>
        <v>0</v>
      </c>
      <c r="F24" s="10">
        <f t="shared" si="3"/>
        <v>0</v>
      </c>
      <c r="G24" s="10">
        <f t="shared" si="3"/>
        <v>0</v>
      </c>
      <c r="H24" s="10">
        <f t="shared" si="3"/>
        <v>0</v>
      </c>
      <c r="I24" s="10">
        <f t="shared" si="3"/>
        <v>0</v>
      </c>
    </row>
    <row r="25" spans="1:10" x14ac:dyDescent="0.25">
      <c r="A25" t="s">
        <v>99</v>
      </c>
      <c r="B25" s="10">
        <f t="shared" si="3"/>
        <v>0</v>
      </c>
      <c r="C25" s="10">
        <f t="shared" si="3"/>
        <v>-0.91455100000030143</v>
      </c>
      <c r="D25" s="10">
        <f t="shared" si="3"/>
        <v>8.5448999999698572E-2</v>
      </c>
      <c r="E25" s="10">
        <f t="shared" si="3"/>
        <v>-0.91455100000030143</v>
      </c>
      <c r="F25" s="10">
        <f t="shared" si="3"/>
        <v>8.5448999999698572E-2</v>
      </c>
      <c r="G25" s="10">
        <f t="shared" si="3"/>
        <v>8.5448999999698572E-2</v>
      </c>
      <c r="H25" s="10">
        <f t="shared" si="3"/>
        <v>8.5448999999698572E-2</v>
      </c>
      <c r="I25" s="10">
        <f t="shared" si="3"/>
        <v>-0.91455100000030143</v>
      </c>
    </row>
    <row r="26" spans="1:10" x14ac:dyDescent="0.25">
      <c r="A26" t="s">
        <v>100</v>
      </c>
      <c r="B26" s="10">
        <f t="shared" si="3"/>
        <v>0</v>
      </c>
      <c r="C26" s="10">
        <f t="shared" si="3"/>
        <v>0</v>
      </c>
      <c r="D26" s="10">
        <f t="shared" si="3"/>
        <v>0</v>
      </c>
      <c r="E26" s="10">
        <f t="shared" si="3"/>
        <v>0</v>
      </c>
      <c r="F26" s="10">
        <f t="shared" si="3"/>
        <v>0</v>
      </c>
      <c r="G26" s="10">
        <f t="shared" si="3"/>
        <v>0</v>
      </c>
      <c r="H26" s="10">
        <f t="shared" si="3"/>
        <v>0</v>
      </c>
      <c r="I26" s="10">
        <f t="shared" si="3"/>
        <v>0</v>
      </c>
    </row>
    <row r="27" spans="1:10" x14ac:dyDescent="0.25">
      <c r="A27" t="s">
        <v>101</v>
      </c>
      <c r="B27" s="10">
        <f t="shared" si="3"/>
        <v>0</v>
      </c>
      <c r="C27" s="10">
        <f t="shared" si="3"/>
        <v>0</v>
      </c>
      <c r="D27" s="10">
        <f t="shared" si="3"/>
        <v>0</v>
      </c>
      <c r="E27" s="10">
        <f t="shared" si="3"/>
        <v>0</v>
      </c>
      <c r="F27" s="10">
        <f t="shared" si="3"/>
        <v>0</v>
      </c>
      <c r="G27" s="10">
        <f t="shared" si="3"/>
        <v>0</v>
      </c>
      <c r="H27" s="10">
        <f t="shared" si="3"/>
        <v>0</v>
      </c>
      <c r="I27" s="10">
        <f t="shared" si="3"/>
        <v>0</v>
      </c>
    </row>
    <row r="28" spans="1:10" x14ac:dyDescent="0.25">
      <c r="A28" t="s">
        <v>102</v>
      </c>
      <c r="B28" s="10">
        <f t="shared" si="3"/>
        <v>0</v>
      </c>
      <c r="C28" s="10">
        <f t="shared" si="3"/>
        <v>0</v>
      </c>
      <c r="D28" s="10">
        <f t="shared" si="3"/>
        <v>0</v>
      </c>
      <c r="E28" s="10">
        <f t="shared" si="3"/>
        <v>0</v>
      </c>
      <c r="F28" s="10">
        <f t="shared" si="3"/>
        <v>0</v>
      </c>
      <c r="G28" s="10">
        <f t="shared" si="3"/>
        <v>0</v>
      </c>
      <c r="H28" s="10">
        <f t="shared" si="3"/>
        <v>0</v>
      </c>
      <c r="I28" s="1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5AE1-0BAF-4F24-934E-B256F0525325}">
  <dimension ref="A1:M177"/>
  <sheetViews>
    <sheetView topLeftCell="A54" workbookViewId="0">
      <selection activeCell="A61" sqref="A61:I69"/>
    </sheetView>
  </sheetViews>
  <sheetFormatPr defaultRowHeight="15" x14ac:dyDescent="0.25"/>
  <cols>
    <col min="1" max="1" width="32" customWidth="1"/>
    <col min="2" max="2" width="15.28515625" customWidth="1"/>
    <col min="3" max="3" width="14.85546875" customWidth="1"/>
    <col min="4" max="4" width="14.140625" customWidth="1"/>
    <col min="5" max="5" width="13.85546875" customWidth="1"/>
    <col min="6" max="6" width="14" style="10" customWidth="1"/>
    <col min="7" max="8" width="14.85546875" customWidth="1"/>
    <col min="9" max="9" width="14.5703125" customWidth="1"/>
    <col min="10" max="10" width="18.85546875" customWidth="1"/>
    <col min="11" max="11" width="13.85546875" customWidth="1"/>
  </cols>
  <sheetData>
    <row r="1" spans="1:13" s="2" customFormat="1" ht="90" x14ac:dyDescent="0.25">
      <c r="B1" s="2" t="s">
        <v>43</v>
      </c>
      <c r="C1" s="2" t="s">
        <v>92</v>
      </c>
      <c r="D1" s="2" t="s">
        <v>209</v>
      </c>
      <c r="E1" s="2" t="s">
        <v>45</v>
      </c>
      <c r="F1" s="8" t="s">
        <v>46</v>
      </c>
      <c r="G1" s="2" t="s">
        <v>210</v>
      </c>
      <c r="H1" s="2" t="s">
        <v>96</v>
      </c>
    </row>
    <row r="2" spans="1:13" s="4" customFormat="1" x14ac:dyDescent="0.25">
      <c r="A2" s="4" t="s">
        <v>44</v>
      </c>
      <c r="B2" s="4">
        <v>8080</v>
      </c>
      <c r="C2" s="10" t="e">
        <f>#REF!</f>
        <v>#REF!</v>
      </c>
      <c r="D2" s="4">
        <v>46.59</v>
      </c>
      <c r="E2" s="13" t="e">
        <f>D2/C2</f>
        <v>#REF!</v>
      </c>
      <c r="F2" s="9" t="e">
        <f t="shared" ref="F2:F9" si="0">E2*60*60*24*748.052/100</f>
        <v>#REF!</v>
      </c>
      <c r="G2" s="14">
        <f>(D2*60*60*24*365*7.48052)/1000000</f>
        <v>10990.8455715648</v>
      </c>
      <c r="H2" s="4">
        <v>1825</v>
      </c>
    </row>
    <row r="3" spans="1:13" x14ac:dyDescent="0.25">
      <c r="A3" s="2" t="s">
        <v>94</v>
      </c>
      <c r="B3">
        <v>1161</v>
      </c>
      <c r="C3" s="10">
        <v>1285.491577</v>
      </c>
      <c r="D3">
        <v>4.9999999999999991</v>
      </c>
      <c r="E3" s="13">
        <f>D3/C3</f>
        <v>3.8895626307164821E-3</v>
      </c>
      <c r="F3" s="9">
        <f t="shared" si="0"/>
        <v>2513.8901707482751</v>
      </c>
      <c r="G3" s="14">
        <f t="shared" ref="G3:G9" si="1">(D3*60*60*24*365*7.48052)/1000000</f>
        <v>1179.5283935999998</v>
      </c>
      <c r="H3">
        <v>927</v>
      </c>
    </row>
    <row r="4" spans="1:13" x14ac:dyDescent="0.25">
      <c r="A4" s="2" t="s">
        <v>90</v>
      </c>
      <c r="C4" s="10">
        <v>1161.0986329999998</v>
      </c>
      <c r="D4">
        <v>1.9</v>
      </c>
      <c r="E4" s="13">
        <f t="shared" ref="E4:E9" si="2">D4/C4</f>
        <v>1.6363812220593667E-3</v>
      </c>
      <c r="F4" s="9">
        <f t="shared" si="0"/>
        <v>1057.6208844782959</v>
      </c>
      <c r="G4" s="14">
        <f t="shared" si="1"/>
        <v>448.22078956800004</v>
      </c>
      <c r="H4">
        <v>420</v>
      </c>
    </row>
    <row r="5" spans="1:13" x14ac:dyDescent="0.25">
      <c r="A5" t="s">
        <v>39</v>
      </c>
      <c r="B5">
        <v>471</v>
      </c>
      <c r="C5" s="10">
        <v>362.25976600000007</v>
      </c>
      <c r="D5">
        <v>1.7</v>
      </c>
      <c r="E5" s="13">
        <f t="shared" si="2"/>
        <v>4.6927651358334935E-3</v>
      </c>
      <c r="F5" s="9">
        <f t="shared" si="0"/>
        <v>3033.0135464174055</v>
      </c>
      <c r="G5" s="14">
        <f t="shared" si="1"/>
        <v>401.03965382400003</v>
      </c>
      <c r="H5">
        <v>401</v>
      </c>
    </row>
    <row r="6" spans="1:13" x14ac:dyDescent="0.25">
      <c r="A6" t="s">
        <v>40</v>
      </c>
      <c r="B6">
        <v>202</v>
      </c>
      <c r="C6" s="10">
        <v>212.19491599999998</v>
      </c>
      <c r="D6">
        <v>2.25</v>
      </c>
      <c r="E6" s="13">
        <f t="shared" si="2"/>
        <v>1.0603458567310821E-2</v>
      </c>
      <c r="F6" s="9">
        <f t="shared" si="0"/>
        <v>6853.1947673996119</v>
      </c>
      <c r="G6" s="14">
        <f t="shared" si="1"/>
        <v>530.78777711999999</v>
      </c>
      <c r="H6">
        <v>217</v>
      </c>
    </row>
    <row r="7" spans="1:13" x14ac:dyDescent="0.25">
      <c r="A7" t="s">
        <v>41</v>
      </c>
      <c r="C7" s="10">
        <v>170.732651</v>
      </c>
      <c r="D7">
        <v>0.47</v>
      </c>
      <c r="E7" s="13">
        <f t="shared" si="2"/>
        <v>2.7528419271132852E-3</v>
      </c>
      <c r="F7" s="9">
        <f t="shared" si="0"/>
        <v>1779.2083376014582</v>
      </c>
      <c r="G7" s="14">
        <f t="shared" si="1"/>
        <v>110.8756689984</v>
      </c>
      <c r="H7">
        <v>91</v>
      </c>
    </row>
    <row r="8" spans="1:13" x14ac:dyDescent="0.25">
      <c r="A8" s="2" t="s">
        <v>95</v>
      </c>
      <c r="B8" s="4">
        <f>154637 + 1854</f>
        <v>156491</v>
      </c>
      <c r="C8" s="10">
        <v>244140.55859375</v>
      </c>
      <c r="D8" s="4">
        <v>62</v>
      </c>
      <c r="E8" s="13">
        <f t="shared" si="2"/>
        <v>2.5395206907496281E-4</v>
      </c>
      <c r="F8" s="9">
        <f>E8*60*60*24*748.052/100</f>
        <v>164.13352114377381</v>
      </c>
      <c r="G8" s="14">
        <f t="shared" si="1"/>
        <v>14626.152080640002</v>
      </c>
      <c r="H8">
        <v>56210</v>
      </c>
    </row>
    <row r="9" spans="1:13" x14ac:dyDescent="0.25">
      <c r="A9" t="s">
        <v>91</v>
      </c>
      <c r="C9" s="10">
        <v>1969.37974575</v>
      </c>
      <c r="E9" s="13">
        <f t="shared" si="2"/>
        <v>0</v>
      </c>
      <c r="F9" s="9">
        <f t="shared" si="0"/>
        <v>0</v>
      </c>
      <c r="G9" s="14">
        <f t="shared" si="1"/>
        <v>0</v>
      </c>
      <c r="H9" t="s">
        <v>89</v>
      </c>
    </row>
    <row r="10" spans="1:13" x14ac:dyDescent="0.25">
      <c r="E10" s="4"/>
      <c r="F10" s="9"/>
    </row>
    <row r="13" spans="1:13" x14ac:dyDescent="0.25">
      <c r="A13" s="89" t="s">
        <v>233</v>
      </c>
      <c r="B13" s="89">
        <v>2010</v>
      </c>
      <c r="C13" s="89">
        <v>2011</v>
      </c>
      <c r="D13" s="89">
        <v>2012</v>
      </c>
      <c r="E13" s="89">
        <v>2013</v>
      </c>
      <c r="F13" s="89">
        <v>2014</v>
      </c>
      <c r="G13" s="89">
        <v>2015</v>
      </c>
      <c r="H13" s="89">
        <v>2016</v>
      </c>
      <c r="I13" s="89">
        <v>2017</v>
      </c>
      <c r="J13" t="s">
        <v>87</v>
      </c>
      <c r="K13" t="s">
        <v>88</v>
      </c>
      <c r="M13" t="s">
        <v>93</v>
      </c>
    </row>
    <row r="14" spans="1:13" x14ac:dyDescent="0.25">
      <c r="A14" s="89" t="s">
        <v>79</v>
      </c>
      <c r="B14" s="90">
        <v>474263968</v>
      </c>
      <c r="C14" s="90">
        <v>463618752</v>
      </c>
      <c r="D14" s="90">
        <v>452039424</v>
      </c>
      <c r="E14" s="90">
        <v>441078464</v>
      </c>
      <c r="F14" s="90">
        <v>430371904</v>
      </c>
      <c r="G14" s="90">
        <v>422474560</v>
      </c>
      <c r="H14" s="90">
        <v>425484256</v>
      </c>
      <c r="I14" s="90">
        <v>428483904</v>
      </c>
      <c r="J14" s="11">
        <f t="shared" ref="J14:J21" si="3">AVERAGE(B14:I14)</f>
        <v>442226904</v>
      </c>
      <c r="K14" s="11">
        <v>989000000</v>
      </c>
      <c r="M14" s="10">
        <v>11157.291138000002</v>
      </c>
    </row>
    <row r="15" spans="1:13" x14ac:dyDescent="0.25">
      <c r="A15" s="89" t="s">
        <v>80</v>
      </c>
      <c r="B15" s="90">
        <v>49954360</v>
      </c>
      <c r="C15" s="90">
        <v>48861100</v>
      </c>
      <c r="D15" s="90">
        <v>47528724</v>
      </c>
      <c r="E15" s="90">
        <v>46281976</v>
      </c>
      <c r="F15" s="90">
        <v>45154616</v>
      </c>
      <c r="G15" s="90">
        <v>44290712</v>
      </c>
      <c r="H15" s="90">
        <v>44590660</v>
      </c>
      <c r="I15" s="90">
        <v>44892936</v>
      </c>
      <c r="J15" s="11">
        <f t="shared" si="3"/>
        <v>46444385.5</v>
      </c>
      <c r="K15" s="11">
        <v>292000000</v>
      </c>
      <c r="M15" s="10">
        <v>1285.491577</v>
      </c>
    </row>
    <row r="16" spans="1:13" x14ac:dyDescent="0.25">
      <c r="A16" s="89" t="s">
        <v>81</v>
      </c>
      <c r="B16" s="90">
        <v>85073048</v>
      </c>
      <c r="C16" s="90">
        <v>83136128</v>
      </c>
      <c r="D16" s="90">
        <v>80899240</v>
      </c>
      <c r="E16" s="90">
        <v>78848856</v>
      </c>
      <c r="F16" s="90">
        <v>76876472</v>
      </c>
      <c r="G16" s="90">
        <v>75410352</v>
      </c>
      <c r="H16" s="90">
        <v>75925832</v>
      </c>
      <c r="I16" s="90">
        <v>76445472</v>
      </c>
      <c r="J16" s="11">
        <f t="shared" si="3"/>
        <v>79076925</v>
      </c>
      <c r="K16" s="11">
        <v>131400000</v>
      </c>
      <c r="M16" s="10">
        <v>1161.0986329999998</v>
      </c>
    </row>
    <row r="17" spans="1:13" x14ac:dyDescent="0.25">
      <c r="A17" s="89" t="s">
        <v>82</v>
      </c>
      <c r="B17" s="90">
        <v>20545462</v>
      </c>
      <c r="C17" s="90">
        <v>19249196</v>
      </c>
      <c r="D17" s="90">
        <v>18785156</v>
      </c>
      <c r="E17" s="90">
        <v>18318326</v>
      </c>
      <c r="F17" s="90">
        <v>17869252</v>
      </c>
      <c r="G17" s="90">
        <v>17535976</v>
      </c>
      <c r="H17" s="90">
        <v>17663370</v>
      </c>
      <c r="I17" s="90">
        <v>17791798</v>
      </c>
      <c r="J17" s="11">
        <f t="shared" si="3"/>
        <v>18469817</v>
      </c>
      <c r="K17" s="11">
        <v>134000000</v>
      </c>
      <c r="M17" s="10">
        <v>362.25976600000007</v>
      </c>
    </row>
    <row r="18" spans="1:13" x14ac:dyDescent="0.25">
      <c r="A18" s="89" t="s">
        <v>83</v>
      </c>
      <c r="B18" s="90">
        <v>6022411</v>
      </c>
      <c r="C18" s="90">
        <v>5894402.5</v>
      </c>
      <c r="D18" s="90">
        <v>5750522.5</v>
      </c>
      <c r="E18" s="90">
        <v>5617503.5</v>
      </c>
      <c r="F18" s="90">
        <v>5489248.5</v>
      </c>
      <c r="G18" s="90">
        <v>5395118</v>
      </c>
      <c r="H18" s="90">
        <v>5442365.5</v>
      </c>
      <c r="I18" s="90">
        <v>5489805</v>
      </c>
      <c r="J18" s="11">
        <f t="shared" si="3"/>
        <v>5637672.0625</v>
      </c>
      <c r="K18" s="11">
        <v>40880000</v>
      </c>
      <c r="L18" s="10"/>
      <c r="M18" s="10">
        <v>212.19491599999998</v>
      </c>
    </row>
    <row r="19" spans="1:13" x14ac:dyDescent="0.25">
      <c r="A19" s="89" t="s">
        <v>84</v>
      </c>
      <c r="B19" s="90">
        <v>3588632</v>
      </c>
      <c r="C19" s="90">
        <v>3541902.5</v>
      </c>
      <c r="D19" s="90">
        <v>3448543.75</v>
      </c>
      <c r="E19" s="90">
        <v>3362077</v>
      </c>
      <c r="F19" s="90">
        <v>3311315.75</v>
      </c>
      <c r="G19" s="90">
        <v>3260330.5</v>
      </c>
      <c r="H19" s="90">
        <v>3294525.5</v>
      </c>
      <c r="I19" s="90">
        <v>3359497.25</v>
      </c>
      <c r="J19" s="11">
        <f t="shared" si="3"/>
        <v>3395853.03125</v>
      </c>
      <c r="K19" s="11">
        <v>5100000</v>
      </c>
      <c r="M19" s="10">
        <v>170.732651</v>
      </c>
    </row>
    <row r="20" spans="1:13" x14ac:dyDescent="0.25">
      <c r="A20" s="89" t="s">
        <v>85</v>
      </c>
      <c r="B20" s="90">
        <v>9803564032</v>
      </c>
      <c r="C20" s="90">
        <v>9580196864</v>
      </c>
      <c r="D20" s="90">
        <v>9347417088</v>
      </c>
      <c r="E20" s="90">
        <v>9128872960</v>
      </c>
      <c r="F20" s="90">
        <v>8916799488</v>
      </c>
      <c r="G20" s="90">
        <v>8755909632</v>
      </c>
      <c r="H20" s="90">
        <v>8823968768</v>
      </c>
      <c r="I20" s="90">
        <v>8890343424</v>
      </c>
      <c r="J20" s="11">
        <f t="shared" si="3"/>
        <v>9155884032</v>
      </c>
      <c r="K20" s="11">
        <v>16253000000</v>
      </c>
      <c r="M20" s="10">
        <v>244140.55859375</v>
      </c>
    </row>
    <row r="21" spans="1:13" x14ac:dyDescent="0.25">
      <c r="A21" s="89" t="s">
        <v>86</v>
      </c>
      <c r="B21" s="90">
        <v>79680296</v>
      </c>
      <c r="C21" s="90">
        <v>77850912</v>
      </c>
      <c r="D21" s="90">
        <v>75900536</v>
      </c>
      <c r="E21" s="90">
        <v>74020704</v>
      </c>
      <c r="F21" s="90">
        <v>72286072</v>
      </c>
      <c r="G21" s="90">
        <v>70946984</v>
      </c>
      <c r="H21" s="90">
        <v>71471360</v>
      </c>
      <c r="I21" s="90">
        <v>71929776</v>
      </c>
      <c r="J21" s="11">
        <f t="shared" si="3"/>
        <v>74260830</v>
      </c>
      <c r="K21" s="11" t="s">
        <v>89</v>
      </c>
      <c r="M21" s="10">
        <v>1969.37974575</v>
      </c>
    </row>
    <row r="23" spans="1:13" x14ac:dyDescent="0.25">
      <c r="A23" s="87" t="s">
        <v>234</v>
      </c>
      <c r="B23" s="87">
        <v>2010</v>
      </c>
      <c r="C23" s="87">
        <v>2011</v>
      </c>
      <c r="D23" s="87">
        <v>2012</v>
      </c>
      <c r="E23" s="87">
        <v>2013</v>
      </c>
      <c r="F23" s="87">
        <v>2014</v>
      </c>
      <c r="G23" s="87">
        <v>2015</v>
      </c>
      <c r="H23" s="87">
        <v>2016</v>
      </c>
      <c r="I23" s="87">
        <v>2017</v>
      </c>
      <c r="J23" s="29" t="s">
        <v>87</v>
      </c>
    </row>
    <row r="24" spans="1:13" x14ac:dyDescent="0.25">
      <c r="A24" s="87" t="s">
        <v>79</v>
      </c>
      <c r="B24" s="88">
        <v>445176384</v>
      </c>
      <c r="C24" s="88">
        <v>435120064</v>
      </c>
      <c r="D24" s="88">
        <v>424010080</v>
      </c>
      <c r="E24" s="88">
        <v>413735744</v>
      </c>
      <c r="F24" s="88">
        <v>403772160</v>
      </c>
      <c r="G24" s="88">
        <v>396177504</v>
      </c>
      <c r="H24" s="88">
        <v>399028576</v>
      </c>
      <c r="I24" s="88">
        <v>401697472</v>
      </c>
      <c r="J24" s="11">
        <f t="shared" ref="J24:J29" si="4">AVERAGE(B24:I24)</f>
        <v>414839748</v>
      </c>
    </row>
    <row r="25" spans="1:13" x14ac:dyDescent="0.25">
      <c r="A25" s="87" t="s">
        <v>80</v>
      </c>
      <c r="B25" s="88">
        <v>49954360</v>
      </c>
      <c r="C25" s="88">
        <v>48861100</v>
      </c>
      <c r="D25" s="88">
        <v>47528724</v>
      </c>
      <c r="E25" s="88">
        <v>46281976</v>
      </c>
      <c r="F25" s="88">
        <v>45154616</v>
      </c>
      <c r="G25" s="88">
        <v>44290712</v>
      </c>
      <c r="H25" s="88">
        <v>44590660</v>
      </c>
      <c r="I25" s="88">
        <v>44892936</v>
      </c>
      <c r="J25" s="11">
        <f t="shared" si="4"/>
        <v>46444385.5</v>
      </c>
    </row>
    <row r="26" spans="1:13" x14ac:dyDescent="0.25">
      <c r="A26" s="87" t="s">
        <v>81</v>
      </c>
      <c r="B26" s="88">
        <v>85073048</v>
      </c>
      <c r="C26" s="88">
        <v>83234088</v>
      </c>
      <c r="D26" s="88">
        <v>81033992</v>
      </c>
      <c r="E26" s="88">
        <v>78941776</v>
      </c>
      <c r="F26" s="88">
        <v>77003832</v>
      </c>
      <c r="G26" s="88">
        <v>75534688</v>
      </c>
      <c r="H26" s="88">
        <v>76050480</v>
      </c>
      <c r="I26" s="88">
        <v>76535552</v>
      </c>
      <c r="J26" s="11">
        <f t="shared" si="4"/>
        <v>79175932</v>
      </c>
    </row>
    <row r="27" spans="1:13" x14ac:dyDescent="0.25">
      <c r="A27" s="87" t="s">
        <v>82</v>
      </c>
      <c r="B27" s="88">
        <v>20545462</v>
      </c>
      <c r="C27" s="88">
        <v>19249196</v>
      </c>
      <c r="D27" s="88">
        <v>18785156</v>
      </c>
      <c r="E27" s="88">
        <v>18318326</v>
      </c>
      <c r="F27" s="88">
        <v>17869252</v>
      </c>
      <c r="G27" s="88">
        <v>17535976</v>
      </c>
      <c r="H27" s="88">
        <v>17663370</v>
      </c>
      <c r="I27" s="88">
        <v>17791798</v>
      </c>
      <c r="J27" s="11">
        <f t="shared" si="4"/>
        <v>18469817</v>
      </c>
    </row>
    <row r="28" spans="1:13" x14ac:dyDescent="0.25">
      <c r="A28" s="87" t="s">
        <v>83</v>
      </c>
      <c r="B28" s="88">
        <v>6022411</v>
      </c>
      <c r="C28" s="88">
        <v>5894402.5</v>
      </c>
      <c r="D28" s="88">
        <v>5750522.5</v>
      </c>
      <c r="E28" s="88">
        <v>5617503.5</v>
      </c>
      <c r="F28" s="88">
        <v>5489248.5</v>
      </c>
      <c r="G28" s="88">
        <v>5395118</v>
      </c>
      <c r="H28" s="88">
        <v>5442365.5</v>
      </c>
      <c r="I28" s="88">
        <v>5489805</v>
      </c>
      <c r="J28" s="11">
        <f t="shared" si="4"/>
        <v>5637672.0625</v>
      </c>
    </row>
    <row r="29" spans="1:13" x14ac:dyDescent="0.25">
      <c r="A29" s="87" t="s">
        <v>84</v>
      </c>
      <c r="B29" s="88">
        <v>3588632</v>
      </c>
      <c r="C29" s="88">
        <v>3541902.5</v>
      </c>
      <c r="D29" s="88">
        <v>3448543.75</v>
      </c>
      <c r="E29" s="88">
        <v>3362077</v>
      </c>
      <c r="F29" s="88">
        <v>3311315.75</v>
      </c>
      <c r="G29" s="88">
        <v>3260330.5</v>
      </c>
      <c r="H29" s="88">
        <v>3294525.5</v>
      </c>
      <c r="I29" s="88">
        <v>3359497.25</v>
      </c>
      <c r="J29" s="11">
        <f t="shared" si="4"/>
        <v>3395853.03125</v>
      </c>
    </row>
    <row r="31" spans="1:13" x14ac:dyDescent="0.25">
      <c r="A31" t="s">
        <v>235</v>
      </c>
      <c r="B31">
        <v>2010</v>
      </c>
      <c r="C31">
        <v>2011</v>
      </c>
      <c r="D31">
        <v>2012</v>
      </c>
      <c r="E31">
        <v>2013</v>
      </c>
      <c r="F31">
        <v>2014</v>
      </c>
      <c r="G31">
        <v>2015</v>
      </c>
      <c r="H31">
        <v>2016</v>
      </c>
      <c r="I31">
        <v>2017</v>
      </c>
      <c r="J31" t="s">
        <v>87</v>
      </c>
    </row>
    <row r="32" spans="1:13" x14ac:dyDescent="0.25">
      <c r="A32" s="12" t="s">
        <v>79</v>
      </c>
      <c r="B32" s="25">
        <f>B24-B14</f>
        <v>-29087584</v>
      </c>
      <c r="C32" s="25">
        <f t="shared" ref="C32:I32" si="5">C24-C14</f>
        <v>-28498688</v>
      </c>
      <c r="D32" s="25">
        <f t="shared" si="5"/>
        <v>-28029344</v>
      </c>
      <c r="E32" s="25">
        <f t="shared" si="5"/>
        <v>-27342720</v>
      </c>
      <c r="F32" s="25">
        <f t="shared" si="5"/>
        <v>-26599744</v>
      </c>
      <c r="G32" s="25">
        <f t="shared" si="5"/>
        <v>-26297056</v>
      </c>
      <c r="H32" s="25">
        <f t="shared" si="5"/>
        <v>-26455680</v>
      </c>
      <c r="I32" s="25">
        <f t="shared" si="5"/>
        <v>-26786432</v>
      </c>
    </row>
    <row r="33" spans="1:11" x14ac:dyDescent="0.25">
      <c r="A33" s="12" t="s">
        <v>80</v>
      </c>
      <c r="B33" s="25">
        <f t="shared" ref="B33:I37" si="6">B25-B15</f>
        <v>0</v>
      </c>
      <c r="C33" s="25">
        <f t="shared" si="6"/>
        <v>0</v>
      </c>
      <c r="D33" s="25">
        <f t="shared" si="6"/>
        <v>0</v>
      </c>
      <c r="E33" s="25">
        <f t="shared" si="6"/>
        <v>0</v>
      </c>
      <c r="F33" s="25">
        <f t="shared" si="6"/>
        <v>0</v>
      </c>
      <c r="G33" s="25">
        <f t="shared" si="6"/>
        <v>0</v>
      </c>
      <c r="H33" s="25">
        <f t="shared" si="6"/>
        <v>0</v>
      </c>
      <c r="I33" s="25">
        <f t="shared" si="6"/>
        <v>0</v>
      </c>
    </row>
    <row r="34" spans="1:11" x14ac:dyDescent="0.25">
      <c r="A34" s="12" t="s">
        <v>81</v>
      </c>
      <c r="B34" s="25">
        <f t="shared" si="6"/>
        <v>0</v>
      </c>
      <c r="C34" s="25">
        <f t="shared" si="6"/>
        <v>97960</v>
      </c>
      <c r="D34" s="25">
        <f t="shared" si="6"/>
        <v>134752</v>
      </c>
      <c r="E34" s="25">
        <f t="shared" si="6"/>
        <v>92920</v>
      </c>
      <c r="F34" s="25">
        <f t="shared" si="6"/>
        <v>127360</v>
      </c>
      <c r="G34" s="25">
        <f t="shared" si="6"/>
        <v>124336</v>
      </c>
      <c r="H34" s="25">
        <f t="shared" si="6"/>
        <v>124648</v>
      </c>
      <c r="I34" s="25">
        <f t="shared" si="6"/>
        <v>90080</v>
      </c>
    </row>
    <row r="35" spans="1:11" x14ac:dyDescent="0.25">
      <c r="A35" s="12" t="s">
        <v>82</v>
      </c>
      <c r="B35" s="25">
        <f t="shared" si="6"/>
        <v>0</v>
      </c>
      <c r="C35" s="25">
        <f t="shared" si="6"/>
        <v>0</v>
      </c>
      <c r="D35" s="25">
        <f t="shared" si="6"/>
        <v>0</v>
      </c>
      <c r="E35" s="25">
        <f t="shared" si="6"/>
        <v>0</v>
      </c>
      <c r="F35" s="25">
        <f t="shared" si="6"/>
        <v>0</v>
      </c>
      <c r="G35" s="25">
        <f t="shared" si="6"/>
        <v>0</v>
      </c>
      <c r="H35" s="25">
        <f t="shared" si="6"/>
        <v>0</v>
      </c>
      <c r="I35" s="25">
        <f t="shared" si="6"/>
        <v>0</v>
      </c>
    </row>
    <row r="36" spans="1:11" x14ac:dyDescent="0.25">
      <c r="A36" s="12" t="s">
        <v>83</v>
      </c>
      <c r="B36" s="25">
        <f t="shared" si="6"/>
        <v>0</v>
      </c>
      <c r="C36" s="25">
        <f t="shared" si="6"/>
        <v>0</v>
      </c>
      <c r="D36" s="25">
        <f t="shared" si="6"/>
        <v>0</v>
      </c>
      <c r="E36" s="25">
        <f t="shared" si="6"/>
        <v>0</v>
      </c>
      <c r="F36" s="25">
        <f t="shared" si="6"/>
        <v>0</v>
      </c>
      <c r="G36" s="25">
        <f t="shared" si="6"/>
        <v>0</v>
      </c>
      <c r="H36" s="25">
        <f t="shared" si="6"/>
        <v>0</v>
      </c>
      <c r="I36" s="25">
        <f t="shared" si="6"/>
        <v>0</v>
      </c>
    </row>
    <row r="37" spans="1:11" x14ac:dyDescent="0.25">
      <c r="A37" s="12" t="s">
        <v>84</v>
      </c>
      <c r="B37" s="25">
        <f t="shared" si="6"/>
        <v>0</v>
      </c>
      <c r="C37" s="25">
        <f t="shared" si="6"/>
        <v>0</v>
      </c>
      <c r="D37" s="25">
        <f t="shared" si="6"/>
        <v>0</v>
      </c>
      <c r="E37" s="25">
        <f t="shared" si="6"/>
        <v>0</v>
      </c>
      <c r="F37" s="25">
        <f t="shared" si="6"/>
        <v>0</v>
      </c>
      <c r="G37" s="25">
        <f t="shared" si="6"/>
        <v>0</v>
      </c>
      <c r="H37" s="25">
        <f t="shared" si="6"/>
        <v>0</v>
      </c>
      <c r="I37" s="25">
        <f t="shared" si="6"/>
        <v>0</v>
      </c>
    </row>
    <row r="40" spans="1:11" ht="30" x14ac:dyDescent="0.25">
      <c r="A40" s="2" t="s">
        <v>121</v>
      </c>
      <c r="B40">
        <v>2010</v>
      </c>
      <c r="C40">
        <v>2011</v>
      </c>
      <c r="D40">
        <v>2012</v>
      </c>
      <c r="E40">
        <v>2013</v>
      </c>
      <c r="F40">
        <v>2014</v>
      </c>
      <c r="G40">
        <v>2015</v>
      </c>
      <c r="H40">
        <v>2016</v>
      </c>
      <c r="I40">
        <v>2017</v>
      </c>
      <c r="J40" t="s">
        <v>87</v>
      </c>
    </row>
    <row r="41" spans="1:11" x14ac:dyDescent="0.25">
      <c r="A41" s="2" t="s">
        <v>119</v>
      </c>
      <c r="B41" s="10">
        <v>21702.822265999999</v>
      </c>
      <c r="C41" s="10">
        <v>21224.464843999998</v>
      </c>
      <c r="D41" s="10">
        <v>20684.289063</v>
      </c>
      <c r="E41" s="10">
        <v>20190.742188</v>
      </c>
      <c r="F41" s="10">
        <v>19712.220702999999</v>
      </c>
      <c r="G41" s="10">
        <v>19354.376952999999</v>
      </c>
      <c r="H41" s="10">
        <v>19502.669922000001</v>
      </c>
      <c r="I41" s="10">
        <v>19653.408202999999</v>
      </c>
      <c r="J41" s="11">
        <f t="shared" ref="J41:J42" si="7">AVERAGE(B41:I41)</f>
        <v>20253.124267750001</v>
      </c>
    </row>
    <row r="42" spans="1:11" x14ac:dyDescent="0.25">
      <c r="A42" s="2" t="s">
        <v>120</v>
      </c>
      <c r="B42" s="10">
        <v>14361.742188</v>
      </c>
      <c r="C42" s="10">
        <v>14014.455078000001</v>
      </c>
      <c r="D42" s="10">
        <v>13697.721680000001</v>
      </c>
      <c r="E42" s="10">
        <v>13389.988281</v>
      </c>
      <c r="F42" s="10">
        <v>13087.617188</v>
      </c>
      <c r="G42" s="10">
        <v>12851.989258</v>
      </c>
      <c r="H42" s="10">
        <v>12949.762694999999</v>
      </c>
      <c r="I42" s="10">
        <v>13045.955078000001</v>
      </c>
      <c r="J42" s="11">
        <f t="shared" si="7"/>
        <v>13424.903930750001</v>
      </c>
    </row>
    <row r="43" spans="1:11" x14ac:dyDescent="0.25">
      <c r="A43" s="15" t="s">
        <v>122</v>
      </c>
      <c r="J43" s="11">
        <f>SUM(J41:J42)</f>
        <v>33678.028198500004</v>
      </c>
      <c r="K43" t="s">
        <v>123</v>
      </c>
    </row>
    <row r="44" spans="1:11" x14ac:dyDescent="0.25">
      <c r="A44" s="15"/>
      <c r="J44" s="17">
        <f>J43*748.052*367</f>
        <v>9245800300.4295673</v>
      </c>
      <c r="K44" t="s">
        <v>124</v>
      </c>
    </row>
    <row r="45" spans="1:11" x14ac:dyDescent="0.25">
      <c r="A45" s="2" t="s">
        <v>131</v>
      </c>
    </row>
    <row r="46" spans="1:11" x14ac:dyDescent="0.25">
      <c r="A46" s="2" t="s">
        <v>129</v>
      </c>
      <c r="B46" s="34">
        <v>2.0400010000000002</v>
      </c>
      <c r="C46" s="34">
        <v>2.162401</v>
      </c>
      <c r="D46" s="34">
        <v>2.2921450000000001</v>
      </c>
      <c r="E46" s="34">
        <v>2.4296730000000002</v>
      </c>
      <c r="F46" s="34">
        <v>2.5754540000000001</v>
      </c>
      <c r="G46" s="34">
        <v>2.729981</v>
      </c>
      <c r="H46" s="34">
        <v>2.770931</v>
      </c>
      <c r="I46" s="34">
        <v>2.8124950000000002</v>
      </c>
      <c r="J46" s="34">
        <f t="shared" ref="J46:J47" si="8">AVERAGE(B46:I46)</f>
        <v>2.4766351250000005</v>
      </c>
      <c r="K46" t="s">
        <v>132</v>
      </c>
    </row>
    <row r="47" spans="1:11" x14ac:dyDescent="0.25">
      <c r="A47" s="2" t="s">
        <v>130</v>
      </c>
      <c r="B47" s="34">
        <v>1.5000009999999999</v>
      </c>
      <c r="C47" s="34">
        <v>1.590001</v>
      </c>
      <c r="D47" s="34">
        <v>1.6854009999999999</v>
      </c>
      <c r="E47" s="34">
        <v>1.7865249999999999</v>
      </c>
      <c r="F47" s="34">
        <v>1.893716</v>
      </c>
      <c r="G47" s="34">
        <v>2.007339</v>
      </c>
      <c r="H47" s="34">
        <v>2.0374490000000001</v>
      </c>
      <c r="I47" s="34">
        <v>2.0680109999999998</v>
      </c>
      <c r="J47" s="34">
        <f t="shared" si="8"/>
        <v>1.821055375</v>
      </c>
      <c r="K47" t="s">
        <v>132</v>
      </c>
    </row>
    <row r="48" spans="1:11" x14ac:dyDescent="0.25">
      <c r="J48" s="40">
        <f>J46*1000/748.052</f>
        <v>3.3107793642687948</v>
      </c>
      <c r="K48" t="s">
        <v>133</v>
      </c>
    </row>
    <row r="49" spans="1:11" x14ac:dyDescent="0.25">
      <c r="J49" s="40">
        <f>J47*1000/748.052</f>
        <v>2.4343967732189742</v>
      </c>
      <c r="K49" t="s">
        <v>133</v>
      </c>
    </row>
    <row r="51" spans="1:11" x14ac:dyDescent="0.25">
      <c r="A51" s="2" t="s">
        <v>149</v>
      </c>
      <c r="B51">
        <v>2010</v>
      </c>
      <c r="C51">
        <v>2011</v>
      </c>
      <c r="D51">
        <v>2012</v>
      </c>
      <c r="E51">
        <v>2013</v>
      </c>
      <c r="F51">
        <v>2014</v>
      </c>
      <c r="G51">
        <v>2015</v>
      </c>
      <c r="H51">
        <v>2016</v>
      </c>
      <c r="I51">
        <v>2017</v>
      </c>
      <c r="J51" t="s">
        <v>140</v>
      </c>
    </row>
    <row r="52" spans="1:11" x14ac:dyDescent="0.25">
      <c r="A52" s="2" t="s">
        <v>141</v>
      </c>
      <c r="B52" s="34">
        <v>3.3939689999999998</v>
      </c>
      <c r="C52" s="34">
        <v>3.3918520000000001</v>
      </c>
      <c r="D52" s="34">
        <v>3.3897200000000001</v>
      </c>
      <c r="E52" s="34">
        <v>3.387737</v>
      </c>
      <c r="F52" s="34">
        <v>3.3856739999999999</v>
      </c>
      <c r="G52" s="34">
        <v>3.3825919999999998</v>
      </c>
      <c r="H52" s="34">
        <v>3.3796469999999998</v>
      </c>
      <c r="I52" s="34">
        <v>3.3766389999999999</v>
      </c>
      <c r="J52" s="34">
        <f t="shared" ref="J52:J59" si="9">AVERAGE(B52:I52)</f>
        <v>3.3859787499999996</v>
      </c>
    </row>
    <row r="53" spans="1:11" x14ac:dyDescent="0.25">
      <c r="A53" s="2" t="s">
        <v>142</v>
      </c>
      <c r="B53" s="34">
        <v>3.9122520000000001</v>
      </c>
      <c r="C53" s="34">
        <v>3.908992</v>
      </c>
      <c r="D53" s="34">
        <v>3.9062670000000002</v>
      </c>
      <c r="E53" s="34">
        <v>3.9035730000000002</v>
      </c>
      <c r="F53" s="34">
        <v>3.9004279999999998</v>
      </c>
      <c r="G53" s="34">
        <v>3.8956689999999998</v>
      </c>
      <c r="H53" s="34">
        <v>3.891003</v>
      </c>
      <c r="I53" s="34">
        <v>3.8864269999999999</v>
      </c>
      <c r="J53" s="34">
        <f t="shared" si="9"/>
        <v>3.900576375</v>
      </c>
    </row>
    <row r="54" spans="1:11" x14ac:dyDescent="0.25">
      <c r="A54" s="2" t="s">
        <v>143</v>
      </c>
      <c r="B54" s="34">
        <v>3.9323519999999998</v>
      </c>
      <c r="C54" s="34">
        <v>3.9323519999999998</v>
      </c>
      <c r="D54" s="34">
        <v>3.9323519999999998</v>
      </c>
      <c r="E54" s="34">
        <v>3.9323519999999998</v>
      </c>
      <c r="F54" s="34">
        <v>3.9323519999999998</v>
      </c>
      <c r="G54" s="34">
        <v>3.9323519999999998</v>
      </c>
      <c r="H54" s="34">
        <v>3.9323519999999998</v>
      </c>
      <c r="I54" s="34">
        <v>3.9323519999999998</v>
      </c>
      <c r="J54" s="34">
        <f t="shared" si="9"/>
        <v>3.9323520000000007</v>
      </c>
    </row>
    <row r="55" spans="1:11" x14ac:dyDescent="0.25">
      <c r="A55" s="2" t="s">
        <v>144</v>
      </c>
      <c r="B55" s="34">
        <v>4.3803099999999997</v>
      </c>
      <c r="C55" s="34">
        <v>4.3803099999999997</v>
      </c>
      <c r="D55" s="34">
        <v>4.3803099999999997</v>
      </c>
      <c r="E55" s="34">
        <v>4.3803099999999997</v>
      </c>
      <c r="F55" s="34">
        <v>4.3803099999999997</v>
      </c>
      <c r="G55" s="34">
        <v>4.3803099999999997</v>
      </c>
      <c r="H55" s="34">
        <v>4.3803099999999997</v>
      </c>
      <c r="I55" s="34">
        <v>4.3803099999999997</v>
      </c>
      <c r="J55" s="34">
        <f t="shared" si="9"/>
        <v>4.3803100000000006</v>
      </c>
    </row>
    <row r="56" spans="1:11" x14ac:dyDescent="0.25">
      <c r="A56" s="2" t="s">
        <v>145</v>
      </c>
      <c r="B56" s="34">
        <v>4.6759199999999996</v>
      </c>
      <c r="C56" s="34">
        <v>4.6703979999999996</v>
      </c>
      <c r="D56" s="34">
        <v>4.6649479999999999</v>
      </c>
      <c r="E56" s="34">
        <v>4.6569060000000002</v>
      </c>
      <c r="F56" s="34">
        <v>4.6516289999999998</v>
      </c>
      <c r="G56" s="34">
        <v>4.6412760000000004</v>
      </c>
      <c r="H56" s="34">
        <v>4.63368</v>
      </c>
      <c r="I56" s="34">
        <v>4.623767</v>
      </c>
      <c r="J56" s="34">
        <f t="shared" si="9"/>
        <v>4.6523155000000003</v>
      </c>
    </row>
    <row r="57" spans="1:11" x14ac:dyDescent="0.25">
      <c r="A57" s="2" t="s">
        <v>146</v>
      </c>
      <c r="B57" s="34">
        <v>4.7777570000000003</v>
      </c>
      <c r="C57" s="34">
        <v>4.7777570000000003</v>
      </c>
      <c r="D57" s="34">
        <v>4.7777570000000003</v>
      </c>
      <c r="E57" s="34">
        <v>4.7777570000000003</v>
      </c>
      <c r="F57" s="34">
        <v>4.7777570000000003</v>
      </c>
      <c r="G57" s="34">
        <v>4.7777570000000003</v>
      </c>
      <c r="H57" s="34">
        <v>4.7777570000000003</v>
      </c>
      <c r="I57" s="34">
        <v>4.7777570000000003</v>
      </c>
      <c r="J57" s="34">
        <f t="shared" si="9"/>
        <v>4.7777570000000003</v>
      </c>
    </row>
    <row r="58" spans="1:11" x14ac:dyDescent="0.25">
      <c r="A58" s="2" t="s">
        <v>147</v>
      </c>
      <c r="B58" s="34">
        <v>2.9608590000000001</v>
      </c>
      <c r="C58" s="34">
        <v>2.9587129999999999</v>
      </c>
      <c r="D58" s="34">
        <v>2.9565800000000002</v>
      </c>
      <c r="E58" s="34">
        <v>2.954475</v>
      </c>
      <c r="F58" s="34">
        <v>2.9523890000000002</v>
      </c>
      <c r="G58" s="34">
        <v>2.9492590000000001</v>
      </c>
      <c r="H58" s="34">
        <v>2.946183</v>
      </c>
      <c r="I58" s="34">
        <v>2.9431370000000001</v>
      </c>
      <c r="J58" s="34">
        <f t="shared" si="9"/>
        <v>2.9526993750000003</v>
      </c>
    </row>
    <row r="59" spans="1:11" x14ac:dyDescent="0.25">
      <c r="A59" s="2" t="s">
        <v>148</v>
      </c>
      <c r="B59" s="34">
        <v>3.7879879999999999</v>
      </c>
      <c r="C59" s="34">
        <v>3.7850739999999998</v>
      </c>
      <c r="D59" s="34">
        <v>3.781914</v>
      </c>
      <c r="E59" s="34">
        <v>3.77908</v>
      </c>
      <c r="F59" s="34">
        <v>3.7760060000000002</v>
      </c>
      <c r="G59" s="34">
        <v>3.771611</v>
      </c>
      <c r="H59" s="34">
        <v>3.7673040000000002</v>
      </c>
      <c r="I59" s="34">
        <v>3.763344</v>
      </c>
      <c r="J59" s="34">
        <f t="shared" si="9"/>
        <v>3.7765401249999999</v>
      </c>
    </row>
    <row r="61" spans="1:11" x14ac:dyDescent="0.25">
      <c r="A61" s="98" t="s">
        <v>251</v>
      </c>
      <c r="B61" s="98">
        <v>2010</v>
      </c>
      <c r="C61" s="98">
        <v>2011</v>
      </c>
      <c r="D61" s="98">
        <v>2012</v>
      </c>
      <c r="E61" s="98">
        <v>2013</v>
      </c>
      <c r="F61" s="98">
        <v>2014</v>
      </c>
      <c r="G61" s="98">
        <v>2015</v>
      </c>
      <c r="H61" s="98">
        <v>2016</v>
      </c>
      <c r="I61" s="98">
        <v>2017</v>
      </c>
      <c r="J61" t="s">
        <v>140</v>
      </c>
    </row>
    <row r="62" spans="1:11" x14ac:dyDescent="0.25">
      <c r="A62" s="98" t="s">
        <v>141</v>
      </c>
      <c r="B62" s="99">
        <v>4.5195239999999997</v>
      </c>
      <c r="C62" s="99">
        <v>4.5141470000000004</v>
      </c>
      <c r="D62" s="99">
        <v>4.5087390000000003</v>
      </c>
      <c r="E62" s="99">
        <v>4.5034460000000003</v>
      </c>
      <c r="F62" s="99">
        <v>4.4981780000000002</v>
      </c>
      <c r="G62" s="99">
        <v>4.4906810000000004</v>
      </c>
      <c r="H62" s="99">
        <v>4.4830699999999997</v>
      </c>
      <c r="I62" s="99">
        <v>4.4758060000000004</v>
      </c>
      <c r="J62" s="34">
        <f t="shared" ref="J62:J69" si="10">AVERAGE(B62:I62)</f>
        <v>4.4991988749999994</v>
      </c>
    </row>
    <row r="63" spans="1:11" x14ac:dyDescent="0.25">
      <c r="A63" s="98" t="s">
        <v>142</v>
      </c>
      <c r="B63" s="99">
        <v>6.0963019999999997</v>
      </c>
      <c r="C63" s="99">
        <v>6.0843449999999999</v>
      </c>
      <c r="D63" s="99">
        <v>6.0743739999999997</v>
      </c>
      <c r="E63" s="99">
        <v>6.0645350000000002</v>
      </c>
      <c r="F63" s="99">
        <v>6.0530720000000002</v>
      </c>
      <c r="G63" s="99">
        <v>6.0357779999999996</v>
      </c>
      <c r="H63" s="99">
        <v>6.0188800000000002</v>
      </c>
      <c r="I63" s="99">
        <v>6.0023660000000003</v>
      </c>
      <c r="J63" s="34">
        <f t="shared" si="10"/>
        <v>6.0537065000000005</v>
      </c>
    </row>
    <row r="64" spans="1:11" x14ac:dyDescent="0.25">
      <c r="A64" s="98" t="s">
        <v>143</v>
      </c>
      <c r="B64" s="99">
        <v>5.5926900000000002</v>
      </c>
      <c r="C64" s="99">
        <v>5.5839650000000001</v>
      </c>
      <c r="D64" s="99">
        <v>5.5757919999999999</v>
      </c>
      <c r="E64" s="99">
        <v>5.5673079999999997</v>
      </c>
      <c r="F64" s="99">
        <v>5.5589430000000002</v>
      </c>
      <c r="G64" s="99">
        <v>5.5453929999999998</v>
      </c>
      <c r="H64" s="99">
        <v>5.5321470000000001</v>
      </c>
      <c r="I64" s="99">
        <v>5.5191929999999996</v>
      </c>
      <c r="J64" s="34">
        <f t="shared" si="10"/>
        <v>5.559428875</v>
      </c>
    </row>
    <row r="65" spans="1:10" x14ac:dyDescent="0.25">
      <c r="A65" s="98" t="s">
        <v>144</v>
      </c>
      <c r="B65" s="99">
        <v>6.138191</v>
      </c>
      <c r="C65" s="99">
        <v>7.5138780000000001</v>
      </c>
      <c r="D65" s="99">
        <v>7.4899230000000001</v>
      </c>
      <c r="E65" s="99">
        <v>7.4703150000000003</v>
      </c>
      <c r="F65" s="99">
        <v>7.4510209999999999</v>
      </c>
      <c r="G65" s="99">
        <v>7.4207830000000001</v>
      </c>
      <c r="H65" s="99">
        <v>7.3912940000000003</v>
      </c>
      <c r="I65" s="99">
        <v>7.3625249999999998</v>
      </c>
      <c r="J65" s="34">
        <f t="shared" si="10"/>
        <v>7.2797412499999998</v>
      </c>
    </row>
    <row r="66" spans="1:10" x14ac:dyDescent="0.25">
      <c r="A66" s="98" t="s">
        <v>145</v>
      </c>
      <c r="B66" s="99">
        <v>9.7187599999999996</v>
      </c>
      <c r="C66" s="99">
        <v>9.7039790000000004</v>
      </c>
      <c r="D66" s="99">
        <v>9.655977</v>
      </c>
      <c r="E66" s="99">
        <v>9.6091110000000004</v>
      </c>
      <c r="F66" s="99">
        <v>9.5784739999999999</v>
      </c>
      <c r="G66" s="99">
        <v>9.5334020000000006</v>
      </c>
      <c r="H66" s="99">
        <v>9.4893540000000005</v>
      </c>
      <c r="I66" s="99">
        <v>9.4181159999999995</v>
      </c>
      <c r="J66" s="34">
        <f t="shared" si="10"/>
        <v>9.5883966249999997</v>
      </c>
    </row>
    <row r="67" spans="1:10" x14ac:dyDescent="0.25">
      <c r="A67" s="98" t="s">
        <v>146</v>
      </c>
      <c r="B67" s="99">
        <v>11.271680999999999</v>
      </c>
      <c r="C67" s="99">
        <v>11.208022</v>
      </c>
      <c r="D67" s="99">
        <v>11.176779</v>
      </c>
      <c r="E67" s="99">
        <v>11.145911999999999</v>
      </c>
      <c r="F67" s="99">
        <v>11.085284</v>
      </c>
      <c r="G67" s="99">
        <v>11.026085</v>
      </c>
      <c r="H67" s="99">
        <v>10.968260000000001</v>
      </c>
      <c r="I67" s="99">
        <v>10.883988</v>
      </c>
      <c r="J67" s="34">
        <f t="shared" si="10"/>
        <v>11.095751374999999</v>
      </c>
    </row>
    <row r="68" spans="1:10" x14ac:dyDescent="0.25">
      <c r="A68" s="98" t="s">
        <v>147</v>
      </c>
      <c r="B68" s="99">
        <v>3.4147289999999999</v>
      </c>
      <c r="C68" s="99">
        <v>3.408839</v>
      </c>
      <c r="D68" s="99">
        <v>3.4030640000000001</v>
      </c>
      <c r="E68" s="99">
        <v>3.397332</v>
      </c>
      <c r="F68" s="99">
        <v>3.3916840000000001</v>
      </c>
      <c r="G68" s="99">
        <v>3.38313</v>
      </c>
      <c r="H68" s="99">
        <v>3.374698</v>
      </c>
      <c r="I68" s="99">
        <v>3.3663609999999999</v>
      </c>
      <c r="J68" s="34">
        <f t="shared" si="10"/>
        <v>3.3924796250000004</v>
      </c>
    </row>
    <row r="69" spans="1:10" x14ac:dyDescent="0.25">
      <c r="A69" s="98" t="s">
        <v>148</v>
      </c>
      <c r="B69" s="99">
        <v>5.6604190000000001</v>
      </c>
      <c r="C69" s="99">
        <v>5.6506819999999998</v>
      </c>
      <c r="D69" s="99">
        <v>5.6401450000000004</v>
      </c>
      <c r="E69" s="99">
        <v>5.630719</v>
      </c>
      <c r="F69" s="99">
        <v>5.6205150000000001</v>
      </c>
      <c r="G69" s="99">
        <v>5.6059700000000001</v>
      </c>
      <c r="H69" s="99">
        <v>5.5917649999999997</v>
      </c>
      <c r="I69" s="99">
        <v>5.5787449999999996</v>
      </c>
      <c r="J69" s="34">
        <f t="shared" si="10"/>
        <v>5.6223700000000001</v>
      </c>
    </row>
    <row r="71" spans="1:10" x14ac:dyDescent="0.25">
      <c r="A71" t="s">
        <v>211</v>
      </c>
      <c r="B71">
        <v>2010</v>
      </c>
      <c r="C71">
        <v>2011</v>
      </c>
      <c r="D71">
        <v>2012</v>
      </c>
      <c r="E71">
        <v>2013</v>
      </c>
      <c r="F71">
        <v>2014</v>
      </c>
      <c r="G71">
        <v>2015</v>
      </c>
      <c r="H71">
        <v>2016</v>
      </c>
      <c r="I71">
        <v>2017</v>
      </c>
      <c r="J71" t="s">
        <v>140</v>
      </c>
    </row>
    <row r="72" spans="1:10" x14ac:dyDescent="0.25">
      <c r="A72" t="s">
        <v>141</v>
      </c>
      <c r="B72" s="77">
        <v>3.393456</v>
      </c>
      <c r="C72" s="77">
        <v>3.3913570000000002</v>
      </c>
      <c r="D72" s="77">
        <v>3.389249</v>
      </c>
      <c r="E72" s="77">
        <v>3.3871669999999998</v>
      </c>
      <c r="F72" s="77">
        <v>3.3851450000000001</v>
      </c>
      <c r="G72" s="77">
        <v>3.382123</v>
      </c>
      <c r="H72" s="77">
        <v>3.3791549999999999</v>
      </c>
      <c r="I72" s="77">
        <v>3.3762370000000002</v>
      </c>
      <c r="J72" s="34">
        <f t="shared" ref="J72:J77" si="11">AVERAGE(B72:I72)</f>
        <v>3.3854861249999999</v>
      </c>
    </row>
    <row r="73" spans="1:10" x14ac:dyDescent="0.25">
      <c r="A73" t="s">
        <v>142</v>
      </c>
      <c r="B73" s="77">
        <v>3.9122520000000001</v>
      </c>
      <c r="C73" s="77">
        <v>3.908992</v>
      </c>
      <c r="D73" s="77">
        <v>3.9062670000000002</v>
      </c>
      <c r="E73" s="77">
        <v>3.9035730000000002</v>
      </c>
      <c r="F73" s="77">
        <v>3.9004279999999998</v>
      </c>
      <c r="G73" s="77">
        <v>3.8956689999999998</v>
      </c>
      <c r="H73" s="77">
        <v>3.891003</v>
      </c>
      <c r="I73" s="77">
        <v>3.8864269999999999</v>
      </c>
      <c r="J73" s="34">
        <f t="shared" si="11"/>
        <v>3.900576375</v>
      </c>
    </row>
    <row r="74" spans="1:10" x14ac:dyDescent="0.25">
      <c r="A74" t="s">
        <v>143</v>
      </c>
      <c r="B74" s="77">
        <v>3.9323519999999998</v>
      </c>
      <c r="C74" s="77">
        <v>3.7650440000000001</v>
      </c>
      <c r="D74" s="77">
        <v>3.7624240000000002</v>
      </c>
      <c r="E74" s="77">
        <v>3.7598349999999998</v>
      </c>
      <c r="F74" s="77">
        <v>3.7572770000000002</v>
      </c>
      <c r="G74" s="77">
        <v>3.7531240000000001</v>
      </c>
      <c r="H74" s="77">
        <v>3.7490510000000001</v>
      </c>
      <c r="I74" s="77">
        <v>3.7450549999999998</v>
      </c>
      <c r="J74" s="34">
        <f t="shared" si="11"/>
        <v>3.77802025</v>
      </c>
    </row>
    <row r="75" spans="1:10" x14ac:dyDescent="0.25">
      <c r="A75" t="s">
        <v>144</v>
      </c>
      <c r="B75" s="77">
        <v>4.3803099999999997</v>
      </c>
      <c r="C75" s="77">
        <v>4.3803099999999997</v>
      </c>
      <c r="D75" s="77">
        <v>4.3803099999999997</v>
      </c>
      <c r="E75" s="77">
        <v>4.3803099999999997</v>
      </c>
      <c r="F75" s="77">
        <v>4.3803099999999997</v>
      </c>
      <c r="G75" s="77">
        <v>4.3803099999999997</v>
      </c>
      <c r="H75" s="77">
        <v>4.3803099999999997</v>
      </c>
      <c r="I75" s="77">
        <v>4.3803099999999997</v>
      </c>
      <c r="J75" s="34">
        <f t="shared" si="11"/>
        <v>4.3803100000000006</v>
      </c>
    </row>
    <row r="76" spans="1:10" x14ac:dyDescent="0.25">
      <c r="A76" t="s">
        <v>145</v>
      </c>
      <c r="B76" s="77">
        <v>4.6759199999999996</v>
      </c>
      <c r="C76" s="77">
        <v>4.6703979999999996</v>
      </c>
      <c r="D76" s="77">
        <v>4.6649479999999999</v>
      </c>
      <c r="E76" s="77">
        <v>4.6569060000000002</v>
      </c>
      <c r="F76" s="77">
        <v>4.6516289999999998</v>
      </c>
      <c r="G76" s="77">
        <v>4.6412760000000004</v>
      </c>
      <c r="H76" s="77">
        <v>4.63368</v>
      </c>
      <c r="I76" s="77">
        <v>4.623767</v>
      </c>
      <c r="J76" s="34">
        <f t="shared" si="11"/>
        <v>4.6523155000000003</v>
      </c>
    </row>
    <row r="77" spans="1:10" x14ac:dyDescent="0.25">
      <c r="A77" t="s">
        <v>146</v>
      </c>
      <c r="B77" s="77">
        <v>4.7777570000000003</v>
      </c>
      <c r="C77" s="77">
        <v>4.7777570000000003</v>
      </c>
      <c r="D77" s="77">
        <v>4.7777570000000003</v>
      </c>
      <c r="E77" s="77">
        <v>4.7777570000000003</v>
      </c>
      <c r="F77" s="77">
        <v>4.7777570000000003</v>
      </c>
      <c r="G77" s="77">
        <v>4.7777570000000003</v>
      </c>
      <c r="H77" s="77">
        <v>4.7777570000000003</v>
      </c>
      <c r="I77" s="77">
        <v>4.7777570000000003</v>
      </c>
      <c r="J77" s="34">
        <f t="shared" si="11"/>
        <v>4.7777570000000003</v>
      </c>
    </row>
    <row r="79" spans="1:10" x14ac:dyDescent="0.25">
      <c r="A79" t="s">
        <v>212</v>
      </c>
      <c r="B79">
        <v>2010</v>
      </c>
      <c r="C79">
        <v>2011</v>
      </c>
      <c r="D79">
        <v>2012</v>
      </c>
      <c r="E79">
        <v>2013</v>
      </c>
      <c r="F79">
        <v>2014</v>
      </c>
      <c r="G79">
        <v>2015</v>
      </c>
      <c r="H79">
        <v>2016</v>
      </c>
      <c r="I79">
        <v>2017</v>
      </c>
      <c r="J79" t="s">
        <v>140</v>
      </c>
    </row>
    <row r="80" spans="1:10" x14ac:dyDescent="0.25">
      <c r="A80" t="s">
        <v>141</v>
      </c>
      <c r="B80" s="77">
        <f>B72-B52</f>
        <v>-5.1299999999976365E-4</v>
      </c>
      <c r="C80" s="40">
        <f t="shared" ref="C80:J80" si="12">C72-C52</f>
        <v>-4.9499999999991218E-4</v>
      </c>
      <c r="D80" s="40">
        <f t="shared" si="12"/>
        <v>-4.7100000000011022E-4</v>
      </c>
      <c r="E80" s="40">
        <f t="shared" si="12"/>
        <v>-5.7000000000018147E-4</v>
      </c>
      <c r="F80" s="40">
        <f t="shared" si="12"/>
        <v>-5.2899999999977965E-4</v>
      </c>
      <c r="G80" s="40">
        <f t="shared" si="12"/>
        <v>-4.6899999999983066E-4</v>
      </c>
      <c r="H80" s="40">
        <f t="shared" si="12"/>
        <v>-4.9199999999993693E-4</v>
      </c>
      <c r="I80" s="40">
        <f t="shared" si="12"/>
        <v>-4.0199999999979141E-4</v>
      </c>
      <c r="J80" s="40">
        <f t="shared" si="12"/>
        <v>-4.9262499999969123E-4</v>
      </c>
    </row>
    <row r="81" spans="1:10" x14ac:dyDescent="0.25">
      <c r="A81" t="s">
        <v>142</v>
      </c>
      <c r="B81" s="77">
        <f t="shared" ref="B81:J85" si="13">B73-B53</f>
        <v>0</v>
      </c>
      <c r="C81" s="40">
        <f t="shared" si="13"/>
        <v>0</v>
      </c>
      <c r="D81" s="40">
        <f t="shared" si="13"/>
        <v>0</v>
      </c>
      <c r="E81" s="40">
        <f t="shared" si="13"/>
        <v>0</v>
      </c>
      <c r="F81" s="40">
        <f t="shared" si="13"/>
        <v>0</v>
      </c>
      <c r="G81" s="40">
        <f t="shared" si="13"/>
        <v>0</v>
      </c>
      <c r="H81" s="40">
        <f t="shared" si="13"/>
        <v>0</v>
      </c>
      <c r="I81" s="40">
        <f t="shared" si="13"/>
        <v>0</v>
      </c>
      <c r="J81" s="40">
        <f t="shared" si="13"/>
        <v>0</v>
      </c>
    </row>
    <row r="82" spans="1:10" x14ac:dyDescent="0.25">
      <c r="A82" t="s">
        <v>143</v>
      </c>
      <c r="B82" s="77">
        <f t="shared" si="13"/>
        <v>0</v>
      </c>
      <c r="C82" s="40">
        <f t="shared" si="13"/>
        <v>-0.16730799999999979</v>
      </c>
      <c r="D82" s="40">
        <f t="shared" si="13"/>
        <v>-0.16992799999999963</v>
      </c>
      <c r="E82" s="40">
        <f t="shared" si="13"/>
        <v>-0.17251700000000003</v>
      </c>
      <c r="F82" s="40">
        <f t="shared" si="13"/>
        <v>-0.17507499999999965</v>
      </c>
      <c r="G82" s="40">
        <f t="shared" si="13"/>
        <v>-0.17922799999999972</v>
      </c>
      <c r="H82" s="40">
        <f t="shared" si="13"/>
        <v>-0.18330099999999971</v>
      </c>
      <c r="I82" s="40">
        <f t="shared" si="13"/>
        <v>-0.18729700000000005</v>
      </c>
      <c r="J82" s="40">
        <f t="shared" si="13"/>
        <v>-0.15433175000000077</v>
      </c>
    </row>
    <row r="83" spans="1:10" x14ac:dyDescent="0.25">
      <c r="A83" t="s">
        <v>144</v>
      </c>
      <c r="B83" s="77">
        <f t="shared" si="13"/>
        <v>0</v>
      </c>
      <c r="C83" s="40">
        <f t="shared" si="13"/>
        <v>0</v>
      </c>
      <c r="D83" s="40">
        <f t="shared" si="13"/>
        <v>0</v>
      </c>
      <c r="E83" s="40">
        <f t="shared" si="13"/>
        <v>0</v>
      </c>
      <c r="F83" s="40">
        <f t="shared" si="13"/>
        <v>0</v>
      </c>
      <c r="G83" s="40">
        <f t="shared" si="13"/>
        <v>0</v>
      </c>
      <c r="H83" s="40">
        <f t="shared" si="13"/>
        <v>0</v>
      </c>
      <c r="I83" s="40">
        <f t="shared" si="13"/>
        <v>0</v>
      </c>
      <c r="J83" s="40">
        <f t="shared" si="13"/>
        <v>0</v>
      </c>
    </row>
    <row r="84" spans="1:10" x14ac:dyDescent="0.25">
      <c r="A84" t="s">
        <v>145</v>
      </c>
      <c r="B84" s="77">
        <f t="shared" si="13"/>
        <v>0</v>
      </c>
      <c r="C84" s="40">
        <f t="shared" si="13"/>
        <v>0</v>
      </c>
      <c r="D84" s="40">
        <f t="shared" si="13"/>
        <v>0</v>
      </c>
      <c r="E84" s="40">
        <f t="shared" si="13"/>
        <v>0</v>
      </c>
      <c r="F84" s="40">
        <f t="shared" si="13"/>
        <v>0</v>
      </c>
      <c r="G84" s="40">
        <f t="shared" si="13"/>
        <v>0</v>
      </c>
      <c r="H84" s="40">
        <f t="shared" si="13"/>
        <v>0</v>
      </c>
      <c r="I84" s="40">
        <f t="shared" si="13"/>
        <v>0</v>
      </c>
      <c r="J84" s="40">
        <f t="shared" si="13"/>
        <v>0</v>
      </c>
    </row>
    <row r="85" spans="1:10" x14ac:dyDescent="0.25">
      <c r="A85" t="s">
        <v>146</v>
      </c>
      <c r="B85" s="77">
        <f t="shared" si="13"/>
        <v>0</v>
      </c>
      <c r="C85" s="40">
        <f t="shared" si="13"/>
        <v>0</v>
      </c>
      <c r="D85" s="40">
        <f t="shared" si="13"/>
        <v>0</v>
      </c>
      <c r="E85" s="40">
        <f t="shared" si="13"/>
        <v>0</v>
      </c>
      <c r="F85" s="40">
        <f t="shared" si="13"/>
        <v>0</v>
      </c>
      <c r="G85" s="40">
        <f t="shared" si="13"/>
        <v>0</v>
      </c>
      <c r="H85" s="40">
        <f t="shared" si="13"/>
        <v>0</v>
      </c>
      <c r="I85" s="40">
        <f t="shared" si="13"/>
        <v>0</v>
      </c>
      <c r="J85" s="40">
        <f t="shared" si="13"/>
        <v>0</v>
      </c>
    </row>
    <row r="87" spans="1:10" x14ac:dyDescent="0.25">
      <c r="A87" s="89" t="s">
        <v>236</v>
      </c>
      <c r="B87" s="89">
        <v>2010</v>
      </c>
      <c r="C87" s="89">
        <v>2011</v>
      </c>
      <c r="D87" s="89">
        <v>2012</v>
      </c>
      <c r="E87" s="89">
        <v>2013</v>
      </c>
      <c r="F87" s="89">
        <v>2014</v>
      </c>
      <c r="G87" s="89">
        <v>2015</v>
      </c>
      <c r="H87" s="89">
        <v>2016</v>
      </c>
      <c r="I87" s="89">
        <v>2017</v>
      </c>
      <c r="J87" s="29" t="s">
        <v>140</v>
      </c>
    </row>
    <row r="88" spans="1:10" x14ac:dyDescent="0.25">
      <c r="A88" s="89" t="s">
        <v>213</v>
      </c>
      <c r="B88" s="90">
        <v>445465600</v>
      </c>
      <c r="C88" s="90">
        <v>435403168</v>
      </c>
      <c r="D88" s="90">
        <v>424285728</v>
      </c>
      <c r="E88" s="90">
        <v>414004768</v>
      </c>
      <c r="F88" s="90">
        <v>404034560</v>
      </c>
      <c r="G88" s="90">
        <v>396435104</v>
      </c>
      <c r="H88" s="90">
        <v>399288160</v>
      </c>
      <c r="I88" s="90">
        <v>401958720</v>
      </c>
      <c r="J88" s="17">
        <f>AVERAGE(B88:I88)</f>
        <v>415109476</v>
      </c>
    </row>
    <row r="89" spans="1:10" x14ac:dyDescent="0.25">
      <c r="A89" s="89" t="s">
        <v>214</v>
      </c>
      <c r="B89" s="90">
        <v>49986820</v>
      </c>
      <c r="C89" s="90">
        <v>48892848</v>
      </c>
      <c r="D89" s="90">
        <v>47559624</v>
      </c>
      <c r="E89" s="90">
        <v>46312056</v>
      </c>
      <c r="F89" s="90">
        <v>45183976</v>
      </c>
      <c r="G89" s="90">
        <v>44319512</v>
      </c>
      <c r="H89" s="90">
        <v>44619636</v>
      </c>
      <c r="I89" s="90">
        <v>44922112</v>
      </c>
      <c r="J89" s="17">
        <f t="shared" ref="J89:J93" si="14">AVERAGE(B89:I89)</f>
        <v>46474573</v>
      </c>
    </row>
    <row r="90" spans="1:10" x14ac:dyDescent="0.25">
      <c r="A90" s="89" t="s">
        <v>215</v>
      </c>
      <c r="B90" s="90">
        <v>85128320</v>
      </c>
      <c r="C90" s="90">
        <v>83288200</v>
      </c>
      <c r="D90" s="90">
        <v>81086672</v>
      </c>
      <c r="E90" s="90">
        <v>78993088</v>
      </c>
      <c r="F90" s="90">
        <v>77053904</v>
      </c>
      <c r="G90" s="90">
        <v>75583752</v>
      </c>
      <c r="H90" s="90">
        <v>76099888</v>
      </c>
      <c r="I90" s="90">
        <v>76585296</v>
      </c>
      <c r="J90" s="17">
        <f t="shared" si="14"/>
        <v>79227390</v>
      </c>
    </row>
    <row r="91" spans="1:10" x14ac:dyDescent="0.25">
      <c r="A91" s="89" t="s">
        <v>216</v>
      </c>
      <c r="B91" s="90">
        <v>20558818</v>
      </c>
      <c r="C91" s="90">
        <v>19261720</v>
      </c>
      <c r="D91" s="90">
        <v>18797362</v>
      </c>
      <c r="E91" s="90">
        <v>18330236</v>
      </c>
      <c r="F91" s="90">
        <v>17880864</v>
      </c>
      <c r="G91" s="90">
        <v>17547370</v>
      </c>
      <c r="H91" s="90">
        <v>17674856</v>
      </c>
      <c r="I91" s="90">
        <v>17803360</v>
      </c>
      <c r="J91" s="17">
        <f t="shared" si="14"/>
        <v>18481823.25</v>
      </c>
    </row>
    <row r="92" spans="1:10" x14ac:dyDescent="0.25">
      <c r="A92" s="89" t="s">
        <v>217</v>
      </c>
      <c r="B92" s="90">
        <v>6026323.5</v>
      </c>
      <c r="C92" s="90">
        <v>5898234</v>
      </c>
      <c r="D92" s="90">
        <v>5754261</v>
      </c>
      <c r="E92" s="90">
        <v>5621152</v>
      </c>
      <c r="F92" s="90">
        <v>5492815.5</v>
      </c>
      <c r="G92" s="90">
        <v>5398628</v>
      </c>
      <c r="H92" s="90">
        <v>5445901</v>
      </c>
      <c r="I92" s="90">
        <v>5493372.5</v>
      </c>
      <c r="J92" s="17">
        <f t="shared" si="14"/>
        <v>5641335.9375</v>
      </c>
    </row>
    <row r="93" spans="1:10" x14ac:dyDescent="0.25">
      <c r="A93" s="89" t="s">
        <v>218</v>
      </c>
      <c r="B93" s="90">
        <v>3590962.75</v>
      </c>
      <c r="C93" s="90">
        <v>3544204.75</v>
      </c>
      <c r="D93" s="90">
        <v>3450783.75</v>
      </c>
      <c r="E93" s="90">
        <v>3364263.5</v>
      </c>
      <c r="F93" s="90">
        <v>3313467.5</v>
      </c>
      <c r="G93" s="90">
        <v>3262449</v>
      </c>
      <c r="H93" s="90">
        <v>3296666</v>
      </c>
      <c r="I93" s="90">
        <v>3361682.25</v>
      </c>
      <c r="J93" s="17">
        <f t="shared" si="14"/>
        <v>3398059.9375</v>
      </c>
    </row>
    <row r="95" spans="1:10" x14ac:dyDescent="0.25">
      <c r="A95" s="91" t="s">
        <v>240</v>
      </c>
      <c r="B95" s="91">
        <v>2010</v>
      </c>
      <c r="C95" s="91">
        <v>2011</v>
      </c>
      <c r="D95" s="91">
        <v>2012</v>
      </c>
      <c r="E95" s="91">
        <v>2013</v>
      </c>
      <c r="F95" s="91">
        <v>2014</v>
      </c>
      <c r="G95" s="91">
        <v>2015</v>
      </c>
      <c r="H95" s="91">
        <v>2016</v>
      </c>
      <c r="I95" s="91">
        <v>2017</v>
      </c>
      <c r="J95" s="29" t="s">
        <v>140</v>
      </c>
    </row>
    <row r="96" spans="1:10" x14ac:dyDescent="0.25">
      <c r="A96" s="91" t="s">
        <v>141</v>
      </c>
      <c r="B96" s="34">
        <v>4.5363889999999998</v>
      </c>
      <c r="C96" s="34">
        <v>4.808573</v>
      </c>
      <c r="D96" s="34">
        <v>5.0970870000000001</v>
      </c>
      <c r="E96" s="34">
        <v>5.4029129999999999</v>
      </c>
      <c r="F96" s="34">
        <v>5.727087</v>
      </c>
      <c r="G96" s="34">
        <v>6.0707129999999996</v>
      </c>
      <c r="H96" s="34">
        <v>6.1617730000000002</v>
      </c>
      <c r="I96" s="34">
        <v>6.2542</v>
      </c>
      <c r="J96" s="34">
        <f>AVERAGE(B96:I96)</f>
        <v>5.5073418749999998</v>
      </c>
    </row>
    <row r="97" spans="1:10" x14ac:dyDescent="0.25">
      <c r="A97" s="91" t="s">
        <v>142</v>
      </c>
      <c r="B97" s="34">
        <v>5.2299189999999998</v>
      </c>
      <c r="C97" s="34">
        <v>5.5437149999999997</v>
      </c>
      <c r="D97" s="34">
        <v>5.8763379999999996</v>
      </c>
      <c r="E97" s="34">
        <v>6.2289190000000003</v>
      </c>
      <c r="F97" s="34">
        <v>6.6026540000000002</v>
      </c>
      <c r="G97" s="34">
        <v>6.9988130000000002</v>
      </c>
      <c r="H97" s="34">
        <v>7.1037949999999999</v>
      </c>
      <c r="I97" s="34">
        <v>7.2103510000000002</v>
      </c>
      <c r="J97" s="34">
        <f t="shared" ref="J97:J101" si="15">AVERAGE(B97:I97)</f>
        <v>6.3493130000000004</v>
      </c>
    </row>
    <row r="98" spans="1:10" x14ac:dyDescent="0.25">
      <c r="A98" s="91" t="s">
        <v>143</v>
      </c>
      <c r="B98" s="34">
        <v>5.0365279999999997</v>
      </c>
      <c r="C98" s="34">
        <v>5.3387200000000004</v>
      </c>
      <c r="D98" s="34">
        <v>5.6590429999999996</v>
      </c>
      <c r="E98" s="34">
        <v>5.9985850000000003</v>
      </c>
      <c r="F98" s="34">
        <v>6.3585000000000003</v>
      </c>
      <c r="G98" s="34">
        <v>6.740011</v>
      </c>
      <c r="H98" s="34">
        <v>6.8411109999999997</v>
      </c>
      <c r="I98" s="34">
        <v>6.943727</v>
      </c>
      <c r="J98" s="34">
        <f t="shared" si="15"/>
        <v>6.1145281250000005</v>
      </c>
    </row>
    <row r="99" spans="1:10" x14ac:dyDescent="0.25">
      <c r="A99" s="91" t="s">
        <v>144</v>
      </c>
      <c r="B99" s="34">
        <v>4.638598</v>
      </c>
      <c r="C99" s="34">
        <v>6.0351739999999996</v>
      </c>
      <c r="D99" s="34">
        <v>6.3972850000000001</v>
      </c>
      <c r="E99" s="34">
        <v>6.7811219999999999</v>
      </c>
      <c r="F99" s="34">
        <v>7.187989</v>
      </c>
      <c r="G99" s="34">
        <v>7.6192679999999999</v>
      </c>
      <c r="H99" s="34">
        <v>7.7335580000000004</v>
      </c>
      <c r="I99" s="34">
        <v>7.8495609999999996</v>
      </c>
      <c r="J99" s="34">
        <f t="shared" si="15"/>
        <v>6.7803193750000004</v>
      </c>
    </row>
    <row r="100" spans="1:10" x14ac:dyDescent="0.25">
      <c r="A100" s="91" t="s">
        <v>145</v>
      </c>
      <c r="B100" s="34">
        <v>6.2507950000000001</v>
      </c>
      <c r="C100" s="34">
        <v>6.6258439999999998</v>
      </c>
      <c r="D100" s="34">
        <v>7.0233939999999997</v>
      </c>
      <c r="E100" s="34">
        <v>7.4447979999999996</v>
      </c>
      <c r="F100" s="34">
        <v>7.8914850000000003</v>
      </c>
      <c r="G100" s="34">
        <v>8.3649740000000001</v>
      </c>
      <c r="H100" s="34">
        <v>8.4904489999999999</v>
      </c>
      <c r="I100" s="34">
        <v>8.6178050000000006</v>
      </c>
      <c r="J100" s="34">
        <f t="shared" si="15"/>
        <v>7.588693000000001</v>
      </c>
    </row>
    <row r="101" spans="1:10" x14ac:dyDescent="0.25">
      <c r="A101" s="91" t="s">
        <v>146</v>
      </c>
      <c r="B101" s="34">
        <v>6.5822320000000003</v>
      </c>
      <c r="C101" s="34">
        <v>6.9771660000000004</v>
      </c>
      <c r="D101" s="34">
        <v>7.3957959999999998</v>
      </c>
      <c r="E101" s="34">
        <v>7.8395440000000001</v>
      </c>
      <c r="F101" s="34">
        <v>8.3099159999999994</v>
      </c>
      <c r="G101" s="34">
        <v>8.8085120000000003</v>
      </c>
      <c r="H101" s="34">
        <v>8.9406389999999991</v>
      </c>
      <c r="I101" s="34">
        <v>9.0747490000000006</v>
      </c>
      <c r="J101" s="34">
        <f t="shared" si="15"/>
        <v>7.9910692500000007</v>
      </c>
    </row>
    <row r="103" spans="1:10" x14ac:dyDescent="0.25">
      <c r="A103" s="34" t="s">
        <v>221</v>
      </c>
      <c r="B103" s="82">
        <v>2010</v>
      </c>
      <c r="C103" s="82">
        <v>2011</v>
      </c>
      <c r="D103" s="82">
        <v>2012</v>
      </c>
      <c r="E103" s="82">
        <v>2013</v>
      </c>
      <c r="F103" s="82">
        <v>2014</v>
      </c>
      <c r="G103" s="82">
        <v>2015</v>
      </c>
      <c r="H103" s="82">
        <v>2016</v>
      </c>
      <c r="I103" s="82">
        <v>2017</v>
      </c>
      <c r="J103" s="29" t="s">
        <v>140</v>
      </c>
    </row>
    <row r="104" spans="1:10" x14ac:dyDescent="0.25">
      <c r="A104" s="34" t="s">
        <v>141</v>
      </c>
      <c r="B104" s="34">
        <v>4.5182190000000002</v>
      </c>
      <c r="C104" s="34">
        <v>4.5128899999999996</v>
      </c>
      <c r="D104" s="34">
        <v>4.5075430000000001</v>
      </c>
      <c r="E104" s="34">
        <v>4.5022659999999997</v>
      </c>
      <c r="F104" s="34">
        <v>4.4971439999999996</v>
      </c>
      <c r="G104" s="34">
        <v>4.4894959999999999</v>
      </c>
      <c r="H104" s="34">
        <v>4.4819959999999996</v>
      </c>
      <c r="I104" s="34">
        <v>4.4746290000000002</v>
      </c>
      <c r="J104" s="34">
        <f>AVERAGE(B104:I104)</f>
        <v>4.4980228750000002</v>
      </c>
    </row>
    <row r="105" spans="1:10" x14ac:dyDescent="0.25">
      <c r="A105" s="34" t="s">
        <v>142</v>
      </c>
      <c r="B105" s="34">
        <v>6.0963019999999997</v>
      </c>
      <c r="C105" s="34">
        <v>6.0843449999999999</v>
      </c>
      <c r="D105" s="34">
        <v>6.0743739999999997</v>
      </c>
      <c r="E105" s="34">
        <v>6.0645350000000002</v>
      </c>
      <c r="F105" s="34">
        <v>6.0530720000000002</v>
      </c>
      <c r="G105" s="34">
        <v>6.0357779999999996</v>
      </c>
      <c r="H105" s="34">
        <v>6.0188800000000002</v>
      </c>
      <c r="I105" s="34">
        <v>6.0023660000000003</v>
      </c>
      <c r="J105" s="34">
        <f t="shared" ref="J105:J109" si="16">AVERAGE(B105:I105)</f>
        <v>6.0537065000000005</v>
      </c>
    </row>
    <row r="106" spans="1:10" x14ac:dyDescent="0.25">
      <c r="A106" s="34" t="s">
        <v>143</v>
      </c>
      <c r="B106" s="34">
        <v>6.1706459999999996</v>
      </c>
      <c r="C106" s="34">
        <v>5.5843290000000003</v>
      </c>
      <c r="D106" s="34">
        <v>5.5757240000000001</v>
      </c>
      <c r="E106" s="34">
        <v>5.5672410000000001</v>
      </c>
      <c r="F106" s="34">
        <v>5.5588769999999998</v>
      </c>
      <c r="G106" s="34">
        <v>5.5453279999999996</v>
      </c>
      <c r="H106" s="34">
        <v>5.5320830000000001</v>
      </c>
      <c r="I106" s="34">
        <v>5.5191299999999996</v>
      </c>
      <c r="J106" s="34">
        <f t="shared" si="16"/>
        <v>5.6316697499999995</v>
      </c>
    </row>
    <row r="107" spans="1:10" x14ac:dyDescent="0.25">
      <c r="A107" s="34" t="s">
        <v>144</v>
      </c>
      <c r="B107" s="34">
        <v>8.1166029999999996</v>
      </c>
      <c r="C107" s="34">
        <v>8.1166029999999996</v>
      </c>
      <c r="D107" s="34">
        <v>8.1166029999999996</v>
      </c>
      <c r="E107" s="34">
        <v>8.1166029999999996</v>
      </c>
      <c r="F107" s="34">
        <v>8.1166029999999996</v>
      </c>
      <c r="G107" s="34">
        <v>8.1166029999999996</v>
      </c>
      <c r="H107" s="34">
        <v>8.1166029999999996</v>
      </c>
      <c r="I107" s="34">
        <v>8.1166029999999996</v>
      </c>
      <c r="J107" s="34">
        <f t="shared" si="16"/>
        <v>8.1166029999999996</v>
      </c>
    </row>
    <row r="108" spans="1:10" x14ac:dyDescent="0.25">
      <c r="A108" s="34" t="s">
        <v>145</v>
      </c>
      <c r="B108" s="34">
        <v>9.7187599999999996</v>
      </c>
      <c r="C108" s="34">
        <v>9.6863939999999999</v>
      </c>
      <c r="D108" s="34">
        <v>9.6545439999999996</v>
      </c>
      <c r="E108" s="34">
        <v>9.6077100000000009</v>
      </c>
      <c r="F108" s="34">
        <v>9.5770959999999992</v>
      </c>
      <c r="G108" s="34">
        <v>9.5172709999999991</v>
      </c>
      <c r="H108" s="34">
        <v>9.4735859999999992</v>
      </c>
      <c r="I108" s="34">
        <v>9.4168470000000006</v>
      </c>
      <c r="J108" s="34">
        <f t="shared" si="16"/>
        <v>9.5815260000000002</v>
      </c>
    </row>
    <row r="109" spans="1:10" x14ac:dyDescent="0.25">
      <c r="A109" s="34" t="s">
        <v>146</v>
      </c>
      <c r="B109" s="34">
        <v>10.332796999999999</v>
      </c>
      <c r="C109" s="34">
        <v>10.332796999999999</v>
      </c>
      <c r="D109" s="34">
        <v>10.332796999999999</v>
      </c>
      <c r="E109" s="34">
        <v>10.332796999999999</v>
      </c>
      <c r="F109" s="34">
        <v>10.332796999999999</v>
      </c>
      <c r="G109" s="34">
        <v>10.332796999999999</v>
      </c>
      <c r="H109" s="34">
        <v>10.332796999999999</v>
      </c>
      <c r="I109" s="34">
        <v>10.332796999999999</v>
      </c>
      <c r="J109" s="34">
        <f t="shared" si="16"/>
        <v>10.332796999999999</v>
      </c>
    </row>
    <row r="111" spans="1:10" x14ac:dyDescent="0.25">
      <c r="A111" s="91" t="s">
        <v>237</v>
      </c>
      <c r="B111" s="91">
        <v>2010</v>
      </c>
      <c r="C111" s="91">
        <v>2011</v>
      </c>
      <c r="D111" s="91">
        <v>2012</v>
      </c>
      <c r="E111" s="91">
        <v>2013</v>
      </c>
      <c r="F111" s="91">
        <v>2014</v>
      </c>
      <c r="G111" s="91">
        <v>2015</v>
      </c>
      <c r="H111" s="91">
        <v>2016</v>
      </c>
      <c r="I111" s="91">
        <v>2017</v>
      </c>
      <c r="J111" s="29" t="s">
        <v>140</v>
      </c>
    </row>
    <row r="112" spans="1:10" x14ac:dyDescent="0.25">
      <c r="A112" s="91" t="s">
        <v>213</v>
      </c>
      <c r="B112" s="92">
        <v>474572384</v>
      </c>
      <c r="C112" s="92">
        <v>463920160</v>
      </c>
      <c r="D112" s="92">
        <v>452333216</v>
      </c>
      <c r="E112" s="92">
        <v>441365024</v>
      </c>
      <c r="F112" s="92">
        <v>430651680</v>
      </c>
      <c r="G112" s="92">
        <v>422749312</v>
      </c>
      <c r="H112" s="92">
        <v>425760512</v>
      </c>
      <c r="I112" s="92">
        <v>428762496</v>
      </c>
      <c r="J112" s="17">
        <f>AVERAGE(B112:I112)</f>
        <v>442514348</v>
      </c>
    </row>
    <row r="113" spans="1:10" x14ac:dyDescent="0.25">
      <c r="A113" s="91" t="s">
        <v>214</v>
      </c>
      <c r="B113" s="92">
        <v>49986820</v>
      </c>
      <c r="C113" s="92">
        <v>48892848</v>
      </c>
      <c r="D113" s="92">
        <v>47559624</v>
      </c>
      <c r="E113" s="92">
        <v>46312056</v>
      </c>
      <c r="F113" s="92">
        <v>45183976</v>
      </c>
      <c r="G113" s="92">
        <v>44319512</v>
      </c>
      <c r="H113" s="92">
        <v>44619636</v>
      </c>
      <c r="I113" s="92">
        <v>44922112</v>
      </c>
      <c r="J113" s="17">
        <f t="shared" ref="J113:J119" si="17">AVERAGE(B113:I113)</f>
        <v>46474573</v>
      </c>
    </row>
    <row r="114" spans="1:10" x14ac:dyDescent="0.25">
      <c r="A114" s="91" t="s">
        <v>215</v>
      </c>
      <c r="B114" s="92">
        <v>85128320</v>
      </c>
      <c r="C114" s="92">
        <v>83190136</v>
      </c>
      <c r="D114" s="92">
        <v>80951848</v>
      </c>
      <c r="E114" s="92">
        <v>78900128</v>
      </c>
      <c r="F114" s="92">
        <v>76926440</v>
      </c>
      <c r="G114" s="92">
        <v>75459368</v>
      </c>
      <c r="H114" s="92">
        <v>75975176</v>
      </c>
      <c r="I114" s="92">
        <v>76495160</v>
      </c>
      <c r="J114" s="17">
        <f t="shared" si="17"/>
        <v>79128322</v>
      </c>
    </row>
    <row r="115" spans="1:10" x14ac:dyDescent="0.25">
      <c r="A115" s="91" t="s">
        <v>216</v>
      </c>
      <c r="B115" s="92">
        <v>20558818</v>
      </c>
      <c r="C115" s="92">
        <v>19261720</v>
      </c>
      <c r="D115" s="92">
        <v>18797362</v>
      </c>
      <c r="E115" s="92">
        <v>18330236</v>
      </c>
      <c r="F115" s="92">
        <v>17880864</v>
      </c>
      <c r="G115" s="92">
        <v>17547370</v>
      </c>
      <c r="H115" s="92">
        <v>17674856</v>
      </c>
      <c r="I115" s="92">
        <v>17803360</v>
      </c>
      <c r="J115" s="17">
        <f t="shared" si="17"/>
        <v>18481823.25</v>
      </c>
    </row>
    <row r="116" spans="1:10" x14ac:dyDescent="0.25">
      <c r="A116" s="91" t="s">
        <v>217</v>
      </c>
      <c r="B116" s="92">
        <v>6026323.5</v>
      </c>
      <c r="C116" s="92">
        <v>5898234</v>
      </c>
      <c r="D116" s="92">
        <v>5754261</v>
      </c>
      <c r="E116" s="92">
        <v>5621152</v>
      </c>
      <c r="F116" s="92">
        <v>5492815.5</v>
      </c>
      <c r="G116" s="92">
        <v>5398628</v>
      </c>
      <c r="H116" s="92">
        <v>5445901</v>
      </c>
      <c r="I116" s="92">
        <v>5493372.5</v>
      </c>
      <c r="J116" s="17">
        <f t="shared" si="17"/>
        <v>5641335.9375</v>
      </c>
    </row>
    <row r="117" spans="1:10" x14ac:dyDescent="0.25">
      <c r="A117" s="91" t="s">
        <v>218</v>
      </c>
      <c r="B117" s="92">
        <v>3590962.75</v>
      </c>
      <c r="C117" s="92">
        <v>3544204.75</v>
      </c>
      <c r="D117" s="92">
        <v>3450783.75</v>
      </c>
      <c r="E117" s="92">
        <v>3364263.5</v>
      </c>
      <c r="F117" s="92">
        <v>3313467.5</v>
      </c>
      <c r="G117" s="92">
        <v>3262449</v>
      </c>
      <c r="H117" s="92">
        <v>3296666</v>
      </c>
      <c r="I117" s="92">
        <v>3361682.25</v>
      </c>
      <c r="J117" s="17">
        <f t="shared" si="17"/>
        <v>3398059.9375</v>
      </c>
    </row>
    <row r="118" spans="1:10" x14ac:dyDescent="0.25">
      <c r="A118" s="91" t="s">
        <v>222</v>
      </c>
      <c r="B118" s="92">
        <v>9809935360</v>
      </c>
      <c r="C118" s="92">
        <v>9586429952</v>
      </c>
      <c r="D118" s="92">
        <v>9353492480</v>
      </c>
      <c r="E118" s="92">
        <v>9134806016</v>
      </c>
      <c r="F118" s="92">
        <v>8922602496</v>
      </c>
      <c r="G118" s="92">
        <v>8761602048</v>
      </c>
      <c r="H118" s="92">
        <v>8829707264</v>
      </c>
      <c r="I118" s="92">
        <v>8896118784</v>
      </c>
      <c r="J118" s="17">
        <f t="shared" si="17"/>
        <v>9161836800</v>
      </c>
    </row>
    <row r="119" spans="1:10" x14ac:dyDescent="0.25">
      <c r="A119" s="91" t="s">
        <v>223</v>
      </c>
      <c r="B119" s="92">
        <v>79732072</v>
      </c>
      <c r="C119" s="92">
        <v>77901480</v>
      </c>
      <c r="D119" s="92">
        <v>75949864</v>
      </c>
      <c r="E119" s="92">
        <v>74068816</v>
      </c>
      <c r="F119" s="92">
        <v>72333064</v>
      </c>
      <c r="G119" s="92">
        <v>70993096</v>
      </c>
      <c r="H119" s="92">
        <v>71517832</v>
      </c>
      <c r="I119" s="92">
        <v>71976520</v>
      </c>
      <c r="J119" s="17">
        <f t="shared" si="17"/>
        <v>74309093</v>
      </c>
    </row>
    <row r="121" spans="1:10" x14ac:dyDescent="0.25">
      <c r="A121" t="s">
        <v>238</v>
      </c>
      <c r="B121" s="91">
        <v>2010</v>
      </c>
      <c r="C121" s="91">
        <v>2011</v>
      </c>
      <c r="D121" s="91">
        <v>2012</v>
      </c>
      <c r="E121" s="91">
        <v>2013</v>
      </c>
      <c r="F121" s="91">
        <v>2014</v>
      </c>
      <c r="G121" s="91">
        <v>2015</v>
      </c>
      <c r="H121" s="91">
        <v>2016</v>
      </c>
      <c r="I121" s="91">
        <v>2017</v>
      </c>
      <c r="J121" s="29" t="s">
        <v>140</v>
      </c>
    </row>
    <row r="122" spans="1:10" x14ac:dyDescent="0.25">
      <c r="A122" s="91" t="s">
        <v>213</v>
      </c>
      <c r="B122" s="25">
        <f>B88-B112</f>
        <v>-29106784</v>
      </c>
      <c r="C122" s="25">
        <f t="shared" ref="C122:I122" si="18">C88-C112</f>
        <v>-28516992</v>
      </c>
      <c r="D122" s="25">
        <f t="shared" si="18"/>
        <v>-28047488</v>
      </c>
      <c r="E122" s="25">
        <f t="shared" si="18"/>
        <v>-27360256</v>
      </c>
      <c r="F122" s="25">
        <f t="shared" si="18"/>
        <v>-26617120</v>
      </c>
      <c r="G122" s="25">
        <f t="shared" si="18"/>
        <v>-26314208</v>
      </c>
      <c r="H122" s="25">
        <f t="shared" si="18"/>
        <v>-26472352</v>
      </c>
      <c r="I122" s="25">
        <f t="shared" si="18"/>
        <v>-26803776</v>
      </c>
      <c r="J122" s="92">
        <f t="shared" ref="J122:J127" si="19">AVERAGE(B122:I122)</f>
        <v>-27404872</v>
      </c>
    </row>
    <row r="123" spans="1:10" x14ac:dyDescent="0.25">
      <c r="A123" s="91" t="s">
        <v>214</v>
      </c>
      <c r="B123" s="25">
        <f t="shared" ref="B123:I123" si="20">B89-B113</f>
        <v>0</v>
      </c>
      <c r="C123" s="25">
        <f t="shared" si="20"/>
        <v>0</v>
      </c>
      <c r="D123" s="25">
        <f t="shared" si="20"/>
        <v>0</v>
      </c>
      <c r="E123" s="25">
        <f t="shared" si="20"/>
        <v>0</v>
      </c>
      <c r="F123" s="25">
        <f t="shared" si="20"/>
        <v>0</v>
      </c>
      <c r="G123" s="25">
        <f t="shared" si="20"/>
        <v>0</v>
      </c>
      <c r="H123" s="25">
        <f t="shared" si="20"/>
        <v>0</v>
      </c>
      <c r="I123" s="25">
        <f t="shared" si="20"/>
        <v>0</v>
      </c>
      <c r="J123" s="92">
        <f t="shared" si="19"/>
        <v>0</v>
      </c>
    </row>
    <row r="124" spans="1:10" x14ac:dyDescent="0.25">
      <c r="A124" s="91" t="s">
        <v>215</v>
      </c>
      <c r="B124" s="25">
        <f t="shared" ref="B124:I124" si="21">B90-B114</f>
        <v>0</v>
      </c>
      <c r="C124" s="25">
        <f t="shared" si="21"/>
        <v>98064</v>
      </c>
      <c r="D124" s="25">
        <f t="shared" si="21"/>
        <v>134824</v>
      </c>
      <c r="E124" s="25">
        <f t="shared" si="21"/>
        <v>92960</v>
      </c>
      <c r="F124" s="25">
        <f t="shared" si="21"/>
        <v>127464</v>
      </c>
      <c r="G124" s="25">
        <f t="shared" si="21"/>
        <v>124384</v>
      </c>
      <c r="H124" s="25">
        <f t="shared" si="21"/>
        <v>124712</v>
      </c>
      <c r="I124" s="25">
        <f t="shared" si="21"/>
        <v>90136</v>
      </c>
      <c r="J124" s="92">
        <f t="shared" si="19"/>
        <v>99068</v>
      </c>
    </row>
    <row r="125" spans="1:10" x14ac:dyDescent="0.25">
      <c r="A125" s="91" t="s">
        <v>216</v>
      </c>
      <c r="B125" s="25">
        <f t="shared" ref="B125:I125" si="22">B91-B115</f>
        <v>0</v>
      </c>
      <c r="C125" s="25">
        <f t="shared" si="22"/>
        <v>0</v>
      </c>
      <c r="D125" s="25">
        <f t="shared" si="22"/>
        <v>0</v>
      </c>
      <c r="E125" s="25">
        <f t="shared" si="22"/>
        <v>0</v>
      </c>
      <c r="F125" s="25">
        <f t="shared" si="22"/>
        <v>0</v>
      </c>
      <c r="G125" s="25">
        <f t="shared" si="22"/>
        <v>0</v>
      </c>
      <c r="H125" s="25">
        <f t="shared" si="22"/>
        <v>0</v>
      </c>
      <c r="I125" s="25">
        <f t="shared" si="22"/>
        <v>0</v>
      </c>
      <c r="J125" s="92">
        <f t="shared" si="19"/>
        <v>0</v>
      </c>
    </row>
    <row r="126" spans="1:10" x14ac:dyDescent="0.25">
      <c r="A126" s="91" t="s">
        <v>217</v>
      </c>
      <c r="B126" s="25">
        <f t="shared" ref="B126:I126" si="23">B92-B116</f>
        <v>0</v>
      </c>
      <c r="C126" s="25">
        <f t="shared" si="23"/>
        <v>0</v>
      </c>
      <c r="D126" s="25">
        <f t="shared" si="23"/>
        <v>0</v>
      </c>
      <c r="E126" s="25">
        <f t="shared" si="23"/>
        <v>0</v>
      </c>
      <c r="F126" s="25">
        <f t="shared" si="23"/>
        <v>0</v>
      </c>
      <c r="G126" s="25">
        <f t="shared" si="23"/>
        <v>0</v>
      </c>
      <c r="H126" s="25">
        <f t="shared" si="23"/>
        <v>0</v>
      </c>
      <c r="I126" s="25">
        <f t="shared" si="23"/>
        <v>0</v>
      </c>
      <c r="J126" s="92">
        <f t="shared" si="19"/>
        <v>0</v>
      </c>
    </row>
    <row r="127" spans="1:10" x14ac:dyDescent="0.25">
      <c r="A127" s="91" t="s">
        <v>218</v>
      </c>
      <c r="B127" s="25">
        <f t="shared" ref="B127:I127" si="24">B93-B117</f>
        <v>0</v>
      </c>
      <c r="C127" s="25">
        <f t="shared" si="24"/>
        <v>0</v>
      </c>
      <c r="D127" s="25">
        <f t="shared" si="24"/>
        <v>0</v>
      </c>
      <c r="E127" s="25">
        <f t="shared" si="24"/>
        <v>0</v>
      </c>
      <c r="F127" s="25">
        <f t="shared" si="24"/>
        <v>0</v>
      </c>
      <c r="G127" s="25">
        <f t="shared" si="24"/>
        <v>0</v>
      </c>
      <c r="H127" s="25">
        <f t="shared" si="24"/>
        <v>0</v>
      </c>
      <c r="I127" s="25">
        <f t="shared" si="24"/>
        <v>0</v>
      </c>
      <c r="J127" s="92">
        <f t="shared" si="19"/>
        <v>0</v>
      </c>
    </row>
    <row r="129" spans="1:10" x14ac:dyDescent="0.25">
      <c r="A129" s="93" t="s">
        <v>241</v>
      </c>
      <c r="B129" s="93">
        <v>2010</v>
      </c>
      <c r="C129" s="93">
        <v>2011</v>
      </c>
      <c r="D129" s="93">
        <v>2012</v>
      </c>
      <c r="E129" s="93">
        <v>2013</v>
      </c>
      <c r="F129" s="93">
        <v>2014</v>
      </c>
      <c r="G129" s="93">
        <v>2015</v>
      </c>
      <c r="H129" s="93">
        <v>2016</v>
      </c>
      <c r="I129" s="93">
        <v>2017</v>
      </c>
      <c r="J129" s="29" t="s">
        <v>140</v>
      </c>
    </row>
    <row r="130" spans="1:10" x14ac:dyDescent="0.25">
      <c r="A130" s="93" t="s">
        <v>141</v>
      </c>
      <c r="B130" s="94">
        <v>4.5370759999999999</v>
      </c>
      <c r="C130" s="94">
        <v>4.8093009999999996</v>
      </c>
      <c r="D130" s="94">
        <v>5.0978589999999997</v>
      </c>
      <c r="E130" s="94">
        <v>5.4037300000000004</v>
      </c>
      <c r="F130" s="94">
        <v>5.7279540000000004</v>
      </c>
      <c r="G130" s="94">
        <v>6.071631</v>
      </c>
      <c r="H130" s="94">
        <v>6.1627049999999999</v>
      </c>
      <c r="I130" s="94">
        <v>6.2551459999999999</v>
      </c>
      <c r="J130" s="40">
        <f>AVERAGE(B130:I130)</f>
        <v>5.5081752500000007</v>
      </c>
    </row>
    <row r="131" spans="1:10" x14ac:dyDescent="0.25">
      <c r="A131" s="93" t="s">
        <v>142</v>
      </c>
      <c r="B131" s="94">
        <v>5.2299189999999998</v>
      </c>
      <c r="C131" s="94">
        <v>5.5437149999999997</v>
      </c>
      <c r="D131" s="94">
        <v>5.8763379999999996</v>
      </c>
      <c r="E131" s="94">
        <v>6.2289190000000003</v>
      </c>
      <c r="F131" s="94">
        <v>6.6026540000000002</v>
      </c>
      <c r="G131" s="94">
        <v>6.9988130000000002</v>
      </c>
      <c r="H131" s="94">
        <v>7.1037949999999999</v>
      </c>
      <c r="I131" s="94">
        <v>7.2103510000000002</v>
      </c>
      <c r="J131" s="40">
        <f t="shared" ref="J131:J138" si="25">AVERAGE(B131:I131)</f>
        <v>6.3493130000000004</v>
      </c>
    </row>
    <row r="132" spans="1:10" x14ac:dyDescent="0.25">
      <c r="A132" s="93" t="s">
        <v>143</v>
      </c>
      <c r="B132" s="94">
        <v>5.0365279999999997</v>
      </c>
      <c r="C132" s="94">
        <v>5.3387200000000004</v>
      </c>
      <c r="D132" s="94">
        <v>5.6590429999999996</v>
      </c>
      <c r="E132" s="94">
        <v>5.9985850000000003</v>
      </c>
      <c r="F132" s="94">
        <v>6.3585000000000003</v>
      </c>
      <c r="G132" s="94">
        <v>6.740011</v>
      </c>
      <c r="H132" s="94">
        <v>6.8411109999999997</v>
      </c>
      <c r="I132" s="94">
        <v>6.943727</v>
      </c>
      <c r="J132" s="40">
        <f t="shared" si="25"/>
        <v>6.1145281250000005</v>
      </c>
    </row>
    <row r="133" spans="1:10" x14ac:dyDescent="0.25">
      <c r="A133" s="93" t="s">
        <v>144</v>
      </c>
      <c r="B133" s="94">
        <v>4.638598</v>
      </c>
      <c r="C133" s="94">
        <v>6.0351739999999996</v>
      </c>
      <c r="D133" s="94">
        <v>6.3972850000000001</v>
      </c>
      <c r="E133" s="94">
        <v>6.7811219999999999</v>
      </c>
      <c r="F133" s="94">
        <v>7.187989</v>
      </c>
      <c r="G133" s="94">
        <v>7.6192679999999999</v>
      </c>
      <c r="H133" s="94">
        <v>7.7335580000000004</v>
      </c>
      <c r="I133" s="94">
        <v>7.8495609999999996</v>
      </c>
      <c r="J133" s="40">
        <f t="shared" si="25"/>
        <v>6.7803193750000004</v>
      </c>
    </row>
    <row r="134" spans="1:10" x14ac:dyDescent="0.25">
      <c r="A134" s="93" t="s">
        <v>145</v>
      </c>
      <c r="B134" s="94">
        <v>6.2507950000000001</v>
      </c>
      <c r="C134" s="94">
        <v>6.6258439999999998</v>
      </c>
      <c r="D134" s="94">
        <v>7.0233939999999997</v>
      </c>
      <c r="E134" s="94">
        <v>7.4447979999999996</v>
      </c>
      <c r="F134" s="94">
        <v>7.8914850000000003</v>
      </c>
      <c r="G134" s="94">
        <v>8.3649740000000001</v>
      </c>
      <c r="H134" s="94">
        <v>8.4904489999999999</v>
      </c>
      <c r="I134" s="94">
        <v>8.6178050000000006</v>
      </c>
      <c r="J134" s="40">
        <f t="shared" si="25"/>
        <v>7.588693000000001</v>
      </c>
    </row>
    <row r="135" spans="1:10" x14ac:dyDescent="0.25">
      <c r="A135" s="93" t="s">
        <v>146</v>
      </c>
      <c r="B135" s="94">
        <v>6.5822320000000003</v>
      </c>
      <c r="C135" s="94">
        <v>6.9771660000000004</v>
      </c>
      <c r="D135" s="94">
        <v>7.3957959999999998</v>
      </c>
      <c r="E135" s="94">
        <v>7.8395440000000001</v>
      </c>
      <c r="F135" s="94">
        <v>8.3099159999999994</v>
      </c>
      <c r="G135" s="94">
        <v>8.8085120000000003</v>
      </c>
      <c r="H135" s="94">
        <v>8.9406389999999991</v>
      </c>
      <c r="I135" s="94">
        <v>9.0747490000000006</v>
      </c>
      <c r="J135" s="40">
        <f t="shared" si="25"/>
        <v>7.9910692500000007</v>
      </c>
    </row>
    <row r="136" spans="1:10" x14ac:dyDescent="0.25">
      <c r="A136" s="93" t="s">
        <v>242</v>
      </c>
      <c r="B136" s="94">
        <v>2.7270840000000001</v>
      </c>
      <c r="C136" s="94">
        <v>2.8907090000000002</v>
      </c>
      <c r="D136" s="94">
        <v>3.064152</v>
      </c>
      <c r="E136" s="94">
        <v>3.2480009999999999</v>
      </c>
      <c r="F136" s="94">
        <v>3.4428809999999999</v>
      </c>
      <c r="G136" s="94">
        <v>3.649454</v>
      </c>
      <c r="H136" s="94">
        <v>3.7041949999999999</v>
      </c>
      <c r="I136" s="94">
        <v>3.7597580000000002</v>
      </c>
      <c r="J136" s="40">
        <f t="shared" si="25"/>
        <v>3.31077925</v>
      </c>
    </row>
    <row r="137" spans="1:10" x14ac:dyDescent="0.25">
      <c r="A137" s="93" t="s">
        <v>243</v>
      </c>
      <c r="B137" s="94">
        <v>2.0052089999999998</v>
      </c>
      <c r="C137" s="94">
        <v>2.1255220000000001</v>
      </c>
      <c r="D137" s="94">
        <v>2.253053</v>
      </c>
      <c r="E137" s="94">
        <v>2.388236</v>
      </c>
      <c r="F137" s="94">
        <v>2.5315300000000001</v>
      </c>
      <c r="G137" s="94">
        <v>2.6834220000000002</v>
      </c>
      <c r="H137" s="94">
        <v>2.7236729999999998</v>
      </c>
      <c r="I137" s="94">
        <v>2.764529</v>
      </c>
      <c r="J137" s="40">
        <f t="shared" si="25"/>
        <v>2.4343967499999999</v>
      </c>
    </row>
    <row r="138" spans="1:10" x14ac:dyDescent="0.25">
      <c r="A138" s="93" t="s">
        <v>148</v>
      </c>
      <c r="B138" s="94">
        <v>5.0638030000000001</v>
      </c>
      <c r="C138" s="94">
        <v>5.3676310000000003</v>
      </c>
      <c r="D138" s="94">
        <v>5.6896890000000004</v>
      </c>
      <c r="E138" s="94">
        <v>6.0310699999999997</v>
      </c>
      <c r="F138" s="94">
        <v>6.3929340000000003</v>
      </c>
      <c r="G138" s="94">
        <v>6.77651</v>
      </c>
      <c r="H138" s="94">
        <v>6.878158</v>
      </c>
      <c r="I138" s="94">
        <v>6.9813299999999998</v>
      </c>
      <c r="J138" s="40">
        <f t="shared" si="25"/>
        <v>6.1476406250000002</v>
      </c>
    </row>
    <row r="140" spans="1:10" x14ac:dyDescent="0.25">
      <c r="A140" s="93" t="s">
        <v>246</v>
      </c>
      <c r="B140" s="93">
        <v>2010</v>
      </c>
      <c r="C140" s="93">
        <v>2011</v>
      </c>
      <c r="D140" s="93">
        <v>2012</v>
      </c>
      <c r="E140" s="93">
        <v>2013</v>
      </c>
      <c r="F140" s="93">
        <v>2014</v>
      </c>
      <c r="G140" s="93">
        <v>2015</v>
      </c>
      <c r="H140" s="93">
        <v>2016</v>
      </c>
      <c r="I140" s="93">
        <v>2017</v>
      </c>
      <c r="J140" s="29" t="s">
        <v>140</v>
      </c>
    </row>
    <row r="141" spans="1:10" x14ac:dyDescent="0.25">
      <c r="A141" s="93" t="s">
        <v>141</v>
      </c>
      <c r="B141" s="94">
        <f>B96-B130</f>
        <v>-6.8700000000010419E-4</v>
      </c>
      <c r="C141" s="94">
        <f t="shared" ref="C141:J141" si="26">C96-C130</f>
        <v>-7.2799999999961784E-4</v>
      </c>
      <c r="D141" s="94">
        <f t="shared" si="26"/>
        <v>-7.7199999999955082E-4</v>
      </c>
      <c r="E141" s="94">
        <f t="shared" si="26"/>
        <v>-8.1700000000051176E-4</v>
      </c>
      <c r="F141" s="94">
        <f t="shared" si="26"/>
        <v>-8.6700000000039523E-4</v>
      </c>
      <c r="G141" s="94">
        <f t="shared" si="26"/>
        <v>-9.1800000000041848E-4</v>
      </c>
      <c r="H141" s="94">
        <f t="shared" si="26"/>
        <v>-9.3199999999971084E-4</v>
      </c>
      <c r="I141" s="94">
        <f t="shared" si="26"/>
        <v>-9.4599999999989137E-4</v>
      </c>
      <c r="J141" s="94">
        <f t="shared" si="26"/>
        <v>-8.3337500000091325E-4</v>
      </c>
    </row>
    <row r="142" spans="1:10" x14ac:dyDescent="0.25">
      <c r="A142" s="93" t="s">
        <v>142</v>
      </c>
      <c r="B142" s="94">
        <f t="shared" ref="B142:J142" si="27">B97-B131</f>
        <v>0</v>
      </c>
      <c r="C142" s="94">
        <f t="shared" si="27"/>
        <v>0</v>
      </c>
      <c r="D142" s="94">
        <f t="shared" si="27"/>
        <v>0</v>
      </c>
      <c r="E142" s="94">
        <f t="shared" si="27"/>
        <v>0</v>
      </c>
      <c r="F142" s="94">
        <f t="shared" si="27"/>
        <v>0</v>
      </c>
      <c r="G142" s="94">
        <f t="shared" si="27"/>
        <v>0</v>
      </c>
      <c r="H142" s="94">
        <f t="shared" si="27"/>
        <v>0</v>
      </c>
      <c r="I142" s="94">
        <f t="shared" si="27"/>
        <v>0</v>
      </c>
      <c r="J142" s="94">
        <f t="shared" si="27"/>
        <v>0</v>
      </c>
    </row>
    <row r="143" spans="1:10" x14ac:dyDescent="0.25">
      <c r="A143" s="93" t="s">
        <v>143</v>
      </c>
      <c r="B143" s="94">
        <f t="shared" ref="B143:J143" si="28">B98-B132</f>
        <v>0</v>
      </c>
      <c r="C143" s="94">
        <f t="shared" si="28"/>
        <v>0</v>
      </c>
      <c r="D143" s="94">
        <f t="shared" si="28"/>
        <v>0</v>
      </c>
      <c r="E143" s="94">
        <f t="shared" si="28"/>
        <v>0</v>
      </c>
      <c r="F143" s="94">
        <f t="shared" si="28"/>
        <v>0</v>
      </c>
      <c r="G143" s="94">
        <f t="shared" si="28"/>
        <v>0</v>
      </c>
      <c r="H143" s="94">
        <f t="shared" si="28"/>
        <v>0</v>
      </c>
      <c r="I143" s="94">
        <f t="shared" si="28"/>
        <v>0</v>
      </c>
      <c r="J143" s="94">
        <f t="shared" si="28"/>
        <v>0</v>
      </c>
    </row>
    <row r="144" spans="1:10" x14ac:dyDescent="0.25">
      <c r="A144" s="93" t="s">
        <v>144</v>
      </c>
      <c r="B144" s="94">
        <f t="shared" ref="B144:J144" si="29">B99-B133</f>
        <v>0</v>
      </c>
      <c r="C144" s="94">
        <f t="shared" si="29"/>
        <v>0</v>
      </c>
      <c r="D144" s="94">
        <f t="shared" si="29"/>
        <v>0</v>
      </c>
      <c r="E144" s="94">
        <f t="shared" si="29"/>
        <v>0</v>
      </c>
      <c r="F144" s="94">
        <f t="shared" si="29"/>
        <v>0</v>
      </c>
      <c r="G144" s="94">
        <f t="shared" si="29"/>
        <v>0</v>
      </c>
      <c r="H144" s="94">
        <f t="shared" si="29"/>
        <v>0</v>
      </c>
      <c r="I144" s="94">
        <f t="shared" si="29"/>
        <v>0</v>
      </c>
      <c r="J144" s="94">
        <f t="shared" si="29"/>
        <v>0</v>
      </c>
    </row>
    <row r="145" spans="1:10" x14ac:dyDescent="0.25">
      <c r="A145" s="93" t="s">
        <v>145</v>
      </c>
      <c r="B145" s="94">
        <f t="shared" ref="B145:J145" si="30">B100-B134</f>
        <v>0</v>
      </c>
      <c r="C145" s="94">
        <f t="shared" si="30"/>
        <v>0</v>
      </c>
      <c r="D145" s="94">
        <f t="shared" si="30"/>
        <v>0</v>
      </c>
      <c r="E145" s="94">
        <f t="shared" si="30"/>
        <v>0</v>
      </c>
      <c r="F145" s="94">
        <f t="shared" si="30"/>
        <v>0</v>
      </c>
      <c r="G145" s="94">
        <f t="shared" si="30"/>
        <v>0</v>
      </c>
      <c r="H145" s="94">
        <f t="shared" si="30"/>
        <v>0</v>
      </c>
      <c r="I145" s="94">
        <f t="shared" si="30"/>
        <v>0</v>
      </c>
      <c r="J145" s="94">
        <f t="shared" si="30"/>
        <v>0</v>
      </c>
    </row>
    <row r="146" spans="1:10" x14ac:dyDescent="0.25">
      <c r="A146" s="93" t="s">
        <v>146</v>
      </c>
      <c r="B146" s="94">
        <f t="shared" ref="B146:J146" si="31">B101-B135</f>
        <v>0</v>
      </c>
      <c r="C146" s="94">
        <f t="shared" si="31"/>
        <v>0</v>
      </c>
      <c r="D146" s="94">
        <f t="shared" si="31"/>
        <v>0</v>
      </c>
      <c r="E146" s="94">
        <f t="shared" si="31"/>
        <v>0</v>
      </c>
      <c r="F146" s="94">
        <f t="shared" si="31"/>
        <v>0</v>
      </c>
      <c r="G146" s="94">
        <f t="shared" si="31"/>
        <v>0</v>
      </c>
      <c r="H146" s="94">
        <f t="shared" si="31"/>
        <v>0</v>
      </c>
      <c r="I146" s="94">
        <f t="shared" si="31"/>
        <v>0</v>
      </c>
      <c r="J146" s="94">
        <f t="shared" si="31"/>
        <v>0</v>
      </c>
    </row>
    <row r="148" spans="1:10" x14ac:dyDescent="0.25">
      <c r="A148" s="95" t="s">
        <v>247</v>
      </c>
      <c r="B148" s="95">
        <v>2010</v>
      </c>
      <c r="C148" s="95">
        <v>2011</v>
      </c>
      <c r="D148" s="95">
        <v>2012</v>
      </c>
      <c r="E148" s="95">
        <v>2013</v>
      </c>
      <c r="F148" s="95">
        <v>2014</v>
      </c>
      <c r="G148" s="95">
        <v>2015</v>
      </c>
      <c r="H148" s="95">
        <v>2016</v>
      </c>
      <c r="I148" s="95">
        <v>2017</v>
      </c>
      <c r="J148" s="29" t="s">
        <v>140</v>
      </c>
    </row>
    <row r="149" spans="1:10" x14ac:dyDescent="0.25">
      <c r="A149" s="95" t="s">
        <v>79</v>
      </c>
      <c r="B149" s="96">
        <v>474263968</v>
      </c>
      <c r="C149" s="96">
        <v>463618752</v>
      </c>
      <c r="D149" s="96">
        <v>451859040</v>
      </c>
      <c r="E149" s="96">
        <v>440943488</v>
      </c>
      <c r="F149" s="96">
        <v>430945152</v>
      </c>
      <c r="G149" s="96">
        <v>422730272</v>
      </c>
      <c r="H149" s="96">
        <v>425852128</v>
      </c>
      <c r="I149" s="96">
        <v>428813600</v>
      </c>
      <c r="J149" s="25">
        <f>AVERAGE(B149:I149)</f>
        <v>442378300</v>
      </c>
    </row>
    <row r="150" spans="1:10" x14ac:dyDescent="0.25">
      <c r="A150" s="95" t="s">
        <v>80</v>
      </c>
      <c r="B150" s="96">
        <v>49954360</v>
      </c>
      <c r="C150" s="96">
        <v>48861100</v>
      </c>
      <c r="D150" s="96">
        <v>47528724</v>
      </c>
      <c r="E150" s="96">
        <v>46281976</v>
      </c>
      <c r="F150" s="96">
        <v>45154616</v>
      </c>
      <c r="G150" s="96">
        <v>44290712</v>
      </c>
      <c r="H150" s="96">
        <v>44590660</v>
      </c>
      <c r="I150" s="96">
        <v>44892936</v>
      </c>
      <c r="J150" s="25">
        <f t="shared" ref="J150:J157" si="32">AVERAGE(B150:I150)</f>
        <v>46444385.5</v>
      </c>
    </row>
    <row r="151" spans="1:10" x14ac:dyDescent="0.25">
      <c r="A151" s="95" t="s">
        <v>81</v>
      </c>
      <c r="B151" s="96">
        <v>85073048</v>
      </c>
      <c r="C151" s="96">
        <v>83136128</v>
      </c>
      <c r="D151" s="96">
        <v>80899240</v>
      </c>
      <c r="E151" s="96">
        <v>78848856</v>
      </c>
      <c r="F151" s="96">
        <v>76876472</v>
      </c>
      <c r="G151" s="96">
        <v>75410352</v>
      </c>
      <c r="H151" s="96">
        <v>75925832</v>
      </c>
      <c r="I151" s="96">
        <v>76445472</v>
      </c>
      <c r="J151" s="25">
        <f t="shared" si="32"/>
        <v>79076925</v>
      </c>
    </row>
    <row r="152" spans="1:10" x14ac:dyDescent="0.25">
      <c r="A152" s="95" t="s">
        <v>82</v>
      </c>
      <c r="B152" s="96">
        <v>20545462</v>
      </c>
      <c r="C152" s="96">
        <v>19249196</v>
      </c>
      <c r="D152" s="96">
        <v>18785156</v>
      </c>
      <c r="E152" s="96">
        <v>18318326</v>
      </c>
      <c r="F152" s="96">
        <v>17869252</v>
      </c>
      <c r="G152" s="96">
        <v>17535976</v>
      </c>
      <c r="H152" s="96">
        <v>17663370</v>
      </c>
      <c r="I152" s="96">
        <v>17791798</v>
      </c>
      <c r="J152" s="25">
        <f t="shared" si="32"/>
        <v>18469817</v>
      </c>
    </row>
    <row r="153" spans="1:10" x14ac:dyDescent="0.25">
      <c r="A153" s="95" t="s">
        <v>83</v>
      </c>
      <c r="B153" s="96">
        <v>6022411</v>
      </c>
      <c r="C153" s="96">
        <v>5955285</v>
      </c>
      <c r="D153" s="96">
        <v>5809488</v>
      </c>
      <c r="E153" s="96">
        <v>5674695</v>
      </c>
      <c r="F153" s="96">
        <v>5544744</v>
      </c>
      <c r="G153" s="96">
        <v>5417593</v>
      </c>
      <c r="H153" s="96">
        <v>5465038.5</v>
      </c>
      <c r="I153" s="96">
        <v>5512674.5</v>
      </c>
      <c r="J153" s="25">
        <f t="shared" si="32"/>
        <v>5675241.125</v>
      </c>
    </row>
    <row r="154" spans="1:10" x14ac:dyDescent="0.25">
      <c r="A154" s="95" t="s">
        <v>84</v>
      </c>
      <c r="B154" s="96">
        <v>3588632</v>
      </c>
      <c r="C154" s="96">
        <v>3541902.5</v>
      </c>
      <c r="D154" s="96">
        <v>3448543.75</v>
      </c>
      <c r="E154" s="96">
        <v>3362077</v>
      </c>
      <c r="F154" s="96">
        <v>3311315.75</v>
      </c>
      <c r="G154" s="96">
        <v>3260330.5</v>
      </c>
      <c r="H154" s="96">
        <v>3294525.5</v>
      </c>
      <c r="I154" s="96">
        <v>3359497.25</v>
      </c>
      <c r="J154" s="25">
        <f t="shared" si="32"/>
        <v>3395853.03125</v>
      </c>
    </row>
    <row r="155" spans="1:10" x14ac:dyDescent="0.25">
      <c r="A155" s="97" t="s">
        <v>248</v>
      </c>
      <c r="B155" s="96">
        <v>5904830464</v>
      </c>
      <c r="C155" s="96">
        <v>5775129600</v>
      </c>
      <c r="D155" s="96">
        <v>5628014080</v>
      </c>
      <c r="E155" s="96">
        <v>5493078528</v>
      </c>
      <c r="F155" s="96">
        <v>5362678272</v>
      </c>
      <c r="G155" s="96">
        <v>5265423360</v>
      </c>
      <c r="H155" s="96">
        <v>5306330112</v>
      </c>
      <c r="I155" s="96">
        <v>5348741632</v>
      </c>
      <c r="J155" s="25">
        <f t="shared" si="32"/>
        <v>5510528256</v>
      </c>
    </row>
    <row r="156" spans="1:10" ht="30" x14ac:dyDescent="0.25">
      <c r="A156" s="97" t="s">
        <v>249</v>
      </c>
      <c r="B156" s="96">
        <v>3898734080</v>
      </c>
      <c r="C156" s="96">
        <v>3805062400</v>
      </c>
      <c r="D156" s="96">
        <v>3719105792</v>
      </c>
      <c r="E156" s="96">
        <v>3635748608</v>
      </c>
      <c r="F156" s="96">
        <v>3553630208</v>
      </c>
      <c r="G156" s="96">
        <v>3490039808</v>
      </c>
      <c r="H156" s="96">
        <v>3517057280</v>
      </c>
      <c r="I156" s="96">
        <v>3543531008</v>
      </c>
      <c r="J156" s="25">
        <f t="shared" si="32"/>
        <v>3645363648</v>
      </c>
    </row>
    <row r="157" spans="1:10" x14ac:dyDescent="0.25">
      <c r="A157" s="95" t="s">
        <v>86</v>
      </c>
      <c r="B157" s="96">
        <v>79680296</v>
      </c>
      <c r="C157" s="96">
        <v>77850912</v>
      </c>
      <c r="D157" s="96">
        <v>75900536</v>
      </c>
      <c r="E157" s="96">
        <v>74020704</v>
      </c>
      <c r="F157" s="96">
        <v>72286072</v>
      </c>
      <c r="G157" s="96">
        <v>70946984</v>
      </c>
      <c r="H157" s="96">
        <v>71471360</v>
      </c>
      <c r="I157" s="96">
        <v>71929776</v>
      </c>
      <c r="J157" s="25">
        <f t="shared" si="32"/>
        <v>74260830</v>
      </c>
    </row>
    <row r="159" spans="1:10" x14ac:dyDescent="0.25">
      <c r="A159" t="s">
        <v>250</v>
      </c>
      <c r="B159" s="95">
        <v>2010</v>
      </c>
      <c r="C159" s="95">
        <v>2011</v>
      </c>
      <c r="D159" s="95">
        <v>2012</v>
      </c>
      <c r="E159" s="95">
        <v>2013</v>
      </c>
      <c r="F159" s="95">
        <v>2014</v>
      </c>
      <c r="G159" s="95">
        <v>2015</v>
      </c>
      <c r="H159" s="95">
        <v>2016</v>
      </c>
      <c r="I159" s="95">
        <v>2017</v>
      </c>
      <c r="J159" s="29" t="s">
        <v>140</v>
      </c>
    </row>
    <row r="160" spans="1:10" x14ac:dyDescent="0.25">
      <c r="A160" s="95" t="s">
        <v>79</v>
      </c>
      <c r="B160" s="25">
        <f>B149-B14</f>
        <v>0</v>
      </c>
      <c r="C160" s="25">
        <f t="shared" ref="C160:I160" si="33">C149-C14</f>
        <v>0</v>
      </c>
      <c r="D160" s="25">
        <f t="shared" si="33"/>
        <v>-180384</v>
      </c>
      <c r="E160" s="25">
        <f t="shared" si="33"/>
        <v>-134976</v>
      </c>
      <c r="F160" s="25">
        <f t="shared" si="33"/>
        <v>573248</v>
      </c>
      <c r="G160" s="25">
        <f t="shared" si="33"/>
        <v>255712</v>
      </c>
      <c r="H160" s="25">
        <f t="shared" si="33"/>
        <v>367872</v>
      </c>
      <c r="I160" s="25">
        <f t="shared" si="33"/>
        <v>329696</v>
      </c>
      <c r="J160" s="25">
        <f>AVERAGE(B160:I160)</f>
        <v>151396</v>
      </c>
    </row>
    <row r="161" spans="1:10" x14ac:dyDescent="0.25">
      <c r="A161" s="95" t="s">
        <v>80</v>
      </c>
      <c r="B161" s="25">
        <f t="shared" ref="B161:I161" si="34">B150-B15</f>
        <v>0</v>
      </c>
      <c r="C161" s="25">
        <f t="shared" si="34"/>
        <v>0</v>
      </c>
      <c r="D161" s="25">
        <f t="shared" si="34"/>
        <v>0</v>
      </c>
      <c r="E161" s="25">
        <f t="shared" si="34"/>
        <v>0</v>
      </c>
      <c r="F161" s="25">
        <f t="shared" si="34"/>
        <v>0</v>
      </c>
      <c r="G161" s="25">
        <f t="shared" si="34"/>
        <v>0</v>
      </c>
      <c r="H161" s="25">
        <f t="shared" si="34"/>
        <v>0</v>
      </c>
      <c r="I161" s="25">
        <f t="shared" si="34"/>
        <v>0</v>
      </c>
      <c r="J161" s="25">
        <f t="shared" ref="J161:J167" si="35">AVERAGE(B161:I161)</f>
        <v>0</v>
      </c>
    </row>
    <row r="162" spans="1:10" x14ac:dyDescent="0.25">
      <c r="A162" s="95" t="s">
        <v>81</v>
      </c>
      <c r="B162" s="25">
        <f t="shared" ref="B162:I162" si="36">B151-B16</f>
        <v>0</v>
      </c>
      <c r="C162" s="25">
        <f t="shared" si="36"/>
        <v>0</v>
      </c>
      <c r="D162" s="25">
        <f t="shared" si="36"/>
        <v>0</v>
      </c>
      <c r="E162" s="25">
        <f t="shared" si="36"/>
        <v>0</v>
      </c>
      <c r="F162" s="25">
        <f t="shared" si="36"/>
        <v>0</v>
      </c>
      <c r="G162" s="25">
        <f t="shared" si="36"/>
        <v>0</v>
      </c>
      <c r="H162" s="25">
        <f t="shared" si="36"/>
        <v>0</v>
      </c>
      <c r="I162" s="25">
        <f t="shared" si="36"/>
        <v>0</v>
      </c>
      <c r="J162" s="25">
        <f t="shared" si="35"/>
        <v>0</v>
      </c>
    </row>
    <row r="163" spans="1:10" x14ac:dyDescent="0.25">
      <c r="A163" s="95" t="s">
        <v>82</v>
      </c>
      <c r="B163" s="25">
        <f t="shared" ref="B163:I163" si="37">B152-B17</f>
        <v>0</v>
      </c>
      <c r="C163" s="25">
        <f t="shared" si="37"/>
        <v>0</v>
      </c>
      <c r="D163" s="25">
        <f t="shared" si="37"/>
        <v>0</v>
      </c>
      <c r="E163" s="25">
        <f t="shared" si="37"/>
        <v>0</v>
      </c>
      <c r="F163" s="25">
        <f t="shared" si="37"/>
        <v>0</v>
      </c>
      <c r="G163" s="25">
        <f t="shared" si="37"/>
        <v>0</v>
      </c>
      <c r="H163" s="25">
        <f t="shared" si="37"/>
        <v>0</v>
      </c>
      <c r="I163" s="25">
        <f t="shared" si="37"/>
        <v>0</v>
      </c>
      <c r="J163" s="25">
        <f t="shared" si="35"/>
        <v>0</v>
      </c>
    </row>
    <row r="164" spans="1:10" x14ac:dyDescent="0.25">
      <c r="A164" s="95" t="s">
        <v>83</v>
      </c>
      <c r="B164" s="25">
        <f t="shared" ref="B164:I164" si="38">B153-B18</f>
        <v>0</v>
      </c>
      <c r="C164" s="25">
        <f t="shared" si="38"/>
        <v>60882.5</v>
      </c>
      <c r="D164" s="25">
        <f t="shared" si="38"/>
        <v>58965.5</v>
      </c>
      <c r="E164" s="25">
        <f t="shared" si="38"/>
        <v>57191.5</v>
      </c>
      <c r="F164" s="25">
        <f t="shared" si="38"/>
        <v>55495.5</v>
      </c>
      <c r="G164" s="25">
        <f t="shared" si="38"/>
        <v>22475</v>
      </c>
      <c r="H164" s="25">
        <f t="shared" si="38"/>
        <v>22673</v>
      </c>
      <c r="I164" s="25">
        <f t="shared" si="38"/>
        <v>22869.5</v>
      </c>
      <c r="J164" s="25">
        <f t="shared" si="35"/>
        <v>37569.0625</v>
      </c>
    </row>
    <row r="165" spans="1:10" x14ac:dyDescent="0.25">
      <c r="A165" s="95" t="s">
        <v>84</v>
      </c>
      <c r="B165" s="25">
        <f t="shared" ref="B165:I165" si="39">B154-B19</f>
        <v>0</v>
      </c>
      <c r="C165" s="25">
        <f t="shared" si="39"/>
        <v>0</v>
      </c>
      <c r="D165" s="25">
        <f t="shared" si="39"/>
        <v>0</v>
      </c>
      <c r="E165" s="25">
        <f t="shared" si="39"/>
        <v>0</v>
      </c>
      <c r="F165" s="25">
        <f t="shared" si="39"/>
        <v>0</v>
      </c>
      <c r="G165" s="25">
        <f t="shared" si="39"/>
        <v>0</v>
      </c>
      <c r="H165" s="25">
        <f t="shared" si="39"/>
        <v>0</v>
      </c>
      <c r="I165" s="25">
        <f t="shared" si="39"/>
        <v>0</v>
      </c>
      <c r="J165" s="25">
        <f t="shared" si="35"/>
        <v>0</v>
      </c>
    </row>
    <row r="166" spans="1:10" x14ac:dyDescent="0.25">
      <c r="A166" s="97" t="s">
        <v>85</v>
      </c>
      <c r="B166" s="25">
        <f>B155+B156-B20</f>
        <v>512</v>
      </c>
      <c r="C166" s="25">
        <f t="shared" ref="C166:I166" si="40">C155+C156-C20</f>
        <v>-4864</v>
      </c>
      <c r="D166" s="25">
        <f t="shared" si="40"/>
        <v>-297216</v>
      </c>
      <c r="E166" s="25">
        <f t="shared" si="40"/>
        <v>-45824</v>
      </c>
      <c r="F166" s="25">
        <f t="shared" si="40"/>
        <v>-491008</v>
      </c>
      <c r="G166" s="25">
        <f t="shared" si="40"/>
        <v>-446464</v>
      </c>
      <c r="H166" s="25">
        <f t="shared" si="40"/>
        <v>-581376</v>
      </c>
      <c r="I166" s="25">
        <f t="shared" si="40"/>
        <v>1929216</v>
      </c>
      <c r="J166" s="25">
        <f t="shared" si="35"/>
        <v>7872</v>
      </c>
    </row>
    <row r="167" spans="1:10" x14ac:dyDescent="0.25">
      <c r="A167" s="95" t="s">
        <v>86</v>
      </c>
      <c r="B167" s="25">
        <f>B157-B21</f>
        <v>0</v>
      </c>
      <c r="C167" s="25">
        <f t="shared" ref="C167:I167" si="41">C157-C21</f>
        <v>0</v>
      </c>
      <c r="D167" s="25">
        <f t="shared" si="41"/>
        <v>0</v>
      </c>
      <c r="E167" s="25">
        <f t="shared" si="41"/>
        <v>0</v>
      </c>
      <c r="F167" s="25">
        <f t="shared" si="41"/>
        <v>0</v>
      </c>
      <c r="G167" s="25">
        <f t="shared" si="41"/>
        <v>0</v>
      </c>
      <c r="H167" s="25">
        <f t="shared" si="41"/>
        <v>0</v>
      </c>
      <c r="I167" s="25">
        <f t="shared" si="41"/>
        <v>0</v>
      </c>
      <c r="J167" s="25">
        <f t="shared" si="35"/>
        <v>0</v>
      </c>
    </row>
    <row r="169" spans="1:10" x14ac:dyDescent="0.25">
      <c r="A169" s="95" t="s">
        <v>250</v>
      </c>
      <c r="B169" s="95">
        <v>2010</v>
      </c>
      <c r="C169" s="95">
        <v>2011</v>
      </c>
      <c r="D169" s="95">
        <v>2012</v>
      </c>
      <c r="E169" s="95">
        <v>2013</v>
      </c>
      <c r="F169" s="95">
        <v>2014</v>
      </c>
      <c r="G169" s="95">
        <v>2015</v>
      </c>
      <c r="H169" s="95">
        <v>2016</v>
      </c>
      <c r="I169" s="95">
        <v>2017</v>
      </c>
      <c r="J169" s="29" t="s">
        <v>140</v>
      </c>
    </row>
    <row r="170" spans="1:10" x14ac:dyDescent="0.25">
      <c r="A170" s="95" t="s">
        <v>79</v>
      </c>
      <c r="B170" s="79">
        <f>B160/B14</f>
        <v>0</v>
      </c>
      <c r="C170" s="79">
        <f t="shared" ref="C170:J170" si="42">C160/C14</f>
        <v>0</v>
      </c>
      <c r="D170" s="79">
        <f t="shared" si="42"/>
        <v>-3.990448408322899E-4</v>
      </c>
      <c r="E170" s="79">
        <f t="shared" si="42"/>
        <v>-3.0601358038645932E-4</v>
      </c>
      <c r="F170" s="79">
        <f t="shared" si="42"/>
        <v>1.3319828610373228E-3</v>
      </c>
      <c r="G170" s="79">
        <f t="shared" si="42"/>
        <v>6.0527194820914185E-4</v>
      </c>
      <c r="H170" s="79">
        <f t="shared" si="42"/>
        <v>8.6459603337238409E-4</v>
      </c>
      <c r="I170" s="79">
        <f t="shared" si="42"/>
        <v>7.6944780637547587E-4</v>
      </c>
      <c r="J170" s="79">
        <f t="shared" si="42"/>
        <v>3.4234913939112124E-4</v>
      </c>
    </row>
    <row r="171" spans="1:10" x14ac:dyDescent="0.25">
      <c r="A171" s="95" t="s">
        <v>80</v>
      </c>
      <c r="B171" s="79">
        <f t="shared" ref="B171:J171" si="43">B161/B15</f>
        <v>0</v>
      </c>
      <c r="C171" s="79">
        <f t="shared" si="43"/>
        <v>0</v>
      </c>
      <c r="D171" s="79">
        <f t="shared" si="43"/>
        <v>0</v>
      </c>
      <c r="E171" s="79">
        <f t="shared" si="43"/>
        <v>0</v>
      </c>
      <c r="F171" s="79">
        <f t="shared" si="43"/>
        <v>0</v>
      </c>
      <c r="G171" s="79">
        <f t="shared" si="43"/>
        <v>0</v>
      </c>
      <c r="H171" s="79">
        <f t="shared" si="43"/>
        <v>0</v>
      </c>
      <c r="I171" s="79">
        <f t="shared" si="43"/>
        <v>0</v>
      </c>
      <c r="J171" s="79">
        <f t="shared" si="43"/>
        <v>0</v>
      </c>
    </row>
    <row r="172" spans="1:10" x14ac:dyDescent="0.25">
      <c r="A172" s="95" t="s">
        <v>81</v>
      </c>
      <c r="B172" s="79">
        <f t="shared" ref="B172:J172" si="44">B162/B16</f>
        <v>0</v>
      </c>
      <c r="C172" s="79">
        <f t="shared" si="44"/>
        <v>0</v>
      </c>
      <c r="D172" s="79">
        <f t="shared" si="44"/>
        <v>0</v>
      </c>
      <c r="E172" s="79">
        <f t="shared" si="44"/>
        <v>0</v>
      </c>
      <c r="F172" s="79">
        <f t="shared" si="44"/>
        <v>0</v>
      </c>
      <c r="G172" s="79">
        <f t="shared" si="44"/>
        <v>0</v>
      </c>
      <c r="H172" s="79">
        <f t="shared" si="44"/>
        <v>0</v>
      </c>
      <c r="I172" s="79">
        <f t="shared" si="44"/>
        <v>0</v>
      </c>
      <c r="J172" s="79">
        <f t="shared" si="44"/>
        <v>0</v>
      </c>
    </row>
    <row r="173" spans="1:10" x14ac:dyDescent="0.25">
      <c r="A173" s="95" t="s">
        <v>82</v>
      </c>
      <c r="B173" s="79">
        <f t="shared" ref="B173:J173" si="45">B163/B17</f>
        <v>0</v>
      </c>
      <c r="C173" s="79">
        <f t="shared" si="45"/>
        <v>0</v>
      </c>
      <c r="D173" s="79">
        <f t="shared" si="45"/>
        <v>0</v>
      </c>
      <c r="E173" s="79">
        <f t="shared" si="45"/>
        <v>0</v>
      </c>
      <c r="F173" s="79">
        <f t="shared" si="45"/>
        <v>0</v>
      </c>
      <c r="G173" s="79">
        <f t="shared" si="45"/>
        <v>0</v>
      </c>
      <c r="H173" s="79">
        <f t="shared" si="45"/>
        <v>0</v>
      </c>
      <c r="I173" s="79">
        <f t="shared" si="45"/>
        <v>0</v>
      </c>
      <c r="J173" s="79">
        <f t="shared" si="45"/>
        <v>0</v>
      </c>
    </row>
    <row r="174" spans="1:10" x14ac:dyDescent="0.25">
      <c r="A174" s="95" t="s">
        <v>83</v>
      </c>
      <c r="B174" s="79">
        <f t="shared" ref="B174:J174" si="46">B164/B18</f>
        <v>0</v>
      </c>
      <c r="C174" s="79">
        <f t="shared" si="46"/>
        <v>1.0328867090430285E-2</v>
      </c>
      <c r="D174" s="79">
        <f t="shared" si="46"/>
        <v>1.0253937794348253E-2</v>
      </c>
      <c r="E174" s="79">
        <f t="shared" si="46"/>
        <v>1.0180946037683821E-2</v>
      </c>
      <c r="F174" s="79">
        <f t="shared" si="46"/>
        <v>1.010985383518345E-2</v>
      </c>
      <c r="G174" s="79">
        <f t="shared" si="46"/>
        <v>4.1658032317365441E-3</v>
      </c>
      <c r="H174" s="79">
        <f t="shared" si="46"/>
        <v>4.1660193531654569E-3</v>
      </c>
      <c r="I174" s="79">
        <f t="shared" si="46"/>
        <v>4.1658128112018553E-3</v>
      </c>
      <c r="J174" s="79">
        <f t="shared" si="46"/>
        <v>6.6639318646959699E-3</v>
      </c>
    </row>
    <row r="175" spans="1:10" x14ac:dyDescent="0.25">
      <c r="A175" s="95" t="s">
        <v>84</v>
      </c>
      <c r="B175" s="79">
        <f t="shared" ref="B175:J175" si="47">B165/B19</f>
        <v>0</v>
      </c>
      <c r="C175" s="79">
        <f t="shared" si="47"/>
        <v>0</v>
      </c>
      <c r="D175" s="79">
        <f t="shared" si="47"/>
        <v>0</v>
      </c>
      <c r="E175" s="79">
        <f t="shared" si="47"/>
        <v>0</v>
      </c>
      <c r="F175" s="79">
        <f t="shared" si="47"/>
        <v>0</v>
      </c>
      <c r="G175" s="79">
        <f t="shared" si="47"/>
        <v>0</v>
      </c>
      <c r="H175" s="79">
        <f t="shared" si="47"/>
        <v>0</v>
      </c>
      <c r="I175" s="79">
        <f t="shared" si="47"/>
        <v>0</v>
      </c>
      <c r="J175" s="79">
        <f t="shared" si="47"/>
        <v>0</v>
      </c>
    </row>
    <row r="176" spans="1:10" x14ac:dyDescent="0.25">
      <c r="A176" s="97" t="s">
        <v>85</v>
      </c>
      <c r="B176" s="79">
        <f t="shared" ref="B176:J176" si="48">B166/B20</f>
        <v>5.2225904612727682E-8</v>
      </c>
      <c r="C176" s="79">
        <f t="shared" si="48"/>
        <v>-5.0771399262970299E-7</v>
      </c>
      <c r="D176" s="79">
        <f t="shared" si="48"/>
        <v>-3.1796591208234317E-5</v>
      </c>
      <c r="E176" s="79">
        <f t="shared" si="48"/>
        <v>-5.0196776974317762E-6</v>
      </c>
      <c r="F176" s="79">
        <f t="shared" si="48"/>
        <v>-5.5065497509592533E-5</v>
      </c>
      <c r="G176" s="79">
        <f t="shared" si="48"/>
        <v>-5.0990019171545514E-5</v>
      </c>
      <c r="H176" s="79">
        <f t="shared" si="48"/>
        <v>-6.5885999291877826E-5</v>
      </c>
      <c r="I176" s="79">
        <f t="shared" si="48"/>
        <v>2.1700129095035507E-4</v>
      </c>
      <c r="J176" s="79">
        <f t="shared" si="48"/>
        <v>8.5977497885372957E-7</v>
      </c>
    </row>
    <row r="177" spans="1:10" x14ac:dyDescent="0.25">
      <c r="A177" s="95" t="s">
        <v>86</v>
      </c>
      <c r="B177" s="79">
        <f t="shared" ref="B177:J177" si="49">B167/B21</f>
        <v>0</v>
      </c>
      <c r="C177" s="79">
        <f t="shared" si="49"/>
        <v>0</v>
      </c>
      <c r="D177" s="79">
        <f t="shared" si="49"/>
        <v>0</v>
      </c>
      <c r="E177" s="79">
        <f t="shared" si="49"/>
        <v>0</v>
      </c>
      <c r="F177" s="79">
        <f t="shared" si="49"/>
        <v>0</v>
      </c>
      <c r="G177" s="79">
        <f t="shared" si="49"/>
        <v>0</v>
      </c>
      <c r="H177" s="79">
        <f t="shared" si="49"/>
        <v>0</v>
      </c>
      <c r="I177" s="79">
        <f t="shared" si="49"/>
        <v>0</v>
      </c>
      <c r="J177" s="79">
        <f t="shared" si="4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5BA3-D288-4458-9CD2-0129ECFEBCE2}">
  <dimension ref="A1:M59"/>
  <sheetViews>
    <sheetView topLeftCell="A4" workbookViewId="0">
      <selection activeCell="A19" sqref="A19:XFD19"/>
    </sheetView>
  </sheetViews>
  <sheetFormatPr defaultRowHeight="15" x14ac:dyDescent="0.25"/>
  <cols>
    <col min="1" max="1" width="26" style="2" customWidth="1"/>
    <col min="2" max="2" width="15.140625" style="17" customWidth="1"/>
    <col min="3" max="4" width="15" customWidth="1"/>
    <col min="5" max="5" width="14.85546875" customWidth="1"/>
    <col min="6" max="6" width="15.28515625" bestFit="1" customWidth="1"/>
    <col min="7" max="7" width="13.85546875" style="17" customWidth="1"/>
    <col min="8" max="8" width="16.28515625" style="31" customWidth="1"/>
    <col min="9" max="10" width="14.28515625" bestFit="1" customWidth="1"/>
    <col min="11" max="11" width="14.28515625" style="93" customWidth="1"/>
  </cols>
  <sheetData>
    <row r="1" spans="1:11" x14ac:dyDescent="0.25">
      <c r="A1" s="16" t="s">
        <v>151</v>
      </c>
    </row>
    <row r="2" spans="1:11" x14ac:dyDescent="0.25">
      <c r="A2" s="16" t="s">
        <v>208</v>
      </c>
    </row>
    <row r="3" spans="1:11" x14ac:dyDescent="0.25">
      <c r="B3" s="30" t="s">
        <v>152</v>
      </c>
      <c r="C3" s="31" t="s">
        <v>157</v>
      </c>
      <c r="D3" t="s">
        <v>153</v>
      </c>
      <c r="E3" s="31" t="s">
        <v>158</v>
      </c>
    </row>
    <row r="4" spans="1:11" s="86" customFormat="1" x14ac:dyDescent="0.25">
      <c r="A4" s="2"/>
      <c r="B4" s="85" t="s">
        <v>228</v>
      </c>
      <c r="C4" s="31"/>
      <c r="E4" s="31"/>
      <c r="G4" s="17"/>
      <c r="H4" s="31"/>
      <c r="K4" s="93"/>
    </row>
    <row r="5" spans="1:11" x14ac:dyDescent="0.25">
      <c r="A5" s="2" t="s">
        <v>154</v>
      </c>
      <c r="B5" s="17">
        <v>3115</v>
      </c>
      <c r="C5" s="33">
        <f>'Municipal Populations'!B2</f>
        <v>3210.3840329999998</v>
      </c>
      <c r="D5" s="17">
        <v>3235</v>
      </c>
      <c r="E5" s="33">
        <f>'Municipal Populations'!I2</f>
        <v>3514.4372560000002</v>
      </c>
    </row>
    <row r="6" spans="1:11" x14ac:dyDescent="0.25">
      <c r="A6" s="2" t="s">
        <v>106</v>
      </c>
      <c r="B6" s="17">
        <v>7645</v>
      </c>
      <c r="C6" s="33">
        <f>'Municipal Populations'!B3</f>
        <v>10695.955078000001</v>
      </c>
      <c r="D6" s="17">
        <v>7770</v>
      </c>
      <c r="E6" s="33">
        <f>'Municipal Populations'!I3</f>
        <v>11708.008789</v>
      </c>
    </row>
    <row r="7" spans="1:11" x14ac:dyDescent="0.25">
      <c r="A7" s="2" t="s">
        <v>107</v>
      </c>
      <c r="B7" s="17">
        <v>1160</v>
      </c>
      <c r="C7" s="33">
        <f>'Municipal Populations'!B4</f>
        <v>1237.491577</v>
      </c>
      <c r="D7" s="17">
        <v>1180</v>
      </c>
      <c r="E7" s="33">
        <f>'Municipal Populations'!I4</f>
        <v>1345.491577</v>
      </c>
    </row>
    <row r="8" spans="1:11" x14ac:dyDescent="0.25">
      <c r="A8" s="2" t="s">
        <v>90</v>
      </c>
      <c r="B8" s="17">
        <v>1855</v>
      </c>
      <c r="C8" s="33">
        <f>'Municipal Populations'!B5</f>
        <v>2034.0235600000001</v>
      </c>
      <c r="D8" s="17">
        <v>1860</v>
      </c>
      <c r="E8" s="33">
        <f>'Municipal Populations'!I5</f>
        <v>2212.0234380000002</v>
      </c>
    </row>
    <row r="9" spans="1:11" x14ac:dyDescent="0.25">
      <c r="A9" s="2" t="s">
        <v>39</v>
      </c>
      <c r="B9" s="17">
        <v>475</v>
      </c>
      <c r="C9" s="33">
        <f>'Municipal Populations'!B6</f>
        <v>493.601563</v>
      </c>
      <c r="D9" s="17">
        <v>485</v>
      </c>
      <c r="E9" s="33">
        <f>'Municipal Populations'!I6</f>
        <v>521.60156300000006</v>
      </c>
    </row>
    <row r="10" spans="1:11" x14ac:dyDescent="0.25">
      <c r="A10" s="2" t="s">
        <v>40</v>
      </c>
      <c r="B10" s="17">
        <v>205</v>
      </c>
      <c r="C10" s="33">
        <f>'Municipal Populations'!B7</f>
        <v>203.31991600000001</v>
      </c>
      <c r="D10" s="17">
        <v>210</v>
      </c>
      <c r="E10" s="33">
        <f>'Municipal Populations'!I7</f>
        <v>223.31991600000001</v>
      </c>
    </row>
    <row r="11" spans="1:11" x14ac:dyDescent="0.25">
      <c r="A11" s="2" t="s">
        <v>41</v>
      </c>
      <c r="B11" s="17">
        <v>135</v>
      </c>
      <c r="C11" s="33">
        <f>'Municipal Populations'!B8</f>
        <v>135.255188</v>
      </c>
      <c r="D11" s="17">
        <v>140</v>
      </c>
      <c r="E11" s="33">
        <f>'Municipal Populations'!I8</f>
        <v>148.255188</v>
      </c>
    </row>
    <row r="12" spans="1:11" x14ac:dyDescent="0.25">
      <c r="A12" s="2" t="s">
        <v>36</v>
      </c>
      <c r="B12" s="17">
        <v>155100</v>
      </c>
      <c r="C12" s="33">
        <f>'Municipal Populations'!B9</f>
        <v>233669.640625</v>
      </c>
      <c r="D12" s="17">
        <v>163480</v>
      </c>
      <c r="E12" s="33">
        <f>'Municipal Populations'!I9</f>
        <v>256680.25</v>
      </c>
    </row>
    <row r="13" spans="1:11" x14ac:dyDescent="0.25">
      <c r="A13" s="2" t="s">
        <v>91</v>
      </c>
      <c r="B13" s="17">
        <v>1855</v>
      </c>
      <c r="C13" s="33">
        <f>'Municipal Populations'!B10</f>
        <v>1888.1297609999999</v>
      </c>
      <c r="D13" s="17">
        <v>2005</v>
      </c>
      <c r="E13" s="33">
        <f>'Municipal Populations'!I10</f>
        <v>2066.1296390000002</v>
      </c>
    </row>
    <row r="14" spans="1:11" s="16" customFormat="1" x14ac:dyDescent="0.25">
      <c r="A14"/>
      <c r="B14" s="81" t="s">
        <v>227</v>
      </c>
      <c r="C14"/>
      <c r="D14"/>
      <c r="E14"/>
      <c r="G14" s="19"/>
      <c r="H14" s="28"/>
    </row>
    <row r="15" spans="1:11" x14ac:dyDescent="0.25">
      <c r="A15" s="2" t="s">
        <v>155</v>
      </c>
      <c r="B15" s="17">
        <v>50325</v>
      </c>
      <c r="C15" s="33">
        <f>'Municipal Populations'!B11</f>
        <v>52968.023437999997</v>
      </c>
      <c r="D15" s="11">
        <v>52710</v>
      </c>
      <c r="E15" s="33">
        <f>'Municipal Populations'!I11</f>
        <v>57324.4375</v>
      </c>
    </row>
    <row r="16" spans="1:11" x14ac:dyDescent="0.25">
      <c r="A16" s="2" t="s">
        <v>156</v>
      </c>
      <c r="B16" s="17">
        <v>1345</v>
      </c>
      <c r="C16" s="76" t="s">
        <v>207</v>
      </c>
      <c r="D16" s="17">
        <v>1835</v>
      </c>
      <c r="E16" s="76" t="s">
        <v>207</v>
      </c>
    </row>
    <row r="18" spans="1:11" ht="45" x14ac:dyDescent="0.25">
      <c r="A18" s="2" t="s">
        <v>226</v>
      </c>
      <c r="B18" s="17">
        <f>SUM(B6:B11)</f>
        <v>11475</v>
      </c>
      <c r="C18" s="33">
        <f t="shared" ref="C18:E18" si="0">SUM(C6:C11)</f>
        <v>14799.646882000001</v>
      </c>
      <c r="D18" s="17">
        <f t="shared" si="0"/>
        <v>11645</v>
      </c>
      <c r="E18" s="33">
        <f t="shared" si="0"/>
        <v>16158.700471</v>
      </c>
    </row>
    <row r="19" spans="1:11" s="86" customFormat="1" x14ac:dyDescent="0.25">
      <c r="A19" s="16"/>
      <c r="B19" s="17"/>
      <c r="G19" s="17"/>
      <c r="H19" s="31"/>
      <c r="K19" s="93"/>
    </row>
    <row r="20" spans="1:11" s="86" customFormat="1" x14ac:dyDescent="0.25">
      <c r="A20" s="16"/>
      <c r="B20" s="17"/>
      <c r="G20" s="17"/>
      <c r="H20" s="31"/>
      <c r="K20" s="93"/>
    </row>
    <row r="22" spans="1:11" x14ac:dyDescent="0.25">
      <c r="A22" s="16" t="s">
        <v>229</v>
      </c>
    </row>
    <row r="23" spans="1:11" x14ac:dyDescent="0.25">
      <c r="A23" s="16" t="s">
        <v>225</v>
      </c>
    </row>
    <row r="24" spans="1:11" s="2" customFormat="1" ht="90" x14ac:dyDescent="0.25">
      <c r="A24" s="2" t="s">
        <v>105</v>
      </c>
      <c r="B24" s="18" t="s">
        <v>108</v>
      </c>
      <c r="C24" s="20" t="s">
        <v>110</v>
      </c>
      <c r="D24" s="20" t="s">
        <v>118</v>
      </c>
      <c r="E24" s="2" t="s">
        <v>113</v>
      </c>
      <c r="F24" s="20" t="s">
        <v>114</v>
      </c>
      <c r="G24" s="18" t="s">
        <v>115</v>
      </c>
      <c r="H24" s="32" t="s">
        <v>116</v>
      </c>
    </row>
    <row r="25" spans="1:11" x14ac:dyDescent="0.25">
      <c r="A25" s="2" t="s">
        <v>106</v>
      </c>
      <c r="B25" s="17">
        <v>989000000</v>
      </c>
      <c r="C25" s="21">
        <f>'Municipal Water'!J24</f>
        <v>414839748</v>
      </c>
      <c r="D25" s="21">
        <f>'Municipal Water'!J88</f>
        <v>415109476</v>
      </c>
      <c r="E25" s="23">
        <v>5.5399999999999998E-2</v>
      </c>
      <c r="F25" s="26">
        <f>C25/C$32</f>
        <v>4.2338759338612628E-2</v>
      </c>
      <c r="G25" s="17">
        <v>1825</v>
      </c>
      <c r="H25" s="33">
        <f>('Muni WR details'!H14*7.48052*60*60*24*365)/1000000</f>
        <v>12329.280030350596</v>
      </c>
    </row>
    <row r="26" spans="1:11" ht="30" x14ac:dyDescent="0.25">
      <c r="A26" s="2" t="s">
        <v>109</v>
      </c>
      <c r="B26" s="17">
        <v>292000000</v>
      </c>
      <c r="C26" s="21">
        <f>'Municipal Water'!J25</f>
        <v>46444385.5</v>
      </c>
      <c r="D26" s="21">
        <f>'Municipal Water'!J89</f>
        <v>46474573</v>
      </c>
      <c r="E26" s="23">
        <v>1.6400000000000001E-2</v>
      </c>
      <c r="F26" s="26">
        <f t="shared" ref="F26:F32" si="1">C26/C$32</f>
        <v>4.7401380166546868E-3</v>
      </c>
      <c r="G26" s="17">
        <v>927</v>
      </c>
      <c r="H26" s="33">
        <f>('Muni WR details'!H19*7.48052*60*60*24*365)/1000000</f>
        <v>1179.5283935999994</v>
      </c>
    </row>
    <row r="27" spans="1:11" x14ac:dyDescent="0.25">
      <c r="A27" s="2" t="s">
        <v>90</v>
      </c>
      <c r="B27" s="17">
        <v>131400000</v>
      </c>
      <c r="C27" s="21">
        <f>'Municipal Water'!J26</f>
        <v>79175932</v>
      </c>
      <c r="D27" s="21">
        <f>'Municipal Water'!J90</f>
        <v>79227390</v>
      </c>
      <c r="E27" s="23">
        <v>7.4000000000000003E-3</v>
      </c>
      <c r="F27" s="26">
        <f t="shared" si="1"/>
        <v>8.0807365892970277E-3</v>
      </c>
      <c r="G27" s="17">
        <v>420</v>
      </c>
      <c r="H27" s="33">
        <f>('Muni WR details'!H21*7.48052*60*60*24*365)/1000000</f>
        <v>448.22078956799999</v>
      </c>
    </row>
    <row r="28" spans="1:11" x14ac:dyDescent="0.25">
      <c r="A28" s="2" t="s">
        <v>39</v>
      </c>
      <c r="B28" s="17">
        <v>134000000</v>
      </c>
      <c r="C28" s="21">
        <f>'Municipal Water'!J27</f>
        <v>18469817</v>
      </c>
      <c r="D28" s="21">
        <f>'Municipal Water'!J91</f>
        <v>18481823.25</v>
      </c>
      <c r="E28" s="23">
        <v>7.4999999999999997E-3</v>
      </c>
      <c r="F28" s="26">
        <f t="shared" si="1"/>
        <v>1.8850390801780554E-3</v>
      </c>
      <c r="G28" s="17">
        <v>401</v>
      </c>
      <c r="H28" s="33">
        <f>('Muni WR details'!H27*7.48052*60*60*24*365)/1000000</f>
        <v>401.03965382400008</v>
      </c>
    </row>
    <row r="29" spans="1:11" x14ac:dyDescent="0.25">
      <c r="A29" s="2" t="s">
        <v>40</v>
      </c>
      <c r="B29" s="17">
        <v>40880000</v>
      </c>
      <c r="C29" s="21">
        <f>'Municipal Water'!J28</f>
        <v>5637672.0625</v>
      </c>
      <c r="D29" s="21">
        <f>'Municipal Water'!J92</f>
        <v>5641335.9375</v>
      </c>
      <c r="E29" s="23">
        <v>2.3E-3</v>
      </c>
      <c r="F29" s="26">
        <f t="shared" si="1"/>
        <v>5.7538372789727799E-4</v>
      </c>
      <c r="G29" s="17">
        <v>217</v>
      </c>
      <c r="H29" s="33">
        <f>('Muni WR details'!H32*7.48052*60*60*24*365)/1000000</f>
        <v>530.7877771200001</v>
      </c>
    </row>
    <row r="30" spans="1:11" x14ac:dyDescent="0.25">
      <c r="A30" s="2" t="s">
        <v>41</v>
      </c>
      <c r="B30" s="17">
        <v>5100000</v>
      </c>
      <c r="C30" s="21">
        <f>'Municipal Water'!J29</f>
        <v>3395853.03125</v>
      </c>
      <c r="D30" s="21">
        <f>'Municipal Water'!J93</f>
        <v>3398059.9375</v>
      </c>
      <c r="E30" s="23">
        <v>2.9999999999999997E-4</v>
      </c>
      <c r="F30" s="26">
        <f t="shared" si="1"/>
        <v>3.4658251754456261E-4</v>
      </c>
      <c r="G30" s="17">
        <v>91</v>
      </c>
      <c r="H30" s="33">
        <f>('Muni WR details'!H34*7.48052*60*60*24*365)/1000000</f>
        <v>110.8756689984</v>
      </c>
    </row>
    <row r="31" spans="1:11" ht="45" x14ac:dyDescent="0.25">
      <c r="A31" s="2" t="s">
        <v>112</v>
      </c>
      <c r="B31" s="17">
        <v>16253000000</v>
      </c>
      <c r="C31" s="21">
        <f>'Municipal Water'!J20+'Municipal Water'!J21</f>
        <v>9230144862</v>
      </c>
      <c r="D31" s="21">
        <f>'Municipal Water'!J118+'Municipal Water'!J119</f>
        <v>9236145893</v>
      </c>
      <c r="E31" s="23">
        <v>0.91800000000000004</v>
      </c>
      <c r="F31" s="26">
        <f t="shared" si="1"/>
        <v>0.94203336072981581</v>
      </c>
      <c r="G31" s="17">
        <v>56210</v>
      </c>
      <c r="H31" s="33">
        <f>('Muni WR details'!H3*7.48052*60*60*24*365)/1000000</f>
        <v>14626.152080639999</v>
      </c>
    </row>
    <row r="32" spans="1:11" x14ac:dyDescent="0.25">
      <c r="A32" s="15" t="s">
        <v>111</v>
      </c>
      <c r="B32" s="17">
        <f>SUM(B25:B31)</f>
        <v>17845380000</v>
      </c>
      <c r="C32" s="22">
        <f>SUM(C25:C31)</f>
        <v>9798108269.59375</v>
      </c>
      <c r="D32" s="22">
        <f>SUM(D25:D31)</f>
        <v>9804478551.125</v>
      </c>
      <c r="E32" s="24">
        <v>1</v>
      </c>
      <c r="F32" s="27">
        <f t="shared" si="1"/>
        <v>1</v>
      </c>
    </row>
    <row r="33" spans="1:13" s="98" customFormat="1" x14ac:dyDescent="0.25">
      <c r="A33" s="15"/>
      <c r="B33" s="96"/>
      <c r="C33" s="22"/>
      <c r="D33" s="22"/>
      <c r="E33" s="24"/>
      <c r="F33" s="27"/>
      <c r="G33" s="96"/>
      <c r="H33" s="31"/>
    </row>
    <row r="34" spans="1:13" s="98" customFormat="1" x14ac:dyDescent="0.25">
      <c r="A34" s="15"/>
      <c r="B34" s="96"/>
      <c r="C34" s="22"/>
      <c r="D34" s="22"/>
      <c r="E34" s="24"/>
      <c r="F34" s="27"/>
      <c r="G34" s="96"/>
      <c r="H34" s="31"/>
    </row>
    <row r="36" spans="1:13" x14ac:dyDescent="0.25">
      <c r="A36" s="16" t="s">
        <v>125</v>
      </c>
      <c r="J36" s="16"/>
      <c r="K36" s="16"/>
    </row>
    <row r="37" spans="1:13" x14ac:dyDescent="0.25">
      <c r="A37" s="16" t="s">
        <v>224</v>
      </c>
      <c r="J37" s="16"/>
      <c r="K37" s="16"/>
    </row>
    <row r="38" spans="1:13" ht="75" x14ac:dyDescent="0.25">
      <c r="A38" s="2" t="s">
        <v>105</v>
      </c>
      <c r="B38" s="18" t="s">
        <v>126</v>
      </c>
      <c r="C38" s="18" t="s">
        <v>134</v>
      </c>
      <c r="D38" s="35" t="s">
        <v>127</v>
      </c>
      <c r="E38" s="35" t="s">
        <v>135</v>
      </c>
      <c r="F38" s="20" t="s">
        <v>139</v>
      </c>
      <c r="G38" s="2" t="s">
        <v>136</v>
      </c>
      <c r="H38" s="20" t="s">
        <v>220</v>
      </c>
      <c r="I38" s="2" t="s">
        <v>239</v>
      </c>
      <c r="J38" s="20" t="s">
        <v>219</v>
      </c>
      <c r="K38" s="20"/>
      <c r="L38" s="20" t="s">
        <v>150</v>
      </c>
    </row>
    <row r="39" spans="1:13" x14ac:dyDescent="0.25">
      <c r="A39" s="2" t="s">
        <v>106</v>
      </c>
      <c r="B39" s="34">
        <v>289.44</v>
      </c>
      <c r="C39" s="17">
        <v>2700</v>
      </c>
      <c r="D39" s="38">
        <v>1.18</v>
      </c>
      <c r="E39" s="36">
        <f t="shared" ref="E39:E45" si="2">B25/1000</f>
        <v>989000</v>
      </c>
      <c r="F39" s="21">
        <f>D25/1000</f>
        <v>415109.47600000002</v>
      </c>
      <c r="G39" s="41">
        <f t="shared" ref="G39:G45" si="3">B39*C39+D39*E39</f>
        <v>1948508</v>
      </c>
      <c r="H39" s="43">
        <f>J39*F39</f>
        <v>2286149.7998841074</v>
      </c>
      <c r="I39" s="78">
        <f t="shared" ref="I39:I45" si="4">G39/E39</f>
        <v>1.970179979777553</v>
      </c>
      <c r="J39" s="42">
        <f>'Municipal Water'!J96</f>
        <v>5.5073418749999998</v>
      </c>
      <c r="K39" s="42"/>
      <c r="L39" s="84">
        <f>'Municipal Water'!J62</f>
        <v>4.4991988749999994</v>
      </c>
      <c r="M39" s="40"/>
    </row>
    <row r="40" spans="1:13" ht="30" x14ac:dyDescent="0.25">
      <c r="A40" s="2" t="s">
        <v>109</v>
      </c>
      <c r="B40" s="34">
        <v>387</v>
      </c>
      <c r="C40" s="17">
        <v>855</v>
      </c>
      <c r="D40" s="38">
        <v>1.5</v>
      </c>
      <c r="E40" s="36">
        <f t="shared" si="2"/>
        <v>292000</v>
      </c>
      <c r="F40" s="21">
        <f t="shared" ref="F40:F44" si="5">D26/1000</f>
        <v>46474.572999999997</v>
      </c>
      <c r="G40" s="41">
        <f t="shared" si="3"/>
        <v>768885</v>
      </c>
      <c r="H40" s="43">
        <f t="shared" ref="H40:H44" si="6">J40*F40</f>
        <v>295081.61051834899</v>
      </c>
      <c r="I40" s="78">
        <f t="shared" si="4"/>
        <v>2.6331678082191781</v>
      </c>
      <c r="J40" s="42">
        <f>'Municipal Water'!J97</f>
        <v>6.3493130000000004</v>
      </c>
      <c r="K40" s="42"/>
      <c r="L40" s="84">
        <f>'Municipal Water'!J63</f>
        <v>6.0537065000000005</v>
      </c>
    </row>
    <row r="41" spans="1:13" x14ac:dyDescent="0.25">
      <c r="A41" s="2" t="s">
        <v>90</v>
      </c>
      <c r="B41" s="34">
        <v>192</v>
      </c>
      <c r="C41" s="17">
        <v>830</v>
      </c>
      <c r="D41" s="38">
        <v>3.61</v>
      </c>
      <c r="E41" s="36">
        <f t="shared" si="2"/>
        <v>131400</v>
      </c>
      <c r="F41" s="21">
        <f t="shared" si="5"/>
        <v>79227.39</v>
      </c>
      <c r="G41" s="41">
        <f t="shared" si="3"/>
        <v>633714</v>
      </c>
      <c r="H41" s="43">
        <f t="shared" si="6"/>
        <v>484438.1044253438</v>
      </c>
      <c r="I41" s="78">
        <f t="shared" si="4"/>
        <v>4.822785388127854</v>
      </c>
      <c r="J41" s="42">
        <f>'Municipal Water'!J98</f>
        <v>6.1145281250000005</v>
      </c>
      <c r="K41" s="42"/>
      <c r="L41" s="84">
        <f>'Municipal Water'!J64</f>
        <v>5.559428875</v>
      </c>
    </row>
    <row r="42" spans="1:13" x14ac:dyDescent="0.25">
      <c r="A42" s="2" t="s">
        <v>39</v>
      </c>
      <c r="B42" s="34">
        <v>538.20000000000005</v>
      </c>
      <c r="C42" s="17">
        <v>239</v>
      </c>
      <c r="D42" s="38">
        <v>3</v>
      </c>
      <c r="E42" s="36">
        <f t="shared" si="2"/>
        <v>134000</v>
      </c>
      <c r="F42" s="21">
        <f t="shared" si="5"/>
        <v>18481.823250000001</v>
      </c>
      <c r="G42" s="41">
        <f t="shared" si="3"/>
        <v>530629.80000000005</v>
      </c>
      <c r="H42" s="43">
        <f t="shared" si="6"/>
        <v>125312.66426730048</v>
      </c>
      <c r="I42" s="78">
        <f t="shared" si="4"/>
        <v>3.9599238805970152</v>
      </c>
      <c r="J42" s="42">
        <f>'Municipal Water'!J99</f>
        <v>6.7803193750000004</v>
      </c>
      <c r="K42" s="42"/>
      <c r="L42" s="84">
        <f>'Municipal Water'!J65</f>
        <v>7.2797412499999998</v>
      </c>
    </row>
    <row r="43" spans="1:13" x14ac:dyDescent="0.25">
      <c r="A43" s="2" t="s">
        <v>40</v>
      </c>
      <c r="B43" s="34">
        <v>660</v>
      </c>
      <c r="C43" s="17">
        <v>393</v>
      </c>
      <c r="D43" s="38">
        <v>1.5</v>
      </c>
      <c r="E43" s="36">
        <f t="shared" si="2"/>
        <v>40880</v>
      </c>
      <c r="F43" s="21">
        <f t="shared" si="5"/>
        <v>5641.3359375</v>
      </c>
      <c r="G43" s="41">
        <f t="shared" si="3"/>
        <v>320700</v>
      </c>
      <c r="H43" s="43">
        <f t="shared" si="6"/>
        <v>42810.366539554692</v>
      </c>
      <c r="I43" s="78">
        <f t="shared" si="4"/>
        <v>7.8449119373776908</v>
      </c>
      <c r="J43" s="42">
        <f>'Municipal Water'!J100</f>
        <v>7.588693000000001</v>
      </c>
      <c r="K43" s="42"/>
      <c r="L43" s="84">
        <f>'Municipal Water'!J66</f>
        <v>9.5883966249999997</v>
      </c>
    </row>
    <row r="44" spans="1:13" x14ac:dyDescent="0.25">
      <c r="A44" s="2" t="s">
        <v>41</v>
      </c>
      <c r="B44" s="34">
        <v>636.48</v>
      </c>
      <c r="C44" s="17">
        <v>90</v>
      </c>
      <c r="D44" s="38">
        <v>2.85</v>
      </c>
      <c r="E44" s="36">
        <f t="shared" si="2"/>
        <v>5100</v>
      </c>
      <c r="F44" s="21">
        <f t="shared" si="5"/>
        <v>3398.0599375000002</v>
      </c>
      <c r="G44" s="41">
        <f t="shared" si="3"/>
        <v>71818.200000000012</v>
      </c>
      <c r="H44" s="43">
        <f t="shared" si="6"/>
        <v>27154.132276213175</v>
      </c>
      <c r="I44" s="78">
        <f t="shared" si="4"/>
        <v>14.082000000000003</v>
      </c>
      <c r="J44" s="42">
        <f>'Municipal Water'!J101</f>
        <v>7.9910692500000007</v>
      </c>
      <c r="K44" s="42"/>
      <c r="L44" s="84">
        <f>'Municipal Water'!J67</f>
        <v>11.095751374999999</v>
      </c>
    </row>
    <row r="45" spans="1:13" ht="30" x14ac:dyDescent="0.25">
      <c r="A45" s="2" t="s">
        <v>137</v>
      </c>
      <c r="B45" s="34">
        <v>92.64</v>
      </c>
      <c r="C45" s="17">
        <v>49304</v>
      </c>
      <c r="D45" s="38">
        <v>3.5</v>
      </c>
      <c r="E45" s="36">
        <f t="shared" si="2"/>
        <v>16253000</v>
      </c>
      <c r="F45" s="21">
        <f>D31/1000</f>
        <v>9236145.8929999992</v>
      </c>
      <c r="G45" s="41">
        <f t="shared" si="3"/>
        <v>61453022.560000002</v>
      </c>
      <c r="H45" s="43">
        <f>('Municipal Water'!J155/1000)*'ECONorthwest Tables 6, 23, &amp; 24'!J45+('Municipal Water'!J156/1000)*'ECONorthwest Tables 6, 23, &amp; 24'!J46</f>
        <v>27118404.02376283</v>
      </c>
      <c r="I45" s="78">
        <f t="shared" si="4"/>
        <v>3.7810264295822313</v>
      </c>
      <c r="J45" s="42">
        <f>'Municipal Water'!J136</f>
        <v>3.31077925</v>
      </c>
      <c r="K45" s="42" t="s">
        <v>244</v>
      </c>
      <c r="L45" s="84">
        <f>'Municipal Water'!J68</f>
        <v>3.3924796250000004</v>
      </c>
    </row>
    <row r="46" spans="1:13" s="93" customFormat="1" x14ac:dyDescent="0.25">
      <c r="A46" s="2"/>
      <c r="B46" s="94"/>
      <c r="C46" s="92"/>
      <c r="D46" s="38"/>
      <c r="E46" s="36"/>
      <c r="F46" s="21"/>
      <c r="G46" s="41"/>
      <c r="H46" s="43"/>
      <c r="I46" s="78"/>
      <c r="J46" s="42">
        <f>'Municipal Water'!J137</f>
        <v>2.4343967499999999</v>
      </c>
      <c r="K46" s="42" t="s">
        <v>245</v>
      </c>
      <c r="L46" s="43"/>
    </row>
    <row r="47" spans="1:13" x14ac:dyDescent="0.25">
      <c r="A47" s="2" t="s">
        <v>91</v>
      </c>
      <c r="B47" s="34">
        <v>270</v>
      </c>
      <c r="C47" s="17">
        <v>798</v>
      </c>
      <c r="D47" s="38"/>
      <c r="E47" s="83" t="s">
        <v>138</v>
      </c>
      <c r="F47" s="80" t="s">
        <v>138</v>
      </c>
      <c r="G47" s="41">
        <f>B47*C47</f>
        <v>215460</v>
      </c>
      <c r="H47" s="80" t="s">
        <v>138</v>
      </c>
      <c r="I47" s="78" t="s">
        <v>138</v>
      </c>
      <c r="J47" s="42">
        <f>'Municipal Water'!J59</f>
        <v>3.7765401249999999</v>
      </c>
      <c r="K47" s="42"/>
      <c r="L47" s="43" t="s">
        <v>138</v>
      </c>
    </row>
    <row r="48" spans="1:13" x14ac:dyDescent="0.25">
      <c r="A48" s="15" t="s">
        <v>128</v>
      </c>
      <c r="B48" s="34"/>
      <c r="C48" s="34"/>
      <c r="D48" s="39">
        <f>AVERAGE(D39:D45)</f>
        <v>2.4485714285714288</v>
      </c>
      <c r="E48" s="37"/>
      <c r="F48" s="37"/>
      <c r="G48" s="41"/>
      <c r="H48" s="33"/>
      <c r="I48" s="31"/>
      <c r="J48" s="31"/>
      <c r="K48" s="31"/>
    </row>
    <row r="49" spans="1:11" x14ac:dyDescent="0.25">
      <c r="A49" s="15" t="s">
        <v>111</v>
      </c>
      <c r="C49" s="25">
        <f>SUM(C39:C47)</f>
        <v>55209</v>
      </c>
      <c r="E49" s="11">
        <f>SUM(E39:E45)</f>
        <v>17845380</v>
      </c>
      <c r="F49" s="33">
        <f>SUM(F39:F47)</f>
        <v>9804478.5511249993</v>
      </c>
      <c r="G49" s="41">
        <f>SUM(G39:G47)</f>
        <v>65942737.560000002</v>
      </c>
      <c r="H49" s="41">
        <f>SUM(H39:H47)</f>
        <v>30379350.701673698</v>
      </c>
      <c r="I49" s="43"/>
      <c r="J49" s="43"/>
      <c r="K49" s="43"/>
    </row>
    <row r="51" spans="1:11" x14ac:dyDescent="0.25">
      <c r="A51"/>
      <c r="B51"/>
      <c r="G51"/>
      <c r="H51"/>
    </row>
    <row r="52" spans="1:11" x14ac:dyDescent="0.25">
      <c r="A52"/>
      <c r="B52"/>
      <c r="G52"/>
      <c r="H52"/>
    </row>
    <row r="53" spans="1:11" x14ac:dyDescent="0.25">
      <c r="A53"/>
      <c r="B53"/>
      <c r="G53"/>
      <c r="H53"/>
    </row>
    <row r="54" spans="1:11" x14ac:dyDescent="0.25">
      <c r="A54"/>
      <c r="B54"/>
      <c r="G54"/>
      <c r="H54"/>
    </row>
    <row r="55" spans="1:11" x14ac:dyDescent="0.25">
      <c r="A55"/>
      <c r="B55"/>
      <c r="G55"/>
      <c r="H55"/>
    </row>
    <row r="56" spans="1:11" x14ac:dyDescent="0.25">
      <c r="A56"/>
      <c r="B56"/>
      <c r="G56"/>
      <c r="H56"/>
    </row>
    <row r="57" spans="1:11" x14ac:dyDescent="0.25">
      <c r="A57"/>
      <c r="B57"/>
      <c r="G57"/>
      <c r="H57"/>
    </row>
    <row r="58" spans="1:11" x14ac:dyDescent="0.25">
      <c r="A58"/>
      <c r="B58"/>
      <c r="G58"/>
      <c r="H58"/>
    </row>
    <row r="59" spans="1:11" x14ac:dyDescent="0.25">
      <c r="A59"/>
      <c r="B59"/>
      <c r="G59"/>
      <c r="H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C8C0-9308-4B35-88AA-9E5915DBA286}">
  <sheetPr>
    <pageSetUpPr fitToPage="1"/>
  </sheetPr>
  <dimension ref="A1:U102"/>
  <sheetViews>
    <sheetView workbookViewId="0">
      <selection activeCell="C23" sqref="C23"/>
    </sheetView>
  </sheetViews>
  <sheetFormatPr defaultRowHeight="15" x14ac:dyDescent="0.25"/>
  <cols>
    <col min="1" max="1" width="5.28515625" style="72" bestFit="1" customWidth="1"/>
    <col min="2" max="2" width="28.28515625" style="75" bestFit="1" customWidth="1"/>
    <col min="3" max="3" width="23.42578125" style="72" bestFit="1" customWidth="1"/>
    <col min="4" max="4" width="22.42578125" style="72" bestFit="1" customWidth="1"/>
    <col min="5" max="5" width="10.7109375" bestFit="1" customWidth="1"/>
    <col min="6" max="6" width="9.28515625" style="72" bestFit="1" customWidth="1"/>
    <col min="7" max="7" width="21.42578125" bestFit="1" customWidth="1"/>
    <col min="20" max="20" width="8.85546875" bestFit="1" customWidth="1"/>
    <col min="21" max="21" width="34.85546875" bestFit="1" customWidth="1"/>
  </cols>
  <sheetData>
    <row r="1" spans="1:21" ht="15.75" thickBot="1" x14ac:dyDescent="0.3">
      <c r="A1" s="44" t="s">
        <v>159</v>
      </c>
      <c r="B1" s="45" t="s">
        <v>160</v>
      </c>
      <c r="C1" s="46" t="s">
        <v>161</v>
      </c>
      <c r="D1" s="46"/>
      <c r="E1" s="47" t="s">
        <v>162</v>
      </c>
      <c r="F1" s="46" t="s">
        <v>163</v>
      </c>
      <c r="G1" s="48" t="s">
        <v>164</v>
      </c>
      <c r="H1" s="2"/>
      <c r="T1" s="49"/>
      <c r="U1" s="50"/>
    </row>
    <row r="2" spans="1:21" ht="15.75" thickTop="1" x14ac:dyDescent="0.25">
      <c r="A2" s="51">
        <v>1</v>
      </c>
      <c r="B2" s="52" t="s">
        <v>165</v>
      </c>
      <c r="C2" s="53" t="s">
        <v>166</v>
      </c>
      <c r="D2" s="53" t="s">
        <v>167</v>
      </c>
      <c r="E2" s="54">
        <v>39938</v>
      </c>
      <c r="F2" s="53">
        <v>1</v>
      </c>
      <c r="G2" s="55" t="s">
        <v>168</v>
      </c>
      <c r="H2" s="2"/>
      <c r="T2" s="49"/>
      <c r="U2" s="50"/>
    </row>
    <row r="3" spans="1:21" x14ac:dyDescent="0.25">
      <c r="A3" s="56">
        <v>2</v>
      </c>
      <c r="B3" s="57" t="s">
        <v>169</v>
      </c>
      <c r="C3" s="58" t="s">
        <v>170</v>
      </c>
      <c r="D3" s="58" t="s">
        <v>167</v>
      </c>
      <c r="E3" s="59">
        <v>33371</v>
      </c>
      <c r="F3" s="58">
        <v>25</v>
      </c>
      <c r="G3" s="60" t="s">
        <v>171</v>
      </c>
      <c r="H3" s="2"/>
      <c r="T3" s="49"/>
      <c r="U3" s="50"/>
    </row>
    <row r="4" spans="1:21" ht="30" x14ac:dyDescent="0.25">
      <c r="A4" s="56">
        <v>3</v>
      </c>
      <c r="B4" s="57" t="s">
        <v>172</v>
      </c>
      <c r="C4" s="58" t="s">
        <v>173</v>
      </c>
      <c r="D4" s="58" t="s">
        <v>174</v>
      </c>
      <c r="E4" s="59">
        <v>33282</v>
      </c>
      <c r="F4" s="58">
        <v>27.92</v>
      </c>
      <c r="G4" s="60" t="s">
        <v>175</v>
      </c>
      <c r="H4" s="2"/>
      <c r="T4" s="49"/>
      <c r="U4" s="50"/>
    </row>
    <row r="5" spans="1:21" x14ac:dyDescent="0.25">
      <c r="A5" s="56">
        <v>4</v>
      </c>
      <c r="B5" s="57" t="s">
        <v>176</v>
      </c>
      <c r="C5" s="58" t="s">
        <v>177</v>
      </c>
      <c r="D5" s="58" t="s">
        <v>167</v>
      </c>
      <c r="E5" s="59">
        <v>32405</v>
      </c>
      <c r="F5" s="58">
        <v>0.75</v>
      </c>
      <c r="G5" s="60"/>
      <c r="H5" s="2"/>
      <c r="T5" s="49"/>
      <c r="U5" s="50"/>
    </row>
    <row r="6" spans="1:21" ht="30" x14ac:dyDescent="0.25">
      <c r="A6" s="56">
        <v>5</v>
      </c>
      <c r="B6" s="57" t="s">
        <v>172</v>
      </c>
      <c r="C6" s="58">
        <v>83257</v>
      </c>
      <c r="D6" s="58" t="s">
        <v>178</v>
      </c>
      <c r="E6" s="59">
        <v>31930</v>
      </c>
      <c r="F6" s="58">
        <v>1.04</v>
      </c>
      <c r="G6" s="60" t="s">
        <v>175</v>
      </c>
      <c r="H6" s="2"/>
      <c r="T6" s="49"/>
      <c r="U6" s="50"/>
    </row>
    <row r="7" spans="1:21" ht="30" x14ac:dyDescent="0.25">
      <c r="A7" s="56">
        <v>6</v>
      </c>
      <c r="B7" s="57" t="s">
        <v>172</v>
      </c>
      <c r="C7" s="58">
        <v>83257</v>
      </c>
      <c r="D7" s="58" t="s">
        <v>178</v>
      </c>
      <c r="E7" s="59">
        <v>31919</v>
      </c>
      <c r="F7" s="58">
        <v>0.2</v>
      </c>
      <c r="G7" s="60" t="s">
        <v>175</v>
      </c>
      <c r="H7" s="2"/>
      <c r="T7" s="49"/>
      <c r="U7" s="50"/>
    </row>
    <row r="8" spans="1:21" ht="30" x14ac:dyDescent="0.25">
      <c r="A8" s="56">
        <v>7</v>
      </c>
      <c r="B8" s="57" t="s">
        <v>179</v>
      </c>
      <c r="C8" s="58">
        <v>88960</v>
      </c>
      <c r="D8" s="58" t="s">
        <v>178</v>
      </c>
      <c r="E8" s="59">
        <v>31877</v>
      </c>
      <c r="F8" s="58">
        <v>3.5</v>
      </c>
      <c r="G8" s="60" t="s">
        <v>175</v>
      </c>
      <c r="H8" s="2"/>
      <c r="T8" s="49"/>
      <c r="U8" s="50"/>
    </row>
    <row r="9" spans="1:21" x14ac:dyDescent="0.25">
      <c r="A9" s="56">
        <v>8</v>
      </c>
      <c r="B9" s="57" t="s">
        <v>180</v>
      </c>
      <c r="C9" s="58">
        <v>65400</v>
      </c>
      <c r="D9" s="58" t="s">
        <v>181</v>
      </c>
      <c r="E9" s="59">
        <v>31357</v>
      </c>
      <c r="F9" s="58">
        <v>70</v>
      </c>
      <c r="G9" s="60"/>
      <c r="H9" s="2"/>
      <c r="T9" s="49"/>
      <c r="U9" s="50"/>
    </row>
    <row r="10" spans="1:21" x14ac:dyDescent="0.25">
      <c r="A10" s="56">
        <v>9</v>
      </c>
      <c r="B10" s="57" t="s">
        <v>179</v>
      </c>
      <c r="C10" s="58" t="s">
        <v>182</v>
      </c>
      <c r="D10" s="58" t="s">
        <v>183</v>
      </c>
      <c r="E10" s="59">
        <v>30914</v>
      </c>
      <c r="F10" s="58">
        <v>185</v>
      </c>
      <c r="G10" s="60"/>
      <c r="H10" s="2"/>
      <c r="T10" s="49"/>
      <c r="U10" s="50"/>
    </row>
    <row r="11" spans="1:21" x14ac:dyDescent="0.25">
      <c r="A11" s="56">
        <v>10</v>
      </c>
      <c r="B11" s="57" t="s">
        <v>184</v>
      </c>
      <c r="C11" s="58" t="s">
        <v>185</v>
      </c>
      <c r="D11" s="58" t="s">
        <v>167</v>
      </c>
      <c r="E11" s="59">
        <v>30873</v>
      </c>
      <c r="F11" s="58">
        <v>3.8</v>
      </c>
      <c r="G11" s="60"/>
      <c r="H11" s="2"/>
      <c r="T11" s="49"/>
      <c r="U11" s="50"/>
    </row>
    <row r="12" spans="1:21" ht="30" x14ac:dyDescent="0.25">
      <c r="A12" s="56">
        <v>11</v>
      </c>
      <c r="B12" s="57" t="s">
        <v>172</v>
      </c>
      <c r="C12" s="58">
        <v>83257</v>
      </c>
      <c r="D12" s="58" t="s">
        <v>178</v>
      </c>
      <c r="E12" s="59">
        <v>30593</v>
      </c>
      <c r="F12" s="58">
        <v>7.5</v>
      </c>
      <c r="G12" s="60" t="s">
        <v>175</v>
      </c>
      <c r="H12" s="2"/>
      <c r="T12" s="49"/>
      <c r="U12" s="50"/>
    </row>
    <row r="13" spans="1:21" x14ac:dyDescent="0.25">
      <c r="A13" s="56">
        <v>12</v>
      </c>
      <c r="B13" s="57" t="s">
        <v>179</v>
      </c>
      <c r="C13" s="58" t="s">
        <v>182</v>
      </c>
      <c r="D13" s="58" t="s">
        <v>183</v>
      </c>
      <c r="E13" s="59">
        <v>30490</v>
      </c>
      <c r="F13" s="58">
        <v>185</v>
      </c>
      <c r="G13" s="60"/>
      <c r="H13" s="2"/>
      <c r="T13" s="49"/>
      <c r="U13" s="50"/>
    </row>
    <row r="14" spans="1:21" x14ac:dyDescent="0.25">
      <c r="A14" s="56">
        <v>13</v>
      </c>
      <c r="B14" s="57" t="s">
        <v>186</v>
      </c>
      <c r="C14" s="58" t="s">
        <v>187</v>
      </c>
      <c r="D14" s="58" t="s">
        <v>167</v>
      </c>
      <c r="E14" s="59">
        <v>30286</v>
      </c>
      <c r="F14" s="58">
        <v>1.89</v>
      </c>
      <c r="G14" s="60" t="s">
        <v>188</v>
      </c>
      <c r="H14" s="2"/>
      <c r="T14" s="49"/>
      <c r="U14" s="50"/>
    </row>
    <row r="15" spans="1:21" x14ac:dyDescent="0.25">
      <c r="A15" s="56">
        <v>14</v>
      </c>
      <c r="B15" s="57" t="s">
        <v>186</v>
      </c>
      <c r="C15" s="58">
        <v>87497</v>
      </c>
      <c r="D15" s="58" t="s">
        <v>167</v>
      </c>
      <c r="E15" s="59">
        <v>30286</v>
      </c>
      <c r="F15" s="58">
        <v>1.2</v>
      </c>
      <c r="G15" s="60" t="s">
        <v>188</v>
      </c>
      <c r="H15" s="2"/>
      <c r="T15" s="49"/>
      <c r="U15" s="50"/>
    </row>
    <row r="16" spans="1:21" x14ac:dyDescent="0.25">
      <c r="A16" s="56">
        <v>15</v>
      </c>
      <c r="B16" s="57" t="s">
        <v>176</v>
      </c>
      <c r="C16" s="58" t="s">
        <v>189</v>
      </c>
      <c r="D16" s="58" t="s">
        <v>167</v>
      </c>
      <c r="E16" s="59">
        <v>29318</v>
      </c>
      <c r="F16" s="58">
        <v>0.75</v>
      </c>
      <c r="G16" s="60"/>
      <c r="H16" s="2"/>
      <c r="T16" s="49"/>
      <c r="U16" s="50"/>
    </row>
    <row r="17" spans="1:21" x14ac:dyDescent="0.25">
      <c r="A17" s="56">
        <v>16</v>
      </c>
      <c r="B17" s="57" t="s">
        <v>179</v>
      </c>
      <c r="C17" s="58">
        <v>88959</v>
      </c>
      <c r="D17" s="58" t="s">
        <v>178</v>
      </c>
      <c r="E17" s="59">
        <v>28566</v>
      </c>
      <c r="F17" s="58">
        <v>4.9800000000000004</v>
      </c>
      <c r="G17" s="60"/>
      <c r="H17" s="2"/>
      <c r="T17" s="49"/>
      <c r="U17" s="50"/>
    </row>
    <row r="18" spans="1:21" x14ac:dyDescent="0.25">
      <c r="A18" s="56">
        <v>17</v>
      </c>
      <c r="B18" s="57" t="s">
        <v>172</v>
      </c>
      <c r="C18" s="58">
        <v>54639</v>
      </c>
      <c r="D18" s="58" t="s">
        <v>190</v>
      </c>
      <c r="E18" s="59">
        <v>28381</v>
      </c>
      <c r="F18" s="58">
        <v>0.3</v>
      </c>
      <c r="G18" s="60"/>
      <c r="H18" s="2"/>
      <c r="T18" s="49"/>
      <c r="U18" s="50"/>
    </row>
    <row r="19" spans="1:21" x14ac:dyDescent="0.25">
      <c r="A19" s="56">
        <v>18</v>
      </c>
      <c r="B19" s="57" t="s">
        <v>186</v>
      </c>
      <c r="C19" s="58">
        <v>50707</v>
      </c>
      <c r="D19" s="58" t="s">
        <v>167</v>
      </c>
      <c r="E19" s="59">
        <v>26966</v>
      </c>
      <c r="F19" s="58">
        <v>1.32</v>
      </c>
      <c r="G19" s="60" t="s">
        <v>188</v>
      </c>
      <c r="H19" s="2"/>
      <c r="T19" s="49"/>
      <c r="U19" s="50"/>
    </row>
    <row r="20" spans="1:21" x14ac:dyDescent="0.25">
      <c r="A20" s="56">
        <v>19</v>
      </c>
      <c r="B20" s="57" t="s">
        <v>191</v>
      </c>
      <c r="C20" s="58">
        <v>42015</v>
      </c>
      <c r="D20" s="58" t="s">
        <v>167</v>
      </c>
      <c r="E20" s="59">
        <v>25535</v>
      </c>
      <c r="F20" s="58">
        <v>0.22</v>
      </c>
      <c r="G20" s="60"/>
      <c r="H20" s="2"/>
      <c r="T20" s="49"/>
      <c r="U20" s="50"/>
    </row>
    <row r="21" spans="1:21" x14ac:dyDescent="0.25">
      <c r="A21" s="56">
        <v>20</v>
      </c>
      <c r="B21" s="57" t="s">
        <v>176</v>
      </c>
      <c r="C21" s="58">
        <v>55193</v>
      </c>
      <c r="D21" s="58" t="s">
        <v>167</v>
      </c>
      <c r="E21" s="59">
        <v>25465</v>
      </c>
      <c r="F21" s="58">
        <v>0.1</v>
      </c>
      <c r="G21" s="60"/>
      <c r="H21" s="2"/>
      <c r="T21" s="49"/>
      <c r="U21" s="50"/>
    </row>
    <row r="22" spans="1:21" x14ac:dyDescent="0.25">
      <c r="A22" s="56">
        <v>21</v>
      </c>
      <c r="B22" s="57" t="s">
        <v>165</v>
      </c>
      <c r="C22" s="58" t="s">
        <v>192</v>
      </c>
      <c r="D22" s="58" t="s">
        <v>167</v>
      </c>
      <c r="E22" s="59">
        <v>24552</v>
      </c>
      <c r="F22" s="58">
        <v>1</v>
      </c>
      <c r="G22" s="60"/>
      <c r="H22" s="2"/>
      <c r="T22" s="49"/>
      <c r="U22" s="50"/>
    </row>
    <row r="23" spans="1:21" ht="15.75" thickBot="1" x14ac:dyDescent="0.3">
      <c r="A23" s="61">
        <v>22</v>
      </c>
      <c r="B23" s="62" t="s">
        <v>191</v>
      </c>
      <c r="C23" s="63" t="s">
        <v>193</v>
      </c>
      <c r="D23" s="63" t="s">
        <v>167</v>
      </c>
      <c r="E23" s="64">
        <v>24518</v>
      </c>
      <c r="F23" s="63">
        <v>0.46</v>
      </c>
      <c r="G23" s="65" t="s">
        <v>168</v>
      </c>
      <c r="H23" s="2"/>
      <c r="T23" s="49"/>
      <c r="U23" s="50"/>
    </row>
    <row r="24" spans="1:21" ht="15.75" thickTop="1" x14ac:dyDescent="0.25">
      <c r="A24" s="51">
        <v>23</v>
      </c>
      <c r="B24" s="52" t="s">
        <v>169</v>
      </c>
      <c r="C24" s="53">
        <v>57094</v>
      </c>
      <c r="D24" s="53" t="s">
        <v>167</v>
      </c>
      <c r="E24" s="54">
        <v>23355</v>
      </c>
      <c r="F24" s="53">
        <v>7</v>
      </c>
      <c r="G24" s="55"/>
      <c r="H24" s="2"/>
      <c r="T24" s="49"/>
      <c r="U24" s="50"/>
    </row>
    <row r="25" spans="1:21" x14ac:dyDescent="0.25">
      <c r="A25" s="56">
        <v>24</v>
      </c>
      <c r="B25" s="57" t="s">
        <v>172</v>
      </c>
      <c r="C25" s="58">
        <v>53768</v>
      </c>
      <c r="D25" s="58" t="s">
        <v>178</v>
      </c>
      <c r="E25" s="59">
        <v>21675</v>
      </c>
      <c r="F25" s="58">
        <v>8.9600000000000009</v>
      </c>
      <c r="G25" s="60"/>
      <c r="H25" s="2"/>
      <c r="T25" s="49"/>
      <c r="U25" s="50"/>
    </row>
    <row r="26" spans="1:21" x14ac:dyDescent="0.25">
      <c r="A26" s="56">
        <v>25</v>
      </c>
      <c r="B26" s="57" t="s">
        <v>180</v>
      </c>
      <c r="C26" s="58">
        <v>91526</v>
      </c>
      <c r="D26" s="58" t="s">
        <v>167</v>
      </c>
      <c r="E26" s="59">
        <v>21187</v>
      </c>
      <c r="F26" s="58">
        <v>30</v>
      </c>
      <c r="G26" s="60"/>
      <c r="H26" s="2"/>
      <c r="T26" s="49"/>
      <c r="U26" s="50"/>
    </row>
    <row r="27" spans="1:21" x14ac:dyDescent="0.25">
      <c r="A27" s="56">
        <v>26</v>
      </c>
      <c r="B27" s="57" t="s">
        <v>165</v>
      </c>
      <c r="C27" s="58">
        <v>33192</v>
      </c>
      <c r="D27" s="58" t="s">
        <v>167</v>
      </c>
      <c r="E27" s="59">
        <v>21118</v>
      </c>
      <c r="F27" s="58">
        <v>0.25</v>
      </c>
      <c r="G27" s="60"/>
      <c r="H27" s="2"/>
      <c r="T27" s="50"/>
      <c r="U27" s="50"/>
    </row>
    <row r="28" spans="1:21" x14ac:dyDescent="0.25">
      <c r="A28" s="56">
        <v>27</v>
      </c>
      <c r="B28" s="57" t="s">
        <v>184</v>
      </c>
      <c r="C28" s="58">
        <v>82451</v>
      </c>
      <c r="D28" s="58" t="s">
        <v>167</v>
      </c>
      <c r="E28" s="59">
        <v>20824</v>
      </c>
      <c r="F28" s="58">
        <v>1.2</v>
      </c>
      <c r="G28" s="60"/>
      <c r="H28" s="2"/>
      <c r="T28" s="50"/>
      <c r="U28" s="50"/>
    </row>
    <row r="29" spans="1:21" x14ac:dyDescent="0.25">
      <c r="A29" s="56">
        <v>28</v>
      </c>
      <c r="B29" s="57" t="s">
        <v>186</v>
      </c>
      <c r="C29" s="58" t="s">
        <v>194</v>
      </c>
      <c r="D29" s="58" t="s">
        <v>167</v>
      </c>
      <c r="E29" s="59">
        <v>18840</v>
      </c>
      <c r="F29" s="58">
        <v>0.4456</v>
      </c>
      <c r="G29" s="60" t="s">
        <v>188</v>
      </c>
      <c r="H29" s="2"/>
      <c r="T29" s="50"/>
      <c r="U29" s="50"/>
    </row>
    <row r="30" spans="1:21" x14ac:dyDescent="0.25">
      <c r="A30" s="56">
        <v>29</v>
      </c>
      <c r="B30" s="57" t="s">
        <v>176</v>
      </c>
      <c r="C30" s="58">
        <v>28459</v>
      </c>
      <c r="D30" s="58" t="s">
        <v>167</v>
      </c>
      <c r="E30" s="59">
        <v>18640</v>
      </c>
      <c r="F30" s="58">
        <v>0.1</v>
      </c>
      <c r="G30" s="60"/>
      <c r="H30" s="2"/>
      <c r="T30" s="50"/>
      <c r="U30" s="50"/>
    </row>
    <row r="31" spans="1:21" x14ac:dyDescent="0.25">
      <c r="A31" s="56">
        <v>30</v>
      </c>
      <c r="B31" s="57" t="s">
        <v>186</v>
      </c>
      <c r="C31" s="58" t="s">
        <v>195</v>
      </c>
      <c r="D31" s="58" t="s">
        <v>167</v>
      </c>
      <c r="E31" s="59">
        <v>14976</v>
      </c>
      <c r="F31" s="58">
        <v>0.20050000000000001</v>
      </c>
      <c r="G31" s="60"/>
      <c r="H31" s="2"/>
      <c r="T31" s="66"/>
      <c r="U31" s="50"/>
    </row>
    <row r="32" spans="1:21" x14ac:dyDescent="0.25">
      <c r="A32" s="56">
        <v>31</v>
      </c>
      <c r="B32" s="57" t="s">
        <v>191</v>
      </c>
      <c r="C32" s="58">
        <v>29160</v>
      </c>
      <c r="D32" s="58" t="s">
        <v>167</v>
      </c>
      <c r="E32" s="59">
        <v>14502</v>
      </c>
      <c r="F32" s="58">
        <v>0.25</v>
      </c>
      <c r="G32" s="60" t="s">
        <v>168</v>
      </c>
      <c r="H32" s="2"/>
    </row>
    <row r="33" spans="1:8" x14ac:dyDescent="0.25">
      <c r="A33" s="56">
        <v>32</v>
      </c>
      <c r="B33" s="57" t="s">
        <v>186</v>
      </c>
      <c r="C33" s="58" t="s">
        <v>196</v>
      </c>
      <c r="D33" s="58" t="s">
        <v>167</v>
      </c>
      <c r="E33" s="59">
        <v>14123</v>
      </c>
      <c r="F33" s="58">
        <v>0.1336</v>
      </c>
      <c r="G33" s="60" t="s">
        <v>188</v>
      </c>
      <c r="H33" s="2"/>
    </row>
    <row r="34" spans="1:8" x14ac:dyDescent="0.25">
      <c r="A34" s="56">
        <v>33</v>
      </c>
      <c r="B34" s="57" t="s">
        <v>169</v>
      </c>
      <c r="C34" s="58" t="s">
        <v>197</v>
      </c>
      <c r="D34" s="58" t="s">
        <v>167</v>
      </c>
      <c r="E34" s="59">
        <v>11323</v>
      </c>
      <c r="F34" s="58">
        <v>2.6736</v>
      </c>
      <c r="G34" s="60"/>
      <c r="H34" s="2"/>
    </row>
    <row r="35" spans="1:8" x14ac:dyDescent="0.25">
      <c r="A35" s="56">
        <v>34</v>
      </c>
      <c r="B35" s="57" t="s">
        <v>169</v>
      </c>
      <c r="C35" s="58" t="s">
        <v>198</v>
      </c>
      <c r="D35" s="58" t="s">
        <v>167</v>
      </c>
      <c r="E35" s="59">
        <v>8587</v>
      </c>
      <c r="F35" s="58">
        <v>10</v>
      </c>
      <c r="G35" s="60"/>
      <c r="H35" s="2"/>
    </row>
    <row r="36" spans="1:8" x14ac:dyDescent="0.25">
      <c r="A36" s="56">
        <v>35</v>
      </c>
      <c r="B36" s="57" t="s">
        <v>180</v>
      </c>
      <c r="C36" s="58">
        <v>88872</v>
      </c>
      <c r="D36" s="58" t="s">
        <v>167</v>
      </c>
      <c r="E36" s="59">
        <v>8587</v>
      </c>
      <c r="F36" s="58">
        <v>12</v>
      </c>
      <c r="G36" s="60"/>
      <c r="H36" s="2"/>
    </row>
    <row r="37" spans="1:8" x14ac:dyDescent="0.25">
      <c r="A37" s="56">
        <v>36</v>
      </c>
      <c r="B37" s="57" t="s">
        <v>179</v>
      </c>
      <c r="C37" s="58">
        <v>52253</v>
      </c>
      <c r="D37" s="58" t="s">
        <v>178</v>
      </c>
      <c r="E37" s="59">
        <v>4193</v>
      </c>
      <c r="F37" s="58">
        <v>0.01</v>
      </c>
      <c r="G37" s="60"/>
      <c r="H37" s="2"/>
    </row>
    <row r="38" spans="1:8" x14ac:dyDescent="0.25">
      <c r="A38" s="56">
        <v>37</v>
      </c>
      <c r="B38" s="57" t="s">
        <v>179</v>
      </c>
      <c r="C38" s="58">
        <v>53100</v>
      </c>
      <c r="D38" s="58" t="s">
        <v>178</v>
      </c>
      <c r="E38" s="59">
        <v>4193</v>
      </c>
      <c r="F38" s="58">
        <v>0.01</v>
      </c>
      <c r="G38" s="60"/>
      <c r="H38" s="2"/>
    </row>
    <row r="39" spans="1:8" x14ac:dyDescent="0.25">
      <c r="A39" s="56">
        <v>38</v>
      </c>
      <c r="B39" s="57" t="s">
        <v>179</v>
      </c>
      <c r="C39" s="58">
        <v>53278</v>
      </c>
      <c r="D39" s="58" t="s">
        <v>178</v>
      </c>
      <c r="E39" s="59">
        <v>4193</v>
      </c>
      <c r="F39" s="58">
        <v>0.01</v>
      </c>
      <c r="G39" s="60"/>
      <c r="H39" s="2"/>
    </row>
    <row r="40" spans="1:8" x14ac:dyDescent="0.25">
      <c r="A40" s="56">
        <v>39</v>
      </c>
      <c r="B40" s="57" t="s">
        <v>179</v>
      </c>
      <c r="C40" s="58">
        <v>68662</v>
      </c>
      <c r="D40" s="58" t="s">
        <v>178</v>
      </c>
      <c r="E40" s="59">
        <v>4193</v>
      </c>
      <c r="F40" s="58">
        <v>23.7</v>
      </c>
      <c r="G40" s="60"/>
      <c r="H40" s="2"/>
    </row>
    <row r="41" spans="1:8" x14ac:dyDescent="0.25">
      <c r="A41" s="56">
        <v>40</v>
      </c>
      <c r="B41" s="57" t="s">
        <v>169</v>
      </c>
      <c r="C41" s="58">
        <v>80347</v>
      </c>
      <c r="D41" s="58" t="s">
        <v>167</v>
      </c>
      <c r="E41" s="59">
        <v>4193</v>
      </c>
      <c r="F41" s="58">
        <v>0.82</v>
      </c>
      <c r="G41" s="60"/>
      <c r="H41" s="2"/>
    </row>
    <row r="42" spans="1:8" x14ac:dyDescent="0.25">
      <c r="A42" s="56">
        <v>41</v>
      </c>
      <c r="B42" s="57" t="s">
        <v>179</v>
      </c>
      <c r="C42" s="58">
        <v>52306</v>
      </c>
      <c r="D42" s="58" t="s">
        <v>178</v>
      </c>
      <c r="E42" s="59">
        <v>3422</v>
      </c>
      <c r="F42" s="58">
        <v>7.0000000000000007E-2</v>
      </c>
      <c r="G42" s="60"/>
      <c r="H42" s="2"/>
    </row>
    <row r="43" spans="1:8" x14ac:dyDescent="0.25">
      <c r="A43" s="56">
        <v>42</v>
      </c>
      <c r="B43" s="57" t="s">
        <v>179</v>
      </c>
      <c r="C43" s="58">
        <v>52307</v>
      </c>
      <c r="D43" s="58" t="s">
        <v>178</v>
      </c>
      <c r="E43" s="59">
        <v>3422</v>
      </c>
      <c r="F43" s="58">
        <v>0.01</v>
      </c>
      <c r="G43" s="60"/>
      <c r="H43" s="2"/>
    </row>
    <row r="44" spans="1:8" x14ac:dyDescent="0.25">
      <c r="A44" s="56">
        <v>43</v>
      </c>
      <c r="B44" s="57" t="s">
        <v>179</v>
      </c>
      <c r="C44" s="58">
        <v>52309</v>
      </c>
      <c r="D44" s="58" t="s">
        <v>178</v>
      </c>
      <c r="E44" s="59">
        <v>3422</v>
      </c>
      <c r="F44" s="58">
        <v>0.01</v>
      </c>
      <c r="G44" s="60"/>
      <c r="H44" s="2"/>
    </row>
    <row r="45" spans="1:8" x14ac:dyDescent="0.25">
      <c r="A45" s="56">
        <v>44</v>
      </c>
      <c r="B45" s="57" t="s">
        <v>179</v>
      </c>
      <c r="C45" s="58">
        <v>52312</v>
      </c>
      <c r="D45" s="58" t="s">
        <v>178</v>
      </c>
      <c r="E45" s="59">
        <v>3422</v>
      </c>
      <c r="F45" s="58">
        <v>0.33</v>
      </c>
      <c r="G45" s="60"/>
      <c r="H45" s="2"/>
    </row>
    <row r="46" spans="1:8" x14ac:dyDescent="0.25">
      <c r="A46" s="56">
        <v>45</v>
      </c>
      <c r="B46" s="57" t="s">
        <v>179</v>
      </c>
      <c r="C46" s="58">
        <v>52705</v>
      </c>
      <c r="D46" s="58" t="s">
        <v>178</v>
      </c>
      <c r="E46" s="59">
        <v>3422</v>
      </c>
      <c r="F46" s="58">
        <v>0.01</v>
      </c>
      <c r="G46" s="60"/>
      <c r="H46" s="2"/>
    </row>
    <row r="47" spans="1:8" x14ac:dyDescent="0.25">
      <c r="A47" s="56">
        <v>46</v>
      </c>
      <c r="B47" s="57" t="s">
        <v>179</v>
      </c>
      <c r="C47" s="58">
        <v>52810</v>
      </c>
      <c r="D47" s="58" t="s">
        <v>178</v>
      </c>
      <c r="E47" s="59">
        <v>3422</v>
      </c>
      <c r="F47" s="58">
        <v>0.01</v>
      </c>
      <c r="G47" s="60"/>
      <c r="H47" s="2"/>
    </row>
    <row r="48" spans="1:8" x14ac:dyDescent="0.25">
      <c r="A48" s="56">
        <v>47</v>
      </c>
      <c r="B48" s="57" t="s">
        <v>179</v>
      </c>
      <c r="C48" s="58">
        <v>68663</v>
      </c>
      <c r="D48" s="58" t="s">
        <v>178</v>
      </c>
      <c r="E48" s="59">
        <v>3422</v>
      </c>
      <c r="F48" s="58">
        <v>139.4</v>
      </c>
      <c r="G48" s="60"/>
      <c r="H48" s="2"/>
    </row>
    <row r="49" spans="1:8" x14ac:dyDescent="0.25">
      <c r="A49" s="56">
        <v>48</v>
      </c>
      <c r="B49" s="57" t="s">
        <v>179</v>
      </c>
      <c r="C49" s="58">
        <v>68665</v>
      </c>
      <c r="D49" s="58" t="s">
        <v>178</v>
      </c>
      <c r="E49" s="59">
        <v>3422</v>
      </c>
      <c r="F49" s="58">
        <v>24.9</v>
      </c>
      <c r="G49" s="60"/>
      <c r="H49" s="2"/>
    </row>
    <row r="50" spans="1:8" x14ac:dyDescent="0.25">
      <c r="A50" s="56">
        <v>49</v>
      </c>
      <c r="B50" s="57" t="s">
        <v>179</v>
      </c>
      <c r="C50" s="58">
        <v>68669</v>
      </c>
      <c r="D50" s="58" t="s">
        <v>178</v>
      </c>
      <c r="E50" s="59">
        <v>3422</v>
      </c>
      <c r="F50" s="58">
        <v>0.03</v>
      </c>
      <c r="G50" s="60"/>
      <c r="H50" s="2"/>
    </row>
    <row r="51" spans="1:8" x14ac:dyDescent="0.25">
      <c r="A51" s="56">
        <v>50</v>
      </c>
      <c r="B51" s="57" t="s">
        <v>179</v>
      </c>
      <c r="C51" s="58">
        <v>68670</v>
      </c>
      <c r="D51" s="58" t="s">
        <v>178</v>
      </c>
      <c r="E51" s="59">
        <v>3422</v>
      </c>
      <c r="F51" s="58">
        <v>0.2</v>
      </c>
      <c r="G51" s="60"/>
      <c r="H51" s="2"/>
    </row>
    <row r="52" spans="1:8" x14ac:dyDescent="0.25">
      <c r="A52" s="56">
        <v>51</v>
      </c>
      <c r="B52" s="57" t="s">
        <v>179</v>
      </c>
      <c r="C52" s="58">
        <v>68671</v>
      </c>
      <c r="D52" s="58" t="s">
        <v>178</v>
      </c>
      <c r="E52" s="59">
        <v>3422</v>
      </c>
      <c r="F52" s="58">
        <v>0.02</v>
      </c>
      <c r="G52" s="60"/>
      <c r="H52" s="2"/>
    </row>
    <row r="53" spans="1:8" x14ac:dyDescent="0.25">
      <c r="A53" s="56">
        <v>52</v>
      </c>
      <c r="B53" s="57" t="s">
        <v>179</v>
      </c>
      <c r="C53" s="58">
        <v>68672</v>
      </c>
      <c r="D53" s="58" t="s">
        <v>178</v>
      </c>
      <c r="E53" s="59">
        <v>3422</v>
      </c>
      <c r="F53" s="58">
        <v>0.26</v>
      </c>
      <c r="G53" s="60"/>
      <c r="H53" s="2"/>
    </row>
    <row r="54" spans="1:8" x14ac:dyDescent="0.25">
      <c r="A54" s="56">
        <v>53</v>
      </c>
      <c r="B54" s="57" t="s">
        <v>169</v>
      </c>
      <c r="C54" s="58">
        <v>80346</v>
      </c>
      <c r="D54" s="58" t="s">
        <v>167</v>
      </c>
      <c r="E54" s="59">
        <v>3422</v>
      </c>
      <c r="F54" s="58">
        <v>2.78</v>
      </c>
      <c r="G54" s="60"/>
      <c r="H54" s="2"/>
    </row>
    <row r="55" spans="1:8" x14ac:dyDescent="0.25">
      <c r="A55" s="56">
        <v>54</v>
      </c>
      <c r="B55" s="57" t="s">
        <v>169</v>
      </c>
      <c r="C55" s="58">
        <v>80348</v>
      </c>
      <c r="D55" s="58" t="s">
        <v>167</v>
      </c>
      <c r="E55" s="59">
        <v>3422</v>
      </c>
      <c r="F55" s="58">
        <v>0.39</v>
      </c>
      <c r="G55" s="60"/>
      <c r="H55" s="2"/>
    </row>
    <row r="56" spans="1:8" x14ac:dyDescent="0.25">
      <c r="A56" s="56">
        <v>55</v>
      </c>
      <c r="B56" s="57" t="s">
        <v>172</v>
      </c>
      <c r="C56" s="58">
        <v>88625</v>
      </c>
      <c r="D56" s="58" t="s">
        <v>178</v>
      </c>
      <c r="E56" s="59">
        <v>3422</v>
      </c>
      <c r="F56" s="58">
        <v>24.63</v>
      </c>
      <c r="G56" s="60"/>
      <c r="H56" s="2"/>
    </row>
    <row r="57" spans="1:8" x14ac:dyDescent="0.25">
      <c r="A57" s="56">
        <v>56</v>
      </c>
      <c r="B57" s="57" t="s">
        <v>179</v>
      </c>
      <c r="C57" s="58">
        <v>85878</v>
      </c>
      <c r="D57" s="58" t="s">
        <v>178</v>
      </c>
      <c r="E57" s="59">
        <v>3422</v>
      </c>
      <c r="F57" s="58">
        <v>0.37</v>
      </c>
      <c r="G57" s="60"/>
      <c r="H57" s="2"/>
    </row>
    <row r="58" spans="1:8" x14ac:dyDescent="0.25">
      <c r="A58" s="56">
        <v>57</v>
      </c>
      <c r="B58" s="57" t="s">
        <v>169</v>
      </c>
      <c r="C58" s="58">
        <v>80349</v>
      </c>
      <c r="D58" s="58" t="s">
        <v>167</v>
      </c>
      <c r="E58" s="59">
        <v>2922</v>
      </c>
      <c r="F58" s="58">
        <v>0.6</v>
      </c>
      <c r="G58" s="60"/>
      <c r="H58" s="2"/>
    </row>
    <row r="59" spans="1:8" x14ac:dyDescent="0.25">
      <c r="A59" s="56">
        <v>58</v>
      </c>
      <c r="B59" s="57" t="s">
        <v>172</v>
      </c>
      <c r="C59" s="58">
        <v>53767</v>
      </c>
      <c r="D59" s="58" t="s">
        <v>199</v>
      </c>
      <c r="E59" s="59" t="s">
        <v>200</v>
      </c>
      <c r="F59" s="58">
        <v>29.68</v>
      </c>
      <c r="G59" s="60"/>
      <c r="H59" s="2"/>
    </row>
    <row r="60" spans="1:8" x14ac:dyDescent="0.25">
      <c r="A60" s="56">
        <v>59</v>
      </c>
      <c r="B60" s="57" t="s">
        <v>172</v>
      </c>
      <c r="C60" s="58">
        <v>75135</v>
      </c>
      <c r="D60" s="58" t="s">
        <v>178</v>
      </c>
      <c r="E60" s="59" t="s">
        <v>200</v>
      </c>
      <c r="F60" s="58">
        <v>8.31</v>
      </c>
      <c r="G60" s="60"/>
      <c r="H60" s="2"/>
    </row>
    <row r="61" spans="1:8" x14ac:dyDescent="0.25">
      <c r="A61" s="56">
        <v>60</v>
      </c>
      <c r="B61" s="57" t="s">
        <v>180</v>
      </c>
      <c r="C61" s="58">
        <v>88871</v>
      </c>
      <c r="D61" s="58" t="s">
        <v>167</v>
      </c>
      <c r="E61" s="59" t="s">
        <v>201</v>
      </c>
      <c r="F61" s="58">
        <v>50</v>
      </c>
      <c r="G61" s="60"/>
      <c r="H61" s="2"/>
    </row>
    <row r="62" spans="1:8" x14ac:dyDescent="0.25">
      <c r="A62" s="56">
        <v>61</v>
      </c>
      <c r="B62" s="57" t="s">
        <v>180</v>
      </c>
      <c r="C62" s="58">
        <v>45786</v>
      </c>
      <c r="D62" s="58" t="s">
        <v>181</v>
      </c>
      <c r="E62" s="59" t="s">
        <v>202</v>
      </c>
      <c r="F62" s="58">
        <v>10</v>
      </c>
      <c r="G62" s="60"/>
      <c r="H62" s="2"/>
    </row>
    <row r="63" spans="1:8" x14ac:dyDescent="0.25">
      <c r="A63" s="56">
        <v>62</v>
      </c>
      <c r="B63" s="57" t="s">
        <v>180</v>
      </c>
      <c r="C63" s="58">
        <v>87958</v>
      </c>
      <c r="D63" s="58" t="s">
        <v>167</v>
      </c>
      <c r="E63" s="59" t="s">
        <v>202</v>
      </c>
      <c r="F63" s="58">
        <v>62</v>
      </c>
      <c r="G63" s="60"/>
      <c r="H63" s="2"/>
    </row>
    <row r="64" spans="1:8" x14ac:dyDescent="0.25">
      <c r="A64" s="56">
        <v>63</v>
      </c>
      <c r="B64" s="57" t="s">
        <v>180</v>
      </c>
      <c r="C64" s="58">
        <v>87959</v>
      </c>
      <c r="D64" s="58" t="s">
        <v>167</v>
      </c>
      <c r="E64" s="59" t="s">
        <v>202</v>
      </c>
      <c r="F64" s="58">
        <v>55</v>
      </c>
      <c r="G64" s="60"/>
      <c r="H64" s="2"/>
    </row>
    <row r="65" spans="1:8" ht="15.75" thickBot="1" x14ac:dyDescent="0.3">
      <c r="A65" s="67">
        <v>64</v>
      </c>
      <c r="B65" s="68" t="s">
        <v>180</v>
      </c>
      <c r="C65" s="69">
        <v>88641</v>
      </c>
      <c r="D65" s="69" t="s">
        <v>167</v>
      </c>
      <c r="E65" s="70" t="s">
        <v>202</v>
      </c>
      <c r="F65" s="69">
        <v>60</v>
      </c>
      <c r="G65" s="71"/>
      <c r="H65" s="2"/>
    </row>
    <row r="66" spans="1:8" x14ac:dyDescent="0.25">
      <c r="B66" s="73"/>
      <c r="E66" s="74"/>
    </row>
    <row r="67" spans="1:8" x14ac:dyDescent="0.25">
      <c r="B67" s="73"/>
      <c r="E67" s="74"/>
    </row>
    <row r="68" spans="1:8" x14ac:dyDescent="0.25">
      <c r="B68" s="73"/>
      <c r="E68" s="74"/>
    </row>
    <row r="69" spans="1:8" x14ac:dyDescent="0.25">
      <c r="B69" s="73"/>
      <c r="E69" s="74"/>
    </row>
    <row r="70" spans="1:8" x14ac:dyDescent="0.25">
      <c r="B70" s="73"/>
      <c r="E70" s="74"/>
    </row>
    <row r="71" spans="1:8" x14ac:dyDescent="0.25">
      <c r="B71" s="73"/>
      <c r="E71" s="74"/>
    </row>
    <row r="72" spans="1:8" x14ac:dyDescent="0.25">
      <c r="B72" s="73"/>
      <c r="E72" s="74"/>
    </row>
    <row r="73" spans="1:8" x14ac:dyDescent="0.25">
      <c r="B73" s="73"/>
      <c r="E73" s="74"/>
    </row>
    <row r="74" spans="1:8" x14ac:dyDescent="0.25">
      <c r="B74" s="73"/>
      <c r="E74" s="74"/>
    </row>
    <row r="75" spans="1:8" x14ac:dyDescent="0.25">
      <c r="B75" s="73"/>
      <c r="E75" s="74"/>
    </row>
    <row r="76" spans="1:8" x14ac:dyDescent="0.25">
      <c r="B76" s="73"/>
      <c r="E76" s="74"/>
    </row>
    <row r="77" spans="1:8" x14ac:dyDescent="0.25">
      <c r="B77" s="73"/>
      <c r="E77" s="74"/>
    </row>
    <row r="78" spans="1:8" x14ac:dyDescent="0.25">
      <c r="B78" s="73"/>
      <c r="E78" s="74"/>
    </row>
    <row r="79" spans="1:8" x14ac:dyDescent="0.25">
      <c r="B79" s="73"/>
      <c r="E79" s="74"/>
    </row>
    <row r="80" spans="1:8" x14ac:dyDescent="0.25">
      <c r="B80" s="73"/>
      <c r="E80" s="74"/>
    </row>
    <row r="81" spans="2:5" x14ac:dyDescent="0.25">
      <c r="B81" s="73"/>
      <c r="E81" s="74"/>
    </row>
    <row r="82" spans="2:5" x14ac:dyDescent="0.25">
      <c r="B82" s="73"/>
      <c r="E82" s="74"/>
    </row>
    <row r="83" spans="2:5" x14ac:dyDescent="0.25">
      <c r="B83" s="73"/>
      <c r="E83" s="74"/>
    </row>
    <row r="84" spans="2:5" x14ac:dyDescent="0.25">
      <c r="B84" s="73"/>
      <c r="E84" s="74"/>
    </row>
    <row r="85" spans="2:5" x14ac:dyDescent="0.25">
      <c r="B85" s="73"/>
      <c r="E85" s="74"/>
    </row>
    <row r="86" spans="2:5" x14ac:dyDescent="0.25">
      <c r="B86" s="73"/>
      <c r="E86" s="74"/>
    </row>
    <row r="87" spans="2:5" x14ac:dyDescent="0.25">
      <c r="B87" s="73"/>
      <c r="E87" s="74"/>
    </row>
    <row r="88" spans="2:5" x14ac:dyDescent="0.25">
      <c r="B88" s="73"/>
      <c r="E88" s="74"/>
    </row>
    <row r="89" spans="2:5" x14ac:dyDescent="0.25">
      <c r="B89" s="73"/>
      <c r="E89" s="74"/>
    </row>
    <row r="90" spans="2:5" x14ac:dyDescent="0.25">
      <c r="B90" s="73"/>
      <c r="E90" s="74"/>
    </row>
    <row r="91" spans="2:5" x14ac:dyDescent="0.25">
      <c r="B91" s="73"/>
      <c r="E91" s="74"/>
    </row>
    <row r="92" spans="2:5" x14ac:dyDescent="0.25">
      <c r="B92" s="73"/>
      <c r="E92" s="74"/>
    </row>
    <row r="93" spans="2:5" x14ac:dyDescent="0.25">
      <c r="B93" s="73"/>
      <c r="E93" s="74"/>
    </row>
    <row r="94" spans="2:5" x14ac:dyDescent="0.25">
      <c r="B94" s="73"/>
      <c r="E94" s="74"/>
    </row>
    <row r="95" spans="2:5" x14ac:dyDescent="0.25">
      <c r="B95" s="73"/>
      <c r="E95" s="74"/>
    </row>
    <row r="96" spans="2:5" x14ac:dyDescent="0.25">
      <c r="B96" s="73"/>
      <c r="E96" s="74"/>
    </row>
    <row r="97" spans="2:5" x14ac:dyDescent="0.25">
      <c r="B97" s="73"/>
      <c r="E97" s="74"/>
    </row>
    <row r="98" spans="2:5" x14ac:dyDescent="0.25">
      <c r="B98" s="73"/>
      <c r="E98" s="74"/>
    </row>
    <row r="99" spans="2:5" x14ac:dyDescent="0.25">
      <c r="B99" s="73"/>
      <c r="E99" s="74"/>
    </row>
    <row r="100" spans="2:5" x14ac:dyDescent="0.25">
      <c r="B100" s="73"/>
      <c r="E100" s="74"/>
    </row>
    <row r="101" spans="2:5" x14ac:dyDescent="0.25">
      <c r="B101" s="73"/>
      <c r="E101" s="74"/>
    </row>
    <row r="102" spans="2:5" x14ac:dyDescent="0.25">
      <c r="B102" s="73"/>
      <c r="E102" s="74"/>
    </row>
  </sheetData>
  <printOptions horizontalCentered="1" verticalCentered="1"/>
  <pageMargins left="0.7" right="0.7" top="0.75" bottom="0.75" header="0.3" footer="0.3"/>
  <pageSetup scale="74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1FF9-40E9-44A7-B3B8-B45C7AF09D47}">
  <sheetPr>
    <pageSetUpPr fitToPage="1"/>
  </sheetPr>
  <dimension ref="A1:V102"/>
  <sheetViews>
    <sheetView workbookViewId="0">
      <selection activeCell="I23" sqref="I23"/>
    </sheetView>
  </sheetViews>
  <sheetFormatPr defaultRowHeight="15" x14ac:dyDescent="0.25"/>
  <cols>
    <col min="1" max="1" width="5.28515625" style="72" bestFit="1" customWidth="1"/>
    <col min="2" max="2" width="28.28515625" style="75" bestFit="1" customWidth="1"/>
    <col min="3" max="3" width="23.42578125" style="72" bestFit="1" customWidth="1"/>
    <col min="4" max="4" width="22.42578125" style="72" bestFit="1" customWidth="1"/>
    <col min="5" max="5" width="22.42578125" style="72" customWidth="1"/>
    <col min="6" max="6" width="10.7109375" style="98" bestFit="1" customWidth="1"/>
    <col min="7" max="7" width="9.28515625" style="72" bestFit="1" customWidth="1"/>
    <col min="8" max="8" width="21.42578125" style="98" bestFit="1" customWidth="1"/>
    <col min="9" max="20" width="9.140625" style="98"/>
    <col min="21" max="21" width="8.85546875" style="98" bestFit="1" customWidth="1"/>
    <col min="22" max="22" width="34.85546875" style="98" bestFit="1" customWidth="1"/>
    <col min="23" max="16384" width="9.140625" style="98"/>
  </cols>
  <sheetData>
    <row r="1" spans="1:22" ht="15.75" thickBot="1" x14ac:dyDescent="0.3">
      <c r="A1" s="44" t="s">
        <v>159</v>
      </c>
      <c r="B1" s="45" t="s">
        <v>160</v>
      </c>
      <c r="C1" s="46" t="s">
        <v>161</v>
      </c>
      <c r="D1" s="46"/>
      <c r="E1" s="46" t="s">
        <v>252</v>
      </c>
      <c r="F1" s="47" t="s">
        <v>162</v>
      </c>
      <c r="G1" s="46" t="s">
        <v>163</v>
      </c>
      <c r="H1" s="48" t="s">
        <v>164</v>
      </c>
      <c r="I1" s="97"/>
      <c r="U1" s="49"/>
      <c r="V1" s="50"/>
    </row>
    <row r="2" spans="1:22" ht="15.75" thickTop="1" x14ac:dyDescent="0.25">
      <c r="A2" s="51">
        <v>47</v>
      </c>
      <c r="B2" s="52" t="s">
        <v>179</v>
      </c>
      <c r="C2" s="53">
        <v>68663</v>
      </c>
      <c r="D2" s="53" t="s">
        <v>178</v>
      </c>
      <c r="E2" s="53" t="s">
        <v>254</v>
      </c>
      <c r="F2" s="54">
        <v>3422</v>
      </c>
      <c r="G2" s="53">
        <v>139.4</v>
      </c>
      <c r="H2" s="55"/>
      <c r="I2" s="97"/>
      <c r="U2" s="49"/>
      <c r="V2" s="50"/>
    </row>
    <row r="3" spans="1:22" x14ac:dyDescent="0.25">
      <c r="A3" s="56">
        <v>48</v>
      </c>
      <c r="B3" s="57" t="s">
        <v>179</v>
      </c>
      <c r="C3" s="58">
        <v>68665</v>
      </c>
      <c r="D3" s="58" t="s">
        <v>178</v>
      </c>
      <c r="E3" s="58" t="s">
        <v>254</v>
      </c>
      <c r="F3" s="59">
        <v>3422</v>
      </c>
      <c r="G3" s="58">
        <v>24.9</v>
      </c>
      <c r="H3" s="60"/>
      <c r="I3" s="97"/>
      <c r="U3" s="49"/>
      <c r="V3" s="50"/>
    </row>
    <row r="4" spans="1:22" x14ac:dyDescent="0.25">
      <c r="A4" s="56">
        <v>56</v>
      </c>
      <c r="B4" s="57" t="s">
        <v>179</v>
      </c>
      <c r="C4" s="58">
        <v>85878</v>
      </c>
      <c r="D4" s="58" t="s">
        <v>178</v>
      </c>
      <c r="E4" s="58" t="s">
        <v>254</v>
      </c>
      <c r="F4" s="59">
        <v>3422</v>
      </c>
      <c r="G4" s="58">
        <v>0.37</v>
      </c>
      <c r="H4" s="60"/>
      <c r="I4" s="97"/>
      <c r="U4" s="49"/>
      <c r="V4" s="50"/>
    </row>
    <row r="5" spans="1:22" x14ac:dyDescent="0.25">
      <c r="A5" s="56">
        <v>44</v>
      </c>
      <c r="B5" s="57" t="s">
        <v>179</v>
      </c>
      <c r="C5" s="58">
        <v>52312</v>
      </c>
      <c r="D5" s="58" t="s">
        <v>178</v>
      </c>
      <c r="E5" s="58" t="s">
        <v>254</v>
      </c>
      <c r="F5" s="59">
        <v>3422</v>
      </c>
      <c r="G5" s="58">
        <v>0.33</v>
      </c>
      <c r="H5" s="60"/>
      <c r="I5" s="97"/>
      <c r="U5" s="49"/>
      <c r="V5" s="50"/>
    </row>
    <row r="6" spans="1:22" x14ac:dyDescent="0.25">
      <c r="A6" s="56">
        <v>52</v>
      </c>
      <c r="B6" s="57" t="s">
        <v>179</v>
      </c>
      <c r="C6" s="58">
        <v>68672</v>
      </c>
      <c r="D6" s="58" t="s">
        <v>178</v>
      </c>
      <c r="E6" s="58" t="s">
        <v>254</v>
      </c>
      <c r="F6" s="59">
        <v>3422</v>
      </c>
      <c r="G6" s="58">
        <v>0.26</v>
      </c>
      <c r="H6" s="60"/>
      <c r="I6" s="97"/>
      <c r="U6" s="49"/>
      <c r="V6" s="50"/>
    </row>
    <row r="7" spans="1:22" x14ac:dyDescent="0.25">
      <c r="A7" s="56">
        <v>50</v>
      </c>
      <c r="B7" s="57" t="s">
        <v>179</v>
      </c>
      <c r="C7" s="58">
        <v>68670</v>
      </c>
      <c r="D7" s="58" t="s">
        <v>178</v>
      </c>
      <c r="E7" s="58" t="s">
        <v>254</v>
      </c>
      <c r="F7" s="59">
        <v>3422</v>
      </c>
      <c r="G7" s="58">
        <v>0.2</v>
      </c>
      <c r="H7" s="60"/>
      <c r="I7" s="97"/>
      <c r="U7" s="49"/>
      <c r="V7" s="50"/>
    </row>
    <row r="8" spans="1:22" x14ac:dyDescent="0.25">
      <c r="A8" s="56">
        <v>41</v>
      </c>
      <c r="B8" s="57" t="s">
        <v>179</v>
      </c>
      <c r="C8" s="58">
        <v>52306</v>
      </c>
      <c r="D8" s="58" t="s">
        <v>178</v>
      </c>
      <c r="E8" s="58" t="s">
        <v>254</v>
      </c>
      <c r="F8" s="59">
        <v>3422</v>
      </c>
      <c r="G8" s="58">
        <v>7.0000000000000007E-2</v>
      </c>
      <c r="H8" s="60"/>
      <c r="I8" s="97"/>
      <c r="U8" s="49"/>
      <c r="V8" s="50"/>
    </row>
    <row r="9" spans="1:22" x14ac:dyDescent="0.25">
      <c r="A9" s="56">
        <v>49</v>
      </c>
      <c r="B9" s="57" t="s">
        <v>179</v>
      </c>
      <c r="C9" s="58">
        <v>68669</v>
      </c>
      <c r="D9" s="58" t="s">
        <v>178</v>
      </c>
      <c r="E9" s="58" t="s">
        <v>254</v>
      </c>
      <c r="F9" s="59">
        <v>3422</v>
      </c>
      <c r="G9" s="58">
        <v>0.03</v>
      </c>
      <c r="H9" s="60"/>
      <c r="I9" s="97"/>
      <c r="U9" s="49"/>
      <c r="V9" s="50"/>
    </row>
    <row r="10" spans="1:22" x14ac:dyDescent="0.25">
      <c r="A10" s="56">
        <v>51</v>
      </c>
      <c r="B10" s="57" t="s">
        <v>179</v>
      </c>
      <c r="C10" s="58">
        <v>68671</v>
      </c>
      <c r="D10" s="58" t="s">
        <v>178</v>
      </c>
      <c r="E10" s="58" t="s">
        <v>254</v>
      </c>
      <c r="F10" s="59">
        <v>3422</v>
      </c>
      <c r="G10" s="58">
        <v>0.02</v>
      </c>
      <c r="H10" s="60"/>
      <c r="I10" s="97"/>
      <c r="U10" s="49"/>
      <c r="V10" s="50"/>
    </row>
    <row r="11" spans="1:22" x14ac:dyDescent="0.25">
      <c r="A11" s="56">
        <v>42</v>
      </c>
      <c r="B11" s="57" t="s">
        <v>179</v>
      </c>
      <c r="C11" s="58">
        <v>52307</v>
      </c>
      <c r="D11" s="58" t="s">
        <v>178</v>
      </c>
      <c r="E11" s="58" t="s">
        <v>254</v>
      </c>
      <c r="F11" s="59">
        <v>3422</v>
      </c>
      <c r="G11" s="58">
        <v>0.01</v>
      </c>
      <c r="H11" s="60"/>
      <c r="I11" s="97"/>
      <c r="U11" s="49"/>
      <c r="V11" s="50"/>
    </row>
    <row r="12" spans="1:22" x14ac:dyDescent="0.25">
      <c r="A12" s="56">
        <v>43</v>
      </c>
      <c r="B12" s="57" t="s">
        <v>179</v>
      </c>
      <c r="C12" s="58">
        <v>52309</v>
      </c>
      <c r="D12" s="58" t="s">
        <v>178</v>
      </c>
      <c r="E12" s="58" t="s">
        <v>254</v>
      </c>
      <c r="F12" s="59">
        <v>3422</v>
      </c>
      <c r="G12" s="58">
        <v>0.01</v>
      </c>
      <c r="H12" s="60"/>
      <c r="I12" s="97"/>
      <c r="U12" s="49"/>
      <c r="V12" s="50"/>
    </row>
    <row r="13" spans="1:22" x14ac:dyDescent="0.25">
      <c r="A13" s="56">
        <v>45</v>
      </c>
      <c r="B13" s="57" t="s">
        <v>179</v>
      </c>
      <c r="C13" s="58">
        <v>52705</v>
      </c>
      <c r="D13" s="58" t="s">
        <v>178</v>
      </c>
      <c r="E13" s="58" t="s">
        <v>254</v>
      </c>
      <c r="F13" s="59">
        <v>3422</v>
      </c>
      <c r="G13" s="58">
        <v>0.01</v>
      </c>
      <c r="H13" s="60"/>
      <c r="I13" s="97"/>
      <c r="U13" s="49"/>
      <c r="V13" s="50"/>
    </row>
    <row r="14" spans="1:22" x14ac:dyDescent="0.25">
      <c r="A14" s="56">
        <v>46</v>
      </c>
      <c r="B14" s="57" t="s">
        <v>179</v>
      </c>
      <c r="C14" s="58">
        <v>52810</v>
      </c>
      <c r="D14" s="58" t="s">
        <v>178</v>
      </c>
      <c r="E14" s="58" t="s">
        <v>254</v>
      </c>
      <c r="F14" s="59">
        <v>3422</v>
      </c>
      <c r="G14" s="58">
        <v>0.01</v>
      </c>
      <c r="H14" s="60"/>
      <c r="I14" s="97"/>
      <c r="U14" s="49"/>
      <c r="V14" s="50"/>
    </row>
    <row r="15" spans="1:22" x14ac:dyDescent="0.25">
      <c r="A15" s="56">
        <v>39</v>
      </c>
      <c r="B15" s="57" t="s">
        <v>179</v>
      </c>
      <c r="C15" s="58">
        <v>68662</v>
      </c>
      <c r="D15" s="58" t="s">
        <v>178</v>
      </c>
      <c r="E15" s="58" t="s">
        <v>254</v>
      </c>
      <c r="F15" s="59">
        <v>4193</v>
      </c>
      <c r="G15" s="58">
        <v>23.7</v>
      </c>
      <c r="H15" s="60"/>
      <c r="I15" s="97"/>
      <c r="U15" s="49"/>
      <c r="V15" s="50"/>
    </row>
    <row r="16" spans="1:22" x14ac:dyDescent="0.25">
      <c r="A16" s="56">
        <v>36</v>
      </c>
      <c r="B16" s="57" t="s">
        <v>179</v>
      </c>
      <c r="C16" s="58">
        <v>52253</v>
      </c>
      <c r="D16" s="58" t="s">
        <v>178</v>
      </c>
      <c r="E16" s="58" t="s">
        <v>254</v>
      </c>
      <c r="F16" s="59">
        <v>4193</v>
      </c>
      <c r="G16" s="58">
        <v>0.01</v>
      </c>
      <c r="H16" s="60"/>
      <c r="I16" s="97"/>
      <c r="U16" s="49"/>
      <c r="V16" s="50"/>
    </row>
    <row r="17" spans="1:22" x14ac:dyDescent="0.25">
      <c r="A17" s="56">
        <v>37</v>
      </c>
      <c r="B17" s="57" t="s">
        <v>179</v>
      </c>
      <c r="C17" s="58">
        <v>53100</v>
      </c>
      <c r="D17" s="58" t="s">
        <v>178</v>
      </c>
      <c r="E17" s="58" t="s">
        <v>254</v>
      </c>
      <c r="F17" s="59">
        <v>4193</v>
      </c>
      <c r="G17" s="58">
        <v>0.01</v>
      </c>
      <c r="H17" s="60"/>
      <c r="I17" s="97"/>
      <c r="U17" s="49"/>
      <c r="V17" s="50"/>
    </row>
    <row r="18" spans="1:22" x14ac:dyDescent="0.25">
      <c r="A18" s="56">
        <v>38</v>
      </c>
      <c r="B18" s="57" t="s">
        <v>179</v>
      </c>
      <c r="C18" s="58">
        <v>53278</v>
      </c>
      <c r="D18" s="58" t="s">
        <v>178</v>
      </c>
      <c r="E18" s="58" t="s">
        <v>254</v>
      </c>
      <c r="F18" s="59">
        <v>4193</v>
      </c>
      <c r="G18" s="58">
        <v>0.01</v>
      </c>
      <c r="H18" s="60"/>
      <c r="I18" s="97"/>
      <c r="U18" s="49"/>
      <c r="V18" s="50"/>
    </row>
    <row r="19" spans="1:22" x14ac:dyDescent="0.25">
      <c r="A19" s="56">
        <v>16</v>
      </c>
      <c r="B19" s="57" t="s">
        <v>179</v>
      </c>
      <c r="C19" s="58">
        <v>88959</v>
      </c>
      <c r="D19" s="58" t="s">
        <v>178</v>
      </c>
      <c r="E19" s="58" t="s">
        <v>254</v>
      </c>
      <c r="F19" s="59">
        <v>28566</v>
      </c>
      <c r="G19" s="58">
        <v>4.9800000000000004</v>
      </c>
      <c r="H19" s="60"/>
      <c r="I19" s="97"/>
      <c r="U19" s="49"/>
      <c r="V19" s="50"/>
    </row>
    <row r="20" spans="1:22" ht="30" x14ac:dyDescent="0.25">
      <c r="A20" s="56">
        <v>7</v>
      </c>
      <c r="B20" s="57" t="s">
        <v>179</v>
      </c>
      <c r="C20" s="58">
        <v>88960</v>
      </c>
      <c r="D20" s="58" t="s">
        <v>178</v>
      </c>
      <c r="E20" s="58" t="s">
        <v>254</v>
      </c>
      <c r="F20" s="59">
        <v>31877</v>
      </c>
      <c r="G20" s="58">
        <v>3.5</v>
      </c>
      <c r="H20" s="60" t="s">
        <v>175</v>
      </c>
      <c r="I20" s="97">
        <f>SUM(G2:G20)</f>
        <v>197.82999999999993</v>
      </c>
      <c r="U20" s="49"/>
      <c r="V20" s="50"/>
    </row>
    <row r="21" spans="1:22" x14ac:dyDescent="0.25">
      <c r="A21" s="56">
        <v>55</v>
      </c>
      <c r="B21" s="57" t="s">
        <v>172</v>
      </c>
      <c r="C21" s="58">
        <v>88625</v>
      </c>
      <c r="D21" s="58" t="s">
        <v>178</v>
      </c>
      <c r="E21" s="58" t="s">
        <v>254</v>
      </c>
      <c r="F21" s="59">
        <v>3422</v>
      </c>
      <c r="G21" s="58">
        <v>24.63</v>
      </c>
      <c r="H21" s="60"/>
      <c r="I21" s="97"/>
      <c r="U21" s="49"/>
      <c r="V21" s="50"/>
    </row>
    <row r="22" spans="1:22" x14ac:dyDescent="0.25">
      <c r="A22" s="56">
        <v>24</v>
      </c>
      <c r="B22" s="57" t="s">
        <v>172</v>
      </c>
      <c r="C22" s="58">
        <v>53768</v>
      </c>
      <c r="D22" s="58" t="s">
        <v>178</v>
      </c>
      <c r="E22" s="58" t="s">
        <v>254</v>
      </c>
      <c r="F22" s="59">
        <v>21675</v>
      </c>
      <c r="G22" s="58">
        <v>8.9600000000000009</v>
      </c>
      <c r="H22" s="60"/>
      <c r="I22" s="97"/>
      <c r="U22" s="49"/>
      <c r="V22" s="50"/>
    </row>
    <row r="23" spans="1:22" ht="30.75" thickBot="1" x14ac:dyDescent="0.3">
      <c r="A23" s="61">
        <v>11</v>
      </c>
      <c r="B23" s="62" t="s">
        <v>172</v>
      </c>
      <c r="C23" s="63">
        <v>83257</v>
      </c>
      <c r="D23" s="63" t="s">
        <v>178</v>
      </c>
      <c r="E23" s="58" t="s">
        <v>254</v>
      </c>
      <c r="F23" s="64">
        <v>30593</v>
      </c>
      <c r="G23" s="63">
        <v>7.5</v>
      </c>
      <c r="H23" s="65" t="s">
        <v>175</v>
      </c>
      <c r="I23" s="97"/>
      <c r="U23" s="49"/>
      <c r="V23" s="50"/>
    </row>
    <row r="24" spans="1:22" ht="30.75" thickTop="1" x14ac:dyDescent="0.25">
      <c r="A24" s="51">
        <v>6</v>
      </c>
      <c r="B24" s="52" t="s">
        <v>172</v>
      </c>
      <c r="C24" s="53">
        <v>83257</v>
      </c>
      <c r="D24" s="53" t="s">
        <v>178</v>
      </c>
      <c r="E24" s="58" t="s">
        <v>254</v>
      </c>
      <c r="F24" s="54">
        <v>31919</v>
      </c>
      <c r="G24" s="53">
        <v>0.2</v>
      </c>
      <c r="H24" s="55" t="s">
        <v>175</v>
      </c>
      <c r="I24" s="97"/>
      <c r="U24" s="49"/>
      <c r="V24" s="50"/>
    </row>
    <row r="25" spans="1:22" ht="30" x14ac:dyDescent="0.25">
      <c r="A25" s="56">
        <v>5</v>
      </c>
      <c r="B25" s="57" t="s">
        <v>172</v>
      </c>
      <c r="C25" s="58">
        <v>83257</v>
      </c>
      <c r="D25" s="58" t="s">
        <v>178</v>
      </c>
      <c r="E25" s="58" t="s">
        <v>254</v>
      </c>
      <c r="F25" s="59">
        <v>31930</v>
      </c>
      <c r="G25" s="58">
        <v>1.04</v>
      </c>
      <c r="H25" s="60" t="s">
        <v>175</v>
      </c>
      <c r="I25" s="97"/>
      <c r="U25" s="49"/>
      <c r="V25" s="50"/>
    </row>
    <row r="26" spans="1:22" ht="30" x14ac:dyDescent="0.25">
      <c r="A26" s="56">
        <v>3</v>
      </c>
      <c r="B26" s="57" t="s">
        <v>172</v>
      </c>
      <c r="C26" s="58" t="s">
        <v>173</v>
      </c>
      <c r="D26" s="58" t="s">
        <v>174</v>
      </c>
      <c r="E26" s="58" t="s">
        <v>254</v>
      </c>
      <c r="F26" s="59">
        <v>33282</v>
      </c>
      <c r="G26" s="58">
        <v>27.92</v>
      </c>
      <c r="H26" s="60" t="s">
        <v>175</v>
      </c>
      <c r="I26" s="97"/>
      <c r="U26" s="49"/>
      <c r="V26" s="50"/>
    </row>
    <row r="27" spans="1:22" x14ac:dyDescent="0.25">
      <c r="A27" s="56">
        <v>58</v>
      </c>
      <c r="B27" s="57" t="s">
        <v>172</v>
      </c>
      <c r="C27" s="58">
        <v>53767</v>
      </c>
      <c r="D27" s="58" t="s">
        <v>199</v>
      </c>
      <c r="E27" s="58" t="s">
        <v>254</v>
      </c>
      <c r="F27" s="59" t="s">
        <v>200</v>
      </c>
      <c r="G27" s="58">
        <v>29.68</v>
      </c>
      <c r="H27" s="60"/>
      <c r="I27" s="97"/>
      <c r="U27" s="50"/>
      <c r="V27" s="50"/>
    </row>
    <row r="28" spans="1:22" x14ac:dyDescent="0.25">
      <c r="A28" s="56">
        <v>59</v>
      </c>
      <c r="B28" s="57" t="s">
        <v>172</v>
      </c>
      <c r="C28" s="58">
        <v>75135</v>
      </c>
      <c r="D28" s="58" t="s">
        <v>178</v>
      </c>
      <c r="E28" s="58" t="s">
        <v>254</v>
      </c>
      <c r="F28" s="59" t="s">
        <v>200</v>
      </c>
      <c r="G28" s="58">
        <v>8.31</v>
      </c>
      <c r="H28" s="60"/>
      <c r="I28" s="97">
        <f>SUM(G21:G28)</f>
        <v>108.24000000000001</v>
      </c>
      <c r="U28" s="50"/>
      <c r="V28" s="50"/>
    </row>
    <row r="29" spans="1:22" x14ac:dyDescent="0.25">
      <c r="A29" s="56">
        <v>26</v>
      </c>
      <c r="B29" s="57" t="s">
        <v>165</v>
      </c>
      <c r="C29" s="58">
        <v>33192</v>
      </c>
      <c r="D29" s="58" t="s">
        <v>167</v>
      </c>
      <c r="E29" s="58" t="s">
        <v>255</v>
      </c>
      <c r="F29" s="59">
        <v>21118</v>
      </c>
      <c r="G29" s="58">
        <v>0.25</v>
      </c>
      <c r="H29" s="60"/>
      <c r="I29" s="97"/>
      <c r="U29" s="50"/>
      <c r="V29" s="50"/>
    </row>
    <row r="30" spans="1:22" x14ac:dyDescent="0.25">
      <c r="A30" s="56">
        <v>21</v>
      </c>
      <c r="B30" s="57" t="s">
        <v>165</v>
      </c>
      <c r="C30" s="58" t="s">
        <v>192</v>
      </c>
      <c r="D30" s="58" t="s">
        <v>167</v>
      </c>
      <c r="E30" s="58" t="s">
        <v>255</v>
      </c>
      <c r="F30" s="59">
        <v>24552</v>
      </c>
      <c r="G30" s="58">
        <v>1</v>
      </c>
      <c r="H30" s="60"/>
      <c r="I30" s="97"/>
      <c r="U30" s="50"/>
      <c r="V30" s="50"/>
    </row>
    <row r="31" spans="1:22" x14ac:dyDescent="0.25">
      <c r="A31" s="56">
        <v>1</v>
      </c>
      <c r="B31" s="57" t="s">
        <v>165</v>
      </c>
      <c r="C31" s="58" t="s">
        <v>166</v>
      </c>
      <c r="D31" s="58" t="s">
        <v>167</v>
      </c>
      <c r="E31" s="58" t="s">
        <v>255</v>
      </c>
      <c r="F31" s="59">
        <v>39938</v>
      </c>
      <c r="G31" s="58">
        <v>1</v>
      </c>
      <c r="H31" s="60" t="s">
        <v>168</v>
      </c>
      <c r="I31" s="97"/>
      <c r="U31" s="66"/>
      <c r="V31" s="50"/>
    </row>
    <row r="32" spans="1:22" x14ac:dyDescent="0.25">
      <c r="A32" s="56">
        <v>29</v>
      </c>
      <c r="B32" s="57" t="s">
        <v>176</v>
      </c>
      <c r="C32" s="58">
        <v>28459</v>
      </c>
      <c r="D32" s="58" t="s">
        <v>167</v>
      </c>
      <c r="E32" s="58" t="s">
        <v>255</v>
      </c>
      <c r="F32" s="59">
        <v>18640</v>
      </c>
      <c r="G32" s="58">
        <v>0.1</v>
      </c>
      <c r="H32" s="60"/>
      <c r="I32" s="97"/>
    </row>
    <row r="33" spans="1:9" x14ac:dyDescent="0.25">
      <c r="A33" s="56">
        <v>20</v>
      </c>
      <c r="B33" s="57" t="s">
        <v>176</v>
      </c>
      <c r="C33" s="58">
        <v>55193</v>
      </c>
      <c r="D33" s="58" t="s">
        <v>167</v>
      </c>
      <c r="E33" s="58" t="s">
        <v>255</v>
      </c>
      <c r="F33" s="59">
        <v>25465</v>
      </c>
      <c r="G33" s="58">
        <v>0.1</v>
      </c>
      <c r="H33" s="60"/>
      <c r="I33" s="97"/>
    </row>
    <row r="34" spans="1:9" x14ac:dyDescent="0.25">
      <c r="A34" s="56">
        <v>15</v>
      </c>
      <c r="B34" s="57" t="s">
        <v>176</v>
      </c>
      <c r="C34" s="58" t="s">
        <v>189</v>
      </c>
      <c r="D34" s="58" t="s">
        <v>167</v>
      </c>
      <c r="E34" s="58" t="s">
        <v>255</v>
      </c>
      <c r="F34" s="59">
        <v>29318</v>
      </c>
      <c r="G34" s="58">
        <v>0.75</v>
      </c>
      <c r="H34" s="60"/>
      <c r="I34" s="97"/>
    </row>
    <row r="35" spans="1:9" x14ac:dyDescent="0.25">
      <c r="A35" s="56">
        <v>4</v>
      </c>
      <c r="B35" s="57" t="s">
        <v>176</v>
      </c>
      <c r="C35" s="58" t="s">
        <v>177</v>
      </c>
      <c r="D35" s="58" t="s">
        <v>167</v>
      </c>
      <c r="E35" s="58" t="s">
        <v>255</v>
      </c>
      <c r="F35" s="59">
        <v>32405</v>
      </c>
      <c r="G35" s="58">
        <v>0.75</v>
      </c>
      <c r="H35" s="60"/>
      <c r="I35" s="97"/>
    </row>
    <row r="36" spans="1:9" x14ac:dyDescent="0.25">
      <c r="A36" s="56">
        <v>31</v>
      </c>
      <c r="B36" s="57" t="s">
        <v>191</v>
      </c>
      <c r="C36" s="58">
        <v>29160</v>
      </c>
      <c r="D36" s="58" t="s">
        <v>167</v>
      </c>
      <c r="E36" s="58" t="s">
        <v>255</v>
      </c>
      <c r="F36" s="59">
        <v>14502</v>
      </c>
      <c r="G36" s="58">
        <v>0.25</v>
      </c>
      <c r="H36" s="60" t="s">
        <v>168</v>
      </c>
      <c r="I36" s="97"/>
    </row>
    <row r="37" spans="1:9" x14ac:dyDescent="0.25">
      <c r="A37" s="56">
        <v>22</v>
      </c>
      <c r="B37" s="57" t="s">
        <v>191</v>
      </c>
      <c r="C37" s="58" t="s">
        <v>193</v>
      </c>
      <c r="D37" s="58" t="s">
        <v>167</v>
      </c>
      <c r="E37" s="58" t="s">
        <v>255</v>
      </c>
      <c r="F37" s="59">
        <v>24518</v>
      </c>
      <c r="G37" s="58">
        <v>0.46</v>
      </c>
      <c r="H37" s="60" t="s">
        <v>168</v>
      </c>
      <c r="I37" s="97"/>
    </row>
    <row r="38" spans="1:9" x14ac:dyDescent="0.25">
      <c r="A38" s="56">
        <v>19</v>
      </c>
      <c r="B38" s="57" t="s">
        <v>191</v>
      </c>
      <c r="C38" s="58">
        <v>42015</v>
      </c>
      <c r="D38" s="58" t="s">
        <v>167</v>
      </c>
      <c r="E38" s="58" t="s">
        <v>255</v>
      </c>
      <c r="F38" s="59">
        <v>25535</v>
      </c>
      <c r="G38" s="58">
        <v>0.22</v>
      </c>
      <c r="H38" s="60"/>
      <c r="I38" s="97"/>
    </row>
    <row r="39" spans="1:9" x14ac:dyDescent="0.25">
      <c r="A39" s="56">
        <v>32</v>
      </c>
      <c r="B39" s="57" t="s">
        <v>186</v>
      </c>
      <c r="C39" s="58" t="s">
        <v>196</v>
      </c>
      <c r="D39" s="58" t="s">
        <v>167</v>
      </c>
      <c r="E39" s="58" t="s">
        <v>255</v>
      </c>
      <c r="F39" s="59">
        <v>14123</v>
      </c>
      <c r="G39" s="58">
        <v>0.1336</v>
      </c>
      <c r="H39" s="60" t="s">
        <v>188</v>
      </c>
      <c r="I39" s="97"/>
    </row>
    <row r="40" spans="1:9" x14ac:dyDescent="0.25">
      <c r="A40" s="56">
        <v>30</v>
      </c>
      <c r="B40" s="57" t="s">
        <v>186</v>
      </c>
      <c r="C40" s="58" t="s">
        <v>195</v>
      </c>
      <c r="D40" s="58" t="s">
        <v>167</v>
      </c>
      <c r="E40" s="58" t="s">
        <v>255</v>
      </c>
      <c r="F40" s="59">
        <v>14976</v>
      </c>
      <c r="G40" s="58">
        <v>0.20050000000000001</v>
      </c>
      <c r="H40" s="60"/>
      <c r="I40" s="97"/>
    </row>
    <row r="41" spans="1:9" x14ac:dyDescent="0.25">
      <c r="A41" s="56">
        <v>28</v>
      </c>
      <c r="B41" s="57" t="s">
        <v>186</v>
      </c>
      <c r="C41" s="58" t="s">
        <v>194</v>
      </c>
      <c r="D41" s="58" t="s">
        <v>167</v>
      </c>
      <c r="E41" s="58" t="s">
        <v>255</v>
      </c>
      <c r="F41" s="59">
        <v>18840</v>
      </c>
      <c r="G41" s="58">
        <v>0.4456</v>
      </c>
      <c r="H41" s="60" t="s">
        <v>188</v>
      </c>
      <c r="I41" s="97"/>
    </row>
    <row r="42" spans="1:9" x14ac:dyDescent="0.25">
      <c r="A42" s="56">
        <v>18</v>
      </c>
      <c r="B42" s="57" t="s">
        <v>186</v>
      </c>
      <c r="C42" s="58">
        <v>50707</v>
      </c>
      <c r="D42" s="58" t="s">
        <v>167</v>
      </c>
      <c r="E42" s="58" t="s">
        <v>255</v>
      </c>
      <c r="F42" s="59">
        <v>26966</v>
      </c>
      <c r="G42" s="58">
        <v>1.32</v>
      </c>
      <c r="H42" s="60" t="s">
        <v>188</v>
      </c>
      <c r="I42" s="97"/>
    </row>
    <row r="43" spans="1:9" x14ac:dyDescent="0.25">
      <c r="A43" s="56">
        <v>13</v>
      </c>
      <c r="B43" s="57" t="s">
        <v>186</v>
      </c>
      <c r="C43" s="58" t="s">
        <v>187</v>
      </c>
      <c r="D43" s="58" t="s">
        <v>167</v>
      </c>
      <c r="E43" s="58" t="s">
        <v>255</v>
      </c>
      <c r="F43" s="59">
        <v>30286</v>
      </c>
      <c r="G43" s="58">
        <v>1.89</v>
      </c>
      <c r="H43" s="60" t="s">
        <v>188</v>
      </c>
      <c r="I43" s="97"/>
    </row>
    <row r="44" spans="1:9" x14ac:dyDescent="0.25">
      <c r="A44" s="56">
        <v>14</v>
      </c>
      <c r="B44" s="57" t="s">
        <v>186</v>
      </c>
      <c r="C44" s="58">
        <v>87497</v>
      </c>
      <c r="D44" s="58" t="s">
        <v>167</v>
      </c>
      <c r="E44" s="58" t="s">
        <v>255</v>
      </c>
      <c r="F44" s="59">
        <v>30286</v>
      </c>
      <c r="G44" s="58">
        <v>1.2</v>
      </c>
      <c r="H44" s="60" t="s">
        <v>188</v>
      </c>
      <c r="I44" s="97"/>
    </row>
    <row r="45" spans="1:9" x14ac:dyDescent="0.25">
      <c r="A45" s="56">
        <v>35</v>
      </c>
      <c r="B45" s="57" t="s">
        <v>180</v>
      </c>
      <c r="C45" s="58">
        <v>88872</v>
      </c>
      <c r="D45" s="58" t="s">
        <v>167</v>
      </c>
      <c r="E45" s="58" t="s">
        <v>255</v>
      </c>
      <c r="F45" s="59">
        <v>8587</v>
      </c>
      <c r="G45" s="58">
        <v>12</v>
      </c>
      <c r="H45" s="60"/>
      <c r="I45" s="97"/>
    </row>
    <row r="46" spans="1:9" x14ac:dyDescent="0.25">
      <c r="A46" s="56">
        <v>25</v>
      </c>
      <c r="B46" s="57" t="s">
        <v>180</v>
      </c>
      <c r="C46" s="58">
        <v>91526</v>
      </c>
      <c r="D46" s="58" t="s">
        <v>167</v>
      </c>
      <c r="E46" s="58" t="s">
        <v>255</v>
      </c>
      <c r="F46" s="59">
        <v>21187</v>
      </c>
      <c r="G46" s="58">
        <v>30</v>
      </c>
      <c r="H46" s="60"/>
      <c r="I46" s="97"/>
    </row>
    <row r="47" spans="1:9" x14ac:dyDescent="0.25">
      <c r="A47" s="56">
        <v>62</v>
      </c>
      <c r="B47" s="57" t="s">
        <v>180</v>
      </c>
      <c r="C47" s="58">
        <v>87958</v>
      </c>
      <c r="D47" s="58" t="s">
        <v>167</v>
      </c>
      <c r="E47" s="58" t="s">
        <v>255</v>
      </c>
      <c r="F47" s="59" t="s">
        <v>202</v>
      </c>
      <c r="G47" s="58">
        <v>62</v>
      </c>
      <c r="H47" s="60"/>
      <c r="I47" s="97"/>
    </row>
    <row r="48" spans="1:9" x14ac:dyDescent="0.25">
      <c r="A48" s="56">
        <v>64</v>
      </c>
      <c r="B48" s="57" t="s">
        <v>180</v>
      </c>
      <c r="C48" s="58">
        <v>88641</v>
      </c>
      <c r="D48" s="58" t="s">
        <v>167</v>
      </c>
      <c r="E48" s="58" t="s">
        <v>255</v>
      </c>
      <c r="F48" s="59" t="s">
        <v>202</v>
      </c>
      <c r="G48" s="58">
        <v>60</v>
      </c>
      <c r="H48" s="60"/>
      <c r="I48" s="97"/>
    </row>
    <row r="49" spans="1:9" x14ac:dyDescent="0.25">
      <c r="A49" s="56">
        <v>63</v>
      </c>
      <c r="B49" s="57" t="s">
        <v>180</v>
      </c>
      <c r="C49" s="58">
        <v>87959</v>
      </c>
      <c r="D49" s="58" t="s">
        <v>167</v>
      </c>
      <c r="E49" s="58" t="s">
        <v>255</v>
      </c>
      <c r="F49" s="59" t="s">
        <v>202</v>
      </c>
      <c r="G49" s="58">
        <v>55</v>
      </c>
      <c r="H49" s="60"/>
      <c r="I49" s="97"/>
    </row>
    <row r="50" spans="1:9" x14ac:dyDescent="0.25">
      <c r="A50" s="56">
        <v>60</v>
      </c>
      <c r="B50" s="57" t="s">
        <v>180</v>
      </c>
      <c r="C50" s="58">
        <v>88871</v>
      </c>
      <c r="D50" s="58" t="s">
        <v>167</v>
      </c>
      <c r="E50" s="58" t="s">
        <v>255</v>
      </c>
      <c r="F50" s="59" t="s">
        <v>201</v>
      </c>
      <c r="G50" s="58">
        <v>50</v>
      </c>
      <c r="H50" s="60"/>
      <c r="I50" s="97"/>
    </row>
    <row r="51" spans="1:9" x14ac:dyDescent="0.25">
      <c r="A51" s="56">
        <v>57</v>
      </c>
      <c r="B51" s="57" t="s">
        <v>169</v>
      </c>
      <c r="C51" s="58">
        <v>80349</v>
      </c>
      <c r="D51" s="58" t="s">
        <v>167</v>
      </c>
      <c r="E51" s="58" t="s">
        <v>255</v>
      </c>
      <c r="F51" s="59">
        <v>2922</v>
      </c>
      <c r="G51" s="58">
        <v>0.6</v>
      </c>
      <c r="H51" s="60"/>
      <c r="I51" s="97"/>
    </row>
    <row r="52" spans="1:9" x14ac:dyDescent="0.25">
      <c r="A52" s="56">
        <v>53</v>
      </c>
      <c r="B52" s="57" t="s">
        <v>169</v>
      </c>
      <c r="C52" s="58">
        <v>80346</v>
      </c>
      <c r="D52" s="58" t="s">
        <v>167</v>
      </c>
      <c r="E52" s="58" t="s">
        <v>255</v>
      </c>
      <c r="F52" s="59">
        <v>3422</v>
      </c>
      <c r="G52" s="58">
        <v>2.78</v>
      </c>
      <c r="H52" s="60"/>
      <c r="I52" s="97"/>
    </row>
    <row r="53" spans="1:9" x14ac:dyDescent="0.25">
      <c r="A53" s="56">
        <v>54</v>
      </c>
      <c r="B53" s="57" t="s">
        <v>169</v>
      </c>
      <c r="C53" s="58">
        <v>80348</v>
      </c>
      <c r="D53" s="58" t="s">
        <v>167</v>
      </c>
      <c r="E53" s="58" t="s">
        <v>255</v>
      </c>
      <c r="F53" s="59">
        <v>3422</v>
      </c>
      <c r="G53" s="58">
        <v>0.39</v>
      </c>
      <c r="H53" s="60"/>
      <c r="I53" s="97"/>
    </row>
    <row r="54" spans="1:9" x14ac:dyDescent="0.25">
      <c r="A54" s="56">
        <v>40</v>
      </c>
      <c r="B54" s="57" t="s">
        <v>169</v>
      </c>
      <c r="C54" s="58">
        <v>80347</v>
      </c>
      <c r="D54" s="58" t="s">
        <v>167</v>
      </c>
      <c r="E54" s="58" t="s">
        <v>255</v>
      </c>
      <c r="F54" s="59">
        <v>4193</v>
      </c>
      <c r="G54" s="58">
        <v>0.82</v>
      </c>
      <c r="H54" s="60"/>
      <c r="I54" s="97"/>
    </row>
    <row r="55" spans="1:9" x14ac:dyDescent="0.25">
      <c r="A55" s="56">
        <v>34</v>
      </c>
      <c r="B55" s="57" t="s">
        <v>169</v>
      </c>
      <c r="C55" s="58" t="s">
        <v>198</v>
      </c>
      <c r="D55" s="58" t="s">
        <v>167</v>
      </c>
      <c r="E55" s="58" t="s">
        <v>255</v>
      </c>
      <c r="F55" s="59">
        <v>8587</v>
      </c>
      <c r="G55" s="58">
        <v>10</v>
      </c>
      <c r="H55" s="60"/>
      <c r="I55" s="97"/>
    </row>
    <row r="56" spans="1:9" x14ac:dyDescent="0.25">
      <c r="A56" s="56">
        <v>33</v>
      </c>
      <c r="B56" s="57" t="s">
        <v>169</v>
      </c>
      <c r="C56" s="58" t="s">
        <v>197</v>
      </c>
      <c r="D56" s="58" t="s">
        <v>167</v>
      </c>
      <c r="E56" s="58" t="s">
        <v>255</v>
      </c>
      <c r="F56" s="59">
        <v>11323</v>
      </c>
      <c r="G56" s="58">
        <v>2.6736</v>
      </c>
      <c r="H56" s="60"/>
      <c r="I56" s="97"/>
    </row>
    <row r="57" spans="1:9" x14ac:dyDescent="0.25">
      <c r="A57" s="56">
        <v>23</v>
      </c>
      <c r="B57" s="57" t="s">
        <v>169</v>
      </c>
      <c r="C57" s="58">
        <v>57094</v>
      </c>
      <c r="D57" s="58" t="s">
        <v>167</v>
      </c>
      <c r="E57" s="58" t="s">
        <v>255</v>
      </c>
      <c r="F57" s="59">
        <v>23355</v>
      </c>
      <c r="G57" s="58">
        <v>7</v>
      </c>
      <c r="H57" s="60"/>
      <c r="I57" s="97"/>
    </row>
    <row r="58" spans="1:9" x14ac:dyDescent="0.25">
      <c r="A58" s="56">
        <v>2</v>
      </c>
      <c r="B58" s="57" t="s">
        <v>169</v>
      </c>
      <c r="C58" s="58" t="s">
        <v>170</v>
      </c>
      <c r="D58" s="58" t="s">
        <v>167</v>
      </c>
      <c r="E58" s="58" t="s">
        <v>255</v>
      </c>
      <c r="F58" s="59">
        <v>33371</v>
      </c>
      <c r="G58" s="58">
        <v>25</v>
      </c>
      <c r="H58" s="60" t="s">
        <v>171</v>
      </c>
      <c r="I58" s="97"/>
    </row>
    <row r="59" spans="1:9" x14ac:dyDescent="0.25">
      <c r="A59" s="56">
        <v>27</v>
      </c>
      <c r="B59" s="57" t="s">
        <v>184</v>
      </c>
      <c r="C59" s="58">
        <v>82451</v>
      </c>
      <c r="D59" s="58" t="s">
        <v>167</v>
      </c>
      <c r="E59" s="58" t="s">
        <v>255</v>
      </c>
      <c r="F59" s="59">
        <v>20824</v>
      </c>
      <c r="G59" s="58">
        <v>1.2</v>
      </c>
      <c r="H59" s="60"/>
      <c r="I59" s="97"/>
    </row>
    <row r="60" spans="1:9" x14ac:dyDescent="0.25">
      <c r="A60" s="56">
        <v>10</v>
      </c>
      <c r="B60" s="57" t="s">
        <v>184</v>
      </c>
      <c r="C60" s="58" t="s">
        <v>185</v>
      </c>
      <c r="D60" s="58" t="s">
        <v>167</v>
      </c>
      <c r="E60" s="58" t="s">
        <v>255</v>
      </c>
      <c r="F60" s="59">
        <v>30873</v>
      </c>
      <c r="G60" s="58">
        <v>3.8</v>
      </c>
      <c r="H60" s="60"/>
      <c r="I60" s="97"/>
    </row>
    <row r="61" spans="1:9" x14ac:dyDescent="0.25">
      <c r="A61" s="56">
        <v>8</v>
      </c>
      <c r="B61" s="57" t="s">
        <v>180</v>
      </c>
      <c r="C61" s="58">
        <v>65400</v>
      </c>
      <c r="D61" s="58" t="s">
        <v>181</v>
      </c>
      <c r="E61" s="58" t="s">
        <v>253</v>
      </c>
      <c r="F61" s="59">
        <v>31357</v>
      </c>
      <c r="G61" s="58">
        <v>70</v>
      </c>
      <c r="H61" s="60"/>
      <c r="I61" s="97"/>
    </row>
    <row r="62" spans="1:9" x14ac:dyDescent="0.25">
      <c r="A62" s="56">
        <v>61</v>
      </c>
      <c r="B62" s="57" t="s">
        <v>180</v>
      </c>
      <c r="C62" s="58">
        <v>45786</v>
      </c>
      <c r="D62" s="58" t="s">
        <v>181</v>
      </c>
      <c r="E62" s="58" t="s">
        <v>253</v>
      </c>
      <c r="F62" s="59" t="s">
        <v>202</v>
      </c>
      <c r="G62" s="58">
        <v>10</v>
      </c>
      <c r="H62" s="60"/>
      <c r="I62" s="97"/>
    </row>
    <row r="63" spans="1:9" x14ac:dyDescent="0.25">
      <c r="A63" s="56">
        <v>12</v>
      </c>
      <c r="B63" s="57" t="s">
        <v>179</v>
      </c>
      <c r="C63" s="58" t="s">
        <v>182</v>
      </c>
      <c r="D63" s="58" t="s">
        <v>183</v>
      </c>
      <c r="E63" s="58" t="s">
        <v>253</v>
      </c>
      <c r="F63" s="59">
        <v>30490</v>
      </c>
      <c r="G63" s="58">
        <v>185</v>
      </c>
      <c r="H63" s="60"/>
      <c r="I63" s="97"/>
    </row>
    <row r="64" spans="1:9" x14ac:dyDescent="0.25">
      <c r="A64" s="56">
        <v>9</v>
      </c>
      <c r="B64" s="57" t="s">
        <v>179</v>
      </c>
      <c r="C64" s="58" t="s">
        <v>182</v>
      </c>
      <c r="D64" s="58" t="s">
        <v>183</v>
      </c>
      <c r="E64" s="58" t="s">
        <v>253</v>
      </c>
      <c r="F64" s="59">
        <v>30914</v>
      </c>
      <c r="G64" s="58">
        <v>185</v>
      </c>
      <c r="H64" s="60"/>
      <c r="I64" s="97"/>
    </row>
    <row r="65" spans="1:9" ht="15.75" thickBot="1" x14ac:dyDescent="0.3">
      <c r="A65" s="67">
        <v>17</v>
      </c>
      <c r="B65" s="68" t="s">
        <v>172</v>
      </c>
      <c r="C65" s="69">
        <v>54639</v>
      </c>
      <c r="D65" s="69" t="s">
        <v>190</v>
      </c>
      <c r="E65" s="69" t="s">
        <v>253</v>
      </c>
      <c r="F65" s="70">
        <v>28381</v>
      </c>
      <c r="G65" s="69">
        <v>0.3</v>
      </c>
      <c r="H65" s="71"/>
      <c r="I65" s="97"/>
    </row>
    <row r="66" spans="1:9" x14ac:dyDescent="0.25">
      <c r="B66" s="73"/>
      <c r="F66" s="74"/>
    </row>
    <row r="67" spans="1:9" x14ac:dyDescent="0.25">
      <c r="B67" s="73"/>
      <c r="F67" s="74"/>
    </row>
    <row r="68" spans="1:9" x14ac:dyDescent="0.25">
      <c r="B68" s="73"/>
      <c r="F68" s="74"/>
    </row>
    <row r="69" spans="1:9" x14ac:dyDescent="0.25">
      <c r="B69" s="73"/>
      <c r="F69" s="74"/>
    </row>
    <row r="70" spans="1:9" x14ac:dyDescent="0.25">
      <c r="B70" s="73"/>
      <c r="F70" s="74"/>
    </row>
    <row r="71" spans="1:9" x14ac:dyDescent="0.25">
      <c r="B71" s="73"/>
      <c r="F71" s="74"/>
    </row>
    <row r="72" spans="1:9" x14ac:dyDescent="0.25">
      <c r="B72" s="73"/>
      <c r="F72" s="74"/>
    </row>
    <row r="73" spans="1:9" x14ac:dyDescent="0.25">
      <c r="B73" s="73"/>
      <c r="F73" s="74"/>
    </row>
    <row r="74" spans="1:9" x14ac:dyDescent="0.25">
      <c r="B74" s="73"/>
      <c r="F74" s="74"/>
    </row>
    <row r="75" spans="1:9" x14ac:dyDescent="0.25">
      <c r="B75" s="73"/>
      <c r="F75" s="74"/>
    </row>
    <row r="76" spans="1:9" x14ac:dyDescent="0.25">
      <c r="B76" s="73"/>
      <c r="F76" s="74"/>
    </row>
    <row r="77" spans="1:9" x14ac:dyDescent="0.25">
      <c r="B77" s="73"/>
      <c r="F77" s="74"/>
    </row>
    <row r="78" spans="1:9" x14ac:dyDescent="0.25">
      <c r="B78" s="73"/>
      <c r="F78" s="74"/>
    </row>
    <row r="79" spans="1:9" x14ac:dyDescent="0.25">
      <c r="B79" s="73"/>
      <c r="F79" s="74"/>
    </row>
    <row r="80" spans="1:9" x14ac:dyDescent="0.25">
      <c r="B80" s="73"/>
      <c r="F80" s="74"/>
    </row>
    <row r="81" spans="2:6" x14ac:dyDescent="0.25">
      <c r="B81" s="73"/>
      <c r="F81" s="74"/>
    </row>
    <row r="82" spans="2:6" x14ac:dyDescent="0.25">
      <c r="B82" s="73"/>
      <c r="F82" s="74"/>
    </row>
    <row r="83" spans="2:6" x14ac:dyDescent="0.25">
      <c r="B83" s="73"/>
      <c r="F83" s="74"/>
    </row>
    <row r="84" spans="2:6" x14ac:dyDescent="0.25">
      <c r="B84" s="73"/>
      <c r="F84" s="74"/>
    </row>
    <row r="85" spans="2:6" x14ac:dyDescent="0.25">
      <c r="B85" s="73"/>
      <c r="F85" s="74"/>
    </row>
    <row r="86" spans="2:6" x14ac:dyDescent="0.25">
      <c r="B86" s="73"/>
      <c r="F86" s="74"/>
    </row>
    <row r="87" spans="2:6" x14ac:dyDescent="0.25">
      <c r="B87" s="73"/>
      <c r="F87" s="74"/>
    </row>
    <row r="88" spans="2:6" x14ac:dyDescent="0.25">
      <c r="B88" s="73"/>
      <c r="F88" s="74"/>
    </row>
    <row r="89" spans="2:6" x14ac:dyDescent="0.25">
      <c r="B89" s="73"/>
      <c r="F89" s="74"/>
    </row>
    <row r="90" spans="2:6" x14ac:dyDescent="0.25">
      <c r="B90" s="73"/>
      <c r="F90" s="74"/>
    </row>
    <row r="91" spans="2:6" x14ac:dyDescent="0.25">
      <c r="B91" s="73"/>
      <c r="F91" s="74"/>
    </row>
    <row r="92" spans="2:6" x14ac:dyDescent="0.25">
      <c r="B92" s="73"/>
      <c r="F92" s="74"/>
    </row>
    <row r="93" spans="2:6" x14ac:dyDescent="0.25">
      <c r="B93" s="73"/>
      <c r="F93" s="74"/>
    </row>
    <row r="94" spans="2:6" x14ac:dyDescent="0.25">
      <c r="B94" s="73"/>
      <c r="F94" s="74"/>
    </row>
    <row r="95" spans="2:6" x14ac:dyDescent="0.25">
      <c r="B95" s="73"/>
      <c r="F95" s="74"/>
    </row>
    <row r="96" spans="2:6" x14ac:dyDescent="0.25">
      <c r="B96" s="73"/>
      <c r="F96" s="74"/>
    </row>
    <row r="97" spans="2:6" x14ac:dyDescent="0.25">
      <c r="B97" s="73"/>
      <c r="F97" s="74"/>
    </row>
    <row r="98" spans="2:6" x14ac:dyDescent="0.25">
      <c r="B98" s="73"/>
      <c r="F98" s="74"/>
    </row>
    <row r="99" spans="2:6" x14ac:dyDescent="0.25">
      <c r="B99" s="73"/>
      <c r="F99" s="74"/>
    </row>
    <row r="100" spans="2:6" x14ac:dyDescent="0.25">
      <c r="B100" s="73"/>
      <c r="F100" s="74"/>
    </row>
    <row r="101" spans="2:6" x14ac:dyDescent="0.25">
      <c r="B101" s="73"/>
      <c r="F101" s="74"/>
    </row>
    <row r="102" spans="2:6" x14ac:dyDescent="0.25">
      <c r="B102" s="73"/>
      <c r="F102" s="74"/>
    </row>
  </sheetData>
  <sortState xmlns:xlrd2="http://schemas.microsoft.com/office/spreadsheetml/2017/richdata2" ref="A2:H105">
    <sortCondition ref="E2:E105"/>
    <sortCondition ref="B2:B105"/>
    <sortCondition ref="F2:F105"/>
  </sortState>
  <printOptions horizontalCentered="1" verticalCentered="1"/>
  <pageMargins left="0.7" right="0.7" top="0.75" bottom="0.75" header="0.3" footer="0.3"/>
  <pageSetup scale="74" fitToHeight="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833B-5D33-4C6A-853E-E156F7A8F61E}">
  <dimension ref="A1:P34"/>
  <sheetViews>
    <sheetView workbookViewId="0">
      <pane ySplit="1" topLeftCell="A2" activePane="bottomLeft" state="frozen"/>
      <selection pane="bottomLeft" activeCell="C35" sqref="C35"/>
    </sheetView>
  </sheetViews>
  <sheetFormatPr defaultRowHeight="15" x14ac:dyDescent="0.25"/>
  <cols>
    <col min="1" max="1" width="17.7109375" customWidth="1"/>
    <col min="2" max="2" width="14.5703125" customWidth="1"/>
    <col min="7" max="7" width="14.28515625" customWidth="1"/>
    <col min="9" max="9" width="9.7109375" customWidth="1"/>
  </cols>
  <sheetData>
    <row r="1" spans="1:16" s="2" customFormat="1" ht="60" x14ac:dyDescent="0.25">
      <c r="C1" s="2" t="s">
        <v>31</v>
      </c>
      <c r="D1" s="2" t="s">
        <v>32</v>
      </c>
      <c r="G1" s="2" t="s">
        <v>33</v>
      </c>
      <c r="I1" s="2" t="s">
        <v>34</v>
      </c>
      <c r="P1" s="2" t="s">
        <v>35</v>
      </c>
    </row>
    <row r="2" spans="1:16" s="2" customFormat="1" ht="45" x14ac:dyDescent="0.25"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</row>
    <row r="3" spans="1:16" s="4" customFormat="1" x14ac:dyDescent="0.25">
      <c r="A3" s="4" t="s">
        <v>36</v>
      </c>
      <c r="B3" s="4">
        <v>175543</v>
      </c>
      <c r="C3" s="4">
        <v>518757</v>
      </c>
      <c r="D3" s="4">
        <v>4960336</v>
      </c>
      <c r="E3" s="4">
        <v>24648</v>
      </c>
      <c r="F3" s="4">
        <v>-51</v>
      </c>
      <c r="G3" s="4">
        <v>2</v>
      </c>
      <c r="H3" s="4">
        <v>62</v>
      </c>
      <c r="I3" s="4">
        <v>1024</v>
      </c>
      <c r="J3" s="4">
        <v>1</v>
      </c>
      <c r="K3" s="4">
        <v>1801</v>
      </c>
      <c r="L3" s="4">
        <v>1</v>
      </c>
      <c r="M3" s="4">
        <v>365</v>
      </c>
      <c r="N3" s="4">
        <v>23780475</v>
      </c>
      <c r="O3" s="4">
        <v>-99</v>
      </c>
      <c r="P3" s="4">
        <v>0</v>
      </c>
    </row>
    <row r="4" spans="1:16" s="4" customFormat="1" x14ac:dyDescent="0.25">
      <c r="A4" s="4" t="s">
        <v>42</v>
      </c>
      <c r="B4" s="4">
        <v>200071</v>
      </c>
      <c r="C4" s="4">
        <v>496724</v>
      </c>
      <c r="D4" s="4">
        <v>4977108</v>
      </c>
      <c r="E4" s="4">
        <v>24750</v>
      </c>
      <c r="F4" s="4">
        <v>-51</v>
      </c>
      <c r="G4" s="4">
        <v>2</v>
      </c>
      <c r="H4" s="4">
        <v>1000</v>
      </c>
      <c r="I4" s="4">
        <v>1024</v>
      </c>
      <c r="J4" s="4">
        <v>1</v>
      </c>
      <c r="K4" s="4">
        <v>2010</v>
      </c>
      <c r="L4" s="4">
        <v>1</v>
      </c>
      <c r="M4" s="4">
        <v>365</v>
      </c>
      <c r="N4" s="4">
        <v>23791093</v>
      </c>
      <c r="O4" s="4">
        <v>-99</v>
      </c>
      <c r="P4" s="4">
        <v>2</v>
      </c>
    </row>
    <row r="5" spans="1:16" s="4" customFormat="1" x14ac:dyDescent="0.25"/>
    <row r="6" spans="1:16" x14ac:dyDescent="0.25">
      <c r="A6" t="s">
        <v>37</v>
      </c>
      <c r="B6">
        <v>50814</v>
      </c>
      <c r="C6">
        <v>518071.62</v>
      </c>
      <c r="D6">
        <v>4960441.53</v>
      </c>
      <c r="E6">
        <v>24625</v>
      </c>
      <c r="F6">
        <v>-62</v>
      </c>
      <c r="G6">
        <v>2</v>
      </c>
      <c r="H6">
        <v>25</v>
      </c>
      <c r="I6">
        <v>1024</v>
      </c>
      <c r="J6">
        <v>1</v>
      </c>
      <c r="K6">
        <v>1801</v>
      </c>
      <c r="L6">
        <v>1</v>
      </c>
      <c r="M6">
        <v>365</v>
      </c>
      <c r="N6">
        <v>-99</v>
      </c>
      <c r="O6">
        <v>-99</v>
      </c>
      <c r="P6">
        <v>0</v>
      </c>
    </row>
    <row r="7" spans="1:16" x14ac:dyDescent="0.25">
      <c r="A7" t="s">
        <v>37</v>
      </c>
      <c r="B7">
        <v>76977</v>
      </c>
      <c r="C7">
        <v>516680.08</v>
      </c>
      <c r="D7">
        <v>4960083.2</v>
      </c>
      <c r="E7">
        <v>24631</v>
      </c>
      <c r="F7">
        <v>-62</v>
      </c>
      <c r="G7">
        <v>4</v>
      </c>
      <c r="H7">
        <v>5.6736000000000004</v>
      </c>
      <c r="I7">
        <v>1024</v>
      </c>
      <c r="J7">
        <v>1</v>
      </c>
      <c r="K7">
        <v>1808</v>
      </c>
      <c r="L7">
        <v>1</v>
      </c>
      <c r="M7">
        <v>365</v>
      </c>
      <c r="N7">
        <v>-99</v>
      </c>
      <c r="O7">
        <v>-99</v>
      </c>
      <c r="P7">
        <v>0</v>
      </c>
    </row>
    <row r="8" spans="1:16" x14ac:dyDescent="0.25">
      <c r="A8" t="s">
        <v>37</v>
      </c>
      <c r="B8">
        <v>109496</v>
      </c>
      <c r="C8">
        <v>517945.15</v>
      </c>
      <c r="D8">
        <v>4960506.0599999996</v>
      </c>
      <c r="E8">
        <v>24626</v>
      </c>
      <c r="F8">
        <v>-62</v>
      </c>
      <c r="G8">
        <v>2</v>
      </c>
      <c r="H8">
        <v>7</v>
      </c>
      <c r="I8">
        <v>1024</v>
      </c>
      <c r="J8">
        <v>1</v>
      </c>
      <c r="K8">
        <v>1803</v>
      </c>
      <c r="L8">
        <v>1</v>
      </c>
      <c r="M8">
        <v>365</v>
      </c>
      <c r="N8">
        <v>-99</v>
      </c>
      <c r="O8">
        <v>-99</v>
      </c>
      <c r="P8">
        <v>0</v>
      </c>
    </row>
    <row r="9" spans="1:16" x14ac:dyDescent="0.25">
      <c r="A9" t="s">
        <v>37</v>
      </c>
      <c r="B9">
        <v>134284</v>
      </c>
      <c r="C9">
        <v>518071.62</v>
      </c>
      <c r="D9">
        <v>4960441.53</v>
      </c>
      <c r="E9">
        <v>24627</v>
      </c>
      <c r="F9">
        <v>-62</v>
      </c>
      <c r="G9">
        <v>2</v>
      </c>
      <c r="H9">
        <v>2.78</v>
      </c>
      <c r="I9">
        <v>1024</v>
      </c>
      <c r="J9">
        <v>1</v>
      </c>
      <c r="K9">
        <v>1804</v>
      </c>
      <c r="L9">
        <v>1</v>
      </c>
      <c r="M9">
        <v>365</v>
      </c>
      <c r="N9">
        <v>-99</v>
      </c>
      <c r="O9">
        <v>-99</v>
      </c>
      <c r="P9">
        <v>0</v>
      </c>
    </row>
    <row r="10" spans="1:16" x14ac:dyDescent="0.25">
      <c r="A10" t="s">
        <v>37</v>
      </c>
      <c r="B10">
        <v>134285</v>
      </c>
      <c r="C10">
        <v>518071.62</v>
      </c>
      <c r="D10">
        <v>4960441.53</v>
      </c>
      <c r="E10">
        <v>24628</v>
      </c>
      <c r="F10">
        <v>-62</v>
      </c>
      <c r="G10">
        <v>2</v>
      </c>
      <c r="H10">
        <v>0.82</v>
      </c>
      <c r="I10">
        <v>1024</v>
      </c>
      <c r="J10">
        <v>1</v>
      </c>
      <c r="K10">
        <v>1805</v>
      </c>
      <c r="L10">
        <v>1</v>
      </c>
      <c r="M10">
        <v>365</v>
      </c>
      <c r="N10">
        <v>-99</v>
      </c>
      <c r="O10">
        <v>-99</v>
      </c>
      <c r="P10">
        <v>0</v>
      </c>
    </row>
    <row r="11" spans="1:16" x14ac:dyDescent="0.25">
      <c r="A11" t="s">
        <v>37</v>
      </c>
      <c r="B11">
        <v>134286</v>
      </c>
      <c r="C11">
        <v>518071.62</v>
      </c>
      <c r="D11">
        <v>4960441.53</v>
      </c>
      <c r="E11">
        <v>24629</v>
      </c>
      <c r="F11">
        <v>-62</v>
      </c>
      <c r="G11">
        <v>2</v>
      </c>
      <c r="H11">
        <v>0.39</v>
      </c>
      <c r="I11">
        <v>1024</v>
      </c>
      <c r="J11">
        <v>1</v>
      </c>
      <c r="K11">
        <v>1806</v>
      </c>
      <c r="L11">
        <v>1</v>
      </c>
      <c r="M11">
        <v>365</v>
      </c>
      <c r="N11">
        <v>-99</v>
      </c>
      <c r="O11">
        <v>-99</v>
      </c>
      <c r="P11">
        <v>0</v>
      </c>
    </row>
    <row r="12" spans="1:16" x14ac:dyDescent="0.25">
      <c r="A12" t="s">
        <v>37</v>
      </c>
      <c r="B12">
        <v>134289</v>
      </c>
      <c r="C12">
        <v>518071.62</v>
      </c>
      <c r="D12">
        <v>4960441.53</v>
      </c>
      <c r="E12">
        <v>24630</v>
      </c>
      <c r="F12">
        <v>-62</v>
      </c>
      <c r="G12">
        <v>2</v>
      </c>
      <c r="H12">
        <v>0.6</v>
      </c>
      <c r="I12">
        <v>1024</v>
      </c>
      <c r="J12">
        <v>1</v>
      </c>
      <c r="K12">
        <v>1807</v>
      </c>
      <c r="L12">
        <v>1</v>
      </c>
      <c r="M12">
        <v>365</v>
      </c>
      <c r="N12">
        <v>-99</v>
      </c>
      <c r="O12">
        <v>-99</v>
      </c>
      <c r="P12">
        <v>0</v>
      </c>
    </row>
    <row r="13" spans="1:16" x14ac:dyDescent="0.25">
      <c r="A13" t="s">
        <v>37</v>
      </c>
      <c r="B13">
        <v>137953</v>
      </c>
      <c r="C13">
        <v>518071.62</v>
      </c>
      <c r="D13">
        <v>4960441.53</v>
      </c>
      <c r="E13">
        <v>24632</v>
      </c>
      <c r="F13">
        <v>-62</v>
      </c>
      <c r="G13">
        <v>2</v>
      </c>
      <c r="H13">
        <v>10</v>
      </c>
      <c r="I13">
        <v>1024</v>
      </c>
      <c r="J13">
        <v>1</v>
      </c>
      <c r="K13">
        <v>1809</v>
      </c>
      <c r="L13">
        <v>1</v>
      </c>
      <c r="M13">
        <v>365</v>
      </c>
      <c r="N13">
        <v>-99</v>
      </c>
      <c r="O13">
        <v>-99</v>
      </c>
      <c r="P13">
        <v>0</v>
      </c>
    </row>
    <row r="14" spans="1:16" x14ac:dyDescent="0.25">
      <c r="A14" s="29" t="s">
        <v>117</v>
      </c>
      <c r="H14">
        <f>SUM(H6:H13)</f>
        <v>52.263600000000004</v>
      </c>
    </row>
    <row r="16" spans="1:16" x14ac:dyDescent="0.25">
      <c r="A16" t="s">
        <v>38</v>
      </c>
      <c r="B16">
        <v>48954</v>
      </c>
      <c r="C16">
        <v>529287.53</v>
      </c>
      <c r="D16">
        <v>4959543.2699999996</v>
      </c>
      <c r="E16">
        <v>24670</v>
      </c>
      <c r="F16">
        <v>-38</v>
      </c>
      <c r="G16">
        <v>2</v>
      </c>
      <c r="H16">
        <v>3.8</v>
      </c>
      <c r="I16">
        <v>1024</v>
      </c>
      <c r="J16">
        <v>1</v>
      </c>
      <c r="K16">
        <v>1801</v>
      </c>
      <c r="L16">
        <v>1</v>
      </c>
      <c r="M16">
        <v>365</v>
      </c>
      <c r="N16">
        <v>-99</v>
      </c>
      <c r="O16">
        <v>-99</v>
      </c>
      <c r="P16">
        <v>0</v>
      </c>
    </row>
    <row r="17" spans="1:16" x14ac:dyDescent="0.25">
      <c r="A17" t="s">
        <v>38</v>
      </c>
      <c r="B17">
        <v>148561</v>
      </c>
      <c r="C17">
        <v>530161.62</v>
      </c>
      <c r="D17">
        <v>4959603.38</v>
      </c>
      <c r="E17">
        <v>24671</v>
      </c>
      <c r="F17">
        <v>-38</v>
      </c>
      <c r="G17">
        <v>2</v>
      </c>
      <c r="H17">
        <v>0.6</v>
      </c>
      <c r="I17">
        <v>1024</v>
      </c>
      <c r="J17">
        <v>1</v>
      </c>
      <c r="K17">
        <v>1802</v>
      </c>
      <c r="L17">
        <v>1</v>
      </c>
      <c r="M17">
        <v>365</v>
      </c>
      <c r="N17">
        <v>-99</v>
      </c>
      <c r="O17">
        <v>-99</v>
      </c>
      <c r="P17">
        <v>0</v>
      </c>
    </row>
    <row r="18" spans="1:16" x14ac:dyDescent="0.25">
      <c r="A18" t="s">
        <v>38</v>
      </c>
      <c r="B18">
        <v>148561</v>
      </c>
      <c r="C18">
        <v>529344.98</v>
      </c>
      <c r="D18">
        <v>4959522.1900000004</v>
      </c>
      <c r="E18">
        <v>24672</v>
      </c>
      <c r="F18">
        <v>-38</v>
      </c>
      <c r="G18">
        <v>2</v>
      </c>
      <c r="H18">
        <v>0.6</v>
      </c>
      <c r="I18">
        <v>1024</v>
      </c>
      <c r="J18">
        <v>1</v>
      </c>
      <c r="K18">
        <v>1803</v>
      </c>
      <c r="L18">
        <v>1</v>
      </c>
      <c r="M18">
        <v>365</v>
      </c>
      <c r="N18">
        <v>-99</v>
      </c>
      <c r="O18">
        <v>-99</v>
      </c>
      <c r="P18">
        <v>0</v>
      </c>
    </row>
    <row r="19" spans="1:16" x14ac:dyDescent="0.25">
      <c r="A19" s="29" t="s">
        <v>117</v>
      </c>
      <c r="H19">
        <f>SUM(H16:H18)</f>
        <v>4.9999999999999991</v>
      </c>
    </row>
    <row r="21" spans="1:16" x14ac:dyDescent="0.25">
      <c r="A21" t="s">
        <v>90</v>
      </c>
      <c r="B21">
        <v>90837</v>
      </c>
      <c r="C21">
        <v>542968</v>
      </c>
      <c r="D21">
        <v>4955507</v>
      </c>
      <c r="E21">
        <v>24818</v>
      </c>
      <c r="F21">
        <v>-41</v>
      </c>
      <c r="G21">
        <v>4</v>
      </c>
      <c r="H21">
        <v>1.9</v>
      </c>
      <c r="I21">
        <v>1024</v>
      </c>
      <c r="J21">
        <v>273</v>
      </c>
      <c r="K21">
        <v>2003</v>
      </c>
      <c r="L21">
        <v>1</v>
      </c>
      <c r="M21">
        <v>365</v>
      </c>
      <c r="N21">
        <v>0</v>
      </c>
      <c r="O21">
        <v>0</v>
      </c>
      <c r="P21">
        <v>0</v>
      </c>
    </row>
    <row r="23" spans="1:16" x14ac:dyDescent="0.25">
      <c r="A23" t="s">
        <v>39</v>
      </c>
      <c r="B23">
        <v>47681</v>
      </c>
      <c r="C23">
        <v>546588.37</v>
      </c>
      <c r="D23">
        <v>4955818.8099999996</v>
      </c>
      <c r="E23">
        <v>24689</v>
      </c>
      <c r="F23">
        <v>-26</v>
      </c>
      <c r="G23">
        <v>2</v>
      </c>
      <c r="H23">
        <v>0.75</v>
      </c>
      <c r="I23">
        <v>1024</v>
      </c>
      <c r="J23">
        <v>1</v>
      </c>
      <c r="K23">
        <v>1801</v>
      </c>
      <c r="L23">
        <v>1</v>
      </c>
      <c r="M23">
        <v>365</v>
      </c>
      <c r="N23">
        <v>-99</v>
      </c>
      <c r="O23">
        <v>-99</v>
      </c>
      <c r="P23">
        <v>0</v>
      </c>
    </row>
    <row r="24" spans="1:16" x14ac:dyDescent="0.25">
      <c r="A24" t="s">
        <v>39</v>
      </c>
      <c r="B24">
        <v>49528</v>
      </c>
      <c r="C24">
        <v>546588.78</v>
      </c>
      <c r="D24">
        <v>4955819.24</v>
      </c>
      <c r="E24">
        <v>24690</v>
      </c>
      <c r="F24">
        <v>-26</v>
      </c>
      <c r="G24">
        <v>2</v>
      </c>
      <c r="H24">
        <v>0.75</v>
      </c>
      <c r="I24">
        <v>1024</v>
      </c>
      <c r="J24">
        <v>1</v>
      </c>
      <c r="K24">
        <v>1802</v>
      </c>
      <c r="L24">
        <v>1</v>
      </c>
      <c r="M24">
        <v>365</v>
      </c>
      <c r="N24">
        <v>-99</v>
      </c>
      <c r="O24">
        <v>-99</v>
      </c>
      <c r="P24">
        <v>0</v>
      </c>
    </row>
    <row r="25" spans="1:16" x14ac:dyDescent="0.25">
      <c r="A25" t="s">
        <v>39</v>
      </c>
      <c r="B25">
        <v>80850</v>
      </c>
      <c r="C25">
        <v>546588.78</v>
      </c>
      <c r="D25">
        <v>4955819.24</v>
      </c>
      <c r="E25">
        <v>24691</v>
      </c>
      <c r="F25">
        <v>-26</v>
      </c>
      <c r="G25">
        <v>2</v>
      </c>
      <c r="H25">
        <v>0.1</v>
      </c>
      <c r="I25">
        <v>1024</v>
      </c>
      <c r="J25">
        <v>1</v>
      </c>
      <c r="K25">
        <v>1803</v>
      </c>
      <c r="L25">
        <v>1</v>
      </c>
      <c r="M25">
        <v>365</v>
      </c>
      <c r="N25">
        <v>-99</v>
      </c>
      <c r="O25">
        <v>-99</v>
      </c>
      <c r="P25">
        <v>0</v>
      </c>
    </row>
    <row r="26" spans="1:16" x14ac:dyDescent="0.25">
      <c r="A26" t="s">
        <v>39</v>
      </c>
      <c r="B26">
        <v>107595</v>
      </c>
      <c r="C26">
        <v>546588.78</v>
      </c>
      <c r="D26">
        <v>4955819.24</v>
      </c>
      <c r="E26">
        <v>24692</v>
      </c>
      <c r="F26">
        <v>-26</v>
      </c>
      <c r="G26">
        <v>2</v>
      </c>
      <c r="H26">
        <v>0.1</v>
      </c>
      <c r="I26">
        <v>1024</v>
      </c>
      <c r="J26">
        <v>1</v>
      </c>
      <c r="K26">
        <v>1804</v>
      </c>
      <c r="L26">
        <v>1</v>
      </c>
      <c r="M26">
        <v>365</v>
      </c>
      <c r="N26">
        <v>-99</v>
      </c>
      <c r="O26">
        <v>-99</v>
      </c>
      <c r="P26">
        <v>0</v>
      </c>
    </row>
    <row r="27" spans="1:16" x14ac:dyDescent="0.25">
      <c r="A27" s="29" t="s">
        <v>117</v>
      </c>
      <c r="H27">
        <f>SUM(H23:H26)</f>
        <v>1.7000000000000002</v>
      </c>
    </row>
    <row r="29" spans="1:16" x14ac:dyDescent="0.25">
      <c r="A29" t="s">
        <v>40</v>
      </c>
      <c r="B29">
        <v>44348</v>
      </c>
      <c r="C29">
        <v>568694.09</v>
      </c>
      <c r="D29">
        <v>4955667.41</v>
      </c>
      <c r="E29">
        <v>24707</v>
      </c>
      <c r="F29">
        <v>-17</v>
      </c>
      <c r="G29">
        <v>2</v>
      </c>
      <c r="H29">
        <v>1</v>
      </c>
      <c r="I29">
        <v>1024</v>
      </c>
      <c r="J29">
        <v>1</v>
      </c>
      <c r="K29">
        <v>1803</v>
      </c>
      <c r="L29">
        <v>1</v>
      </c>
      <c r="M29">
        <v>365</v>
      </c>
      <c r="N29">
        <v>-99</v>
      </c>
      <c r="O29">
        <v>-99</v>
      </c>
      <c r="P29">
        <v>0</v>
      </c>
    </row>
    <row r="30" spans="1:16" x14ac:dyDescent="0.25">
      <c r="A30" t="s">
        <v>40</v>
      </c>
      <c r="B30">
        <v>85587</v>
      </c>
      <c r="C30">
        <v>568521.16</v>
      </c>
      <c r="D30">
        <v>4953708.87</v>
      </c>
      <c r="E30">
        <v>24705</v>
      </c>
      <c r="F30">
        <v>-17</v>
      </c>
      <c r="G30">
        <v>2</v>
      </c>
      <c r="H30">
        <v>0.25</v>
      </c>
      <c r="I30">
        <v>1024</v>
      </c>
      <c r="J30">
        <v>1</v>
      </c>
      <c r="K30">
        <v>1801</v>
      </c>
      <c r="L30">
        <v>1</v>
      </c>
      <c r="M30">
        <v>365</v>
      </c>
      <c r="N30">
        <v>-99</v>
      </c>
      <c r="O30">
        <v>-99</v>
      </c>
      <c r="P30">
        <v>0</v>
      </c>
    </row>
    <row r="31" spans="1:16" x14ac:dyDescent="0.25">
      <c r="A31" t="s">
        <v>40</v>
      </c>
      <c r="B31">
        <v>169604</v>
      </c>
      <c r="C31">
        <v>568625.51</v>
      </c>
      <c r="D31">
        <v>4953772.4000000004</v>
      </c>
      <c r="E31">
        <v>24706</v>
      </c>
      <c r="F31">
        <v>-17</v>
      </c>
      <c r="G31">
        <v>2</v>
      </c>
      <c r="H31">
        <v>1</v>
      </c>
      <c r="I31">
        <v>1024</v>
      </c>
      <c r="J31">
        <v>1</v>
      </c>
      <c r="K31">
        <v>1802</v>
      </c>
      <c r="L31">
        <v>1</v>
      </c>
      <c r="M31">
        <v>365</v>
      </c>
      <c r="N31">
        <v>-99</v>
      </c>
      <c r="O31">
        <v>-99</v>
      </c>
      <c r="P31">
        <v>0</v>
      </c>
    </row>
    <row r="32" spans="1:16" x14ac:dyDescent="0.25">
      <c r="A32" s="29" t="s">
        <v>117</v>
      </c>
      <c r="H32">
        <f>SUM(H29:H31)</f>
        <v>2.25</v>
      </c>
    </row>
    <row r="33" spans="1:16" x14ac:dyDescent="0.25">
      <c r="A33" s="29"/>
    </row>
    <row r="34" spans="1:16" x14ac:dyDescent="0.25">
      <c r="A34" t="s">
        <v>41</v>
      </c>
      <c r="B34">
        <v>42015</v>
      </c>
      <c r="C34">
        <v>573643</v>
      </c>
      <c r="D34">
        <v>4948280</v>
      </c>
      <c r="E34">
        <v>24684</v>
      </c>
      <c r="F34">
        <v>-31</v>
      </c>
      <c r="G34">
        <v>2</v>
      </c>
      <c r="H34">
        <v>0.47</v>
      </c>
      <c r="I34">
        <v>1024</v>
      </c>
      <c r="J34">
        <v>1</v>
      </c>
      <c r="K34">
        <v>1801</v>
      </c>
      <c r="L34">
        <v>1</v>
      </c>
      <c r="M34">
        <v>365</v>
      </c>
      <c r="N34">
        <v>23780595</v>
      </c>
      <c r="O34">
        <v>-99</v>
      </c>
      <c r="P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FD5F-1999-469C-BA2F-36E1C133A68C}">
  <dimension ref="A1:K25"/>
  <sheetViews>
    <sheetView tabSelected="1" workbookViewId="0">
      <selection activeCell="A2" sqref="A2"/>
    </sheetView>
  </sheetViews>
  <sheetFormatPr defaultRowHeight="15" x14ac:dyDescent="0.25"/>
  <sheetData>
    <row r="1" spans="1:11" s="2" customFormat="1" ht="135" x14ac:dyDescent="0.25">
      <c r="A1" s="2" t="s">
        <v>312</v>
      </c>
      <c r="B1" s="2" t="s">
        <v>279</v>
      </c>
      <c r="C1" s="2" t="s">
        <v>280</v>
      </c>
      <c r="D1" s="2" t="s">
        <v>281</v>
      </c>
      <c r="E1" s="2" t="s">
        <v>282</v>
      </c>
      <c r="F1" s="2" t="s">
        <v>306</v>
      </c>
      <c r="G1" s="2" t="s">
        <v>307</v>
      </c>
      <c r="H1" s="2" t="s">
        <v>308</v>
      </c>
      <c r="I1" s="2" t="s">
        <v>309</v>
      </c>
      <c r="J1" s="2" t="s">
        <v>310</v>
      </c>
      <c r="K1" s="2" t="s">
        <v>311</v>
      </c>
    </row>
    <row r="2" spans="1:11" x14ac:dyDescent="0.25">
      <c r="A2" t="s">
        <v>278</v>
      </c>
      <c r="B2" s="98">
        <v>20</v>
      </c>
      <c r="C2" s="98">
        <v>50</v>
      </c>
      <c r="D2" s="98">
        <v>18.600000000000001</v>
      </c>
      <c r="E2" s="98">
        <v>180</v>
      </c>
      <c r="F2" s="98">
        <v>1200</v>
      </c>
      <c r="G2">
        <v>50</v>
      </c>
      <c r="H2">
        <v>430</v>
      </c>
      <c r="I2">
        <v>580</v>
      </c>
      <c r="J2">
        <v>500</v>
      </c>
      <c r="K2">
        <v>345</v>
      </c>
    </row>
    <row r="3" spans="1:11" x14ac:dyDescent="0.25">
      <c r="A3" t="s">
        <v>283</v>
      </c>
      <c r="B3" s="98">
        <v>20</v>
      </c>
      <c r="C3" s="98">
        <v>50</v>
      </c>
      <c r="D3" s="98">
        <v>18.600000000000001</v>
      </c>
      <c r="E3" s="98">
        <v>180</v>
      </c>
      <c r="F3" s="98">
        <v>1200</v>
      </c>
      <c r="G3" s="98">
        <v>50</v>
      </c>
      <c r="H3" s="98">
        <v>430</v>
      </c>
      <c r="I3" s="98">
        <v>580</v>
      </c>
      <c r="J3" s="98">
        <v>500</v>
      </c>
      <c r="K3" s="98">
        <v>345</v>
      </c>
    </row>
    <row r="4" spans="1:11" x14ac:dyDescent="0.25">
      <c r="A4" t="s">
        <v>284</v>
      </c>
      <c r="B4" s="98">
        <v>20</v>
      </c>
      <c r="C4" s="98">
        <v>50</v>
      </c>
      <c r="D4" s="98">
        <v>18.3</v>
      </c>
      <c r="E4" s="98">
        <v>180</v>
      </c>
      <c r="F4" s="98">
        <v>1200</v>
      </c>
      <c r="G4" s="98">
        <v>50</v>
      </c>
      <c r="H4" s="98">
        <v>430</v>
      </c>
      <c r="I4" s="98">
        <v>580</v>
      </c>
      <c r="J4" s="98">
        <v>500</v>
      </c>
      <c r="K4" s="98">
        <v>345</v>
      </c>
    </row>
    <row r="5" spans="1:11" x14ac:dyDescent="0.25">
      <c r="A5" t="s">
        <v>285</v>
      </c>
      <c r="B5" s="98">
        <v>20</v>
      </c>
      <c r="C5" s="98">
        <v>50</v>
      </c>
      <c r="D5" s="98">
        <v>18.3</v>
      </c>
      <c r="E5" s="98">
        <v>180</v>
      </c>
      <c r="F5" s="98">
        <v>1200</v>
      </c>
      <c r="G5" s="98">
        <v>50</v>
      </c>
      <c r="H5" s="98">
        <v>430</v>
      </c>
      <c r="I5" s="98">
        <v>580</v>
      </c>
      <c r="J5" s="98">
        <v>500</v>
      </c>
      <c r="K5" s="98">
        <v>345</v>
      </c>
    </row>
    <row r="6" spans="1:11" x14ac:dyDescent="0.25">
      <c r="A6" t="s">
        <v>286</v>
      </c>
      <c r="B6" s="98">
        <v>20</v>
      </c>
      <c r="C6" s="98">
        <v>50</v>
      </c>
      <c r="D6" s="98">
        <v>18.7</v>
      </c>
      <c r="E6" s="98">
        <v>180</v>
      </c>
      <c r="F6" s="98">
        <v>1000</v>
      </c>
      <c r="G6" s="98">
        <v>50</v>
      </c>
      <c r="H6" s="98">
        <v>430</v>
      </c>
      <c r="I6" s="98">
        <v>580</v>
      </c>
      <c r="J6" s="98">
        <v>500</v>
      </c>
      <c r="K6" s="98">
        <v>345</v>
      </c>
    </row>
    <row r="7" spans="1:11" x14ac:dyDescent="0.25">
      <c r="A7" t="s">
        <v>287</v>
      </c>
      <c r="B7" s="98">
        <v>20</v>
      </c>
      <c r="C7" s="98">
        <v>50</v>
      </c>
      <c r="D7" s="98">
        <v>18.7</v>
      </c>
      <c r="E7" s="98">
        <v>180</v>
      </c>
      <c r="F7" s="98">
        <v>1500</v>
      </c>
      <c r="G7" s="98">
        <v>50</v>
      </c>
      <c r="H7" s="98">
        <v>430</v>
      </c>
      <c r="I7" s="98">
        <v>580</v>
      </c>
      <c r="J7" s="98">
        <v>500</v>
      </c>
      <c r="K7" s="98">
        <v>345</v>
      </c>
    </row>
    <row r="8" spans="1:11" x14ac:dyDescent="0.25">
      <c r="A8" t="s">
        <v>288</v>
      </c>
      <c r="B8" s="98">
        <v>20</v>
      </c>
      <c r="C8" s="98">
        <v>50</v>
      </c>
      <c r="D8" s="98">
        <v>20.2</v>
      </c>
      <c r="E8" s="98">
        <v>180</v>
      </c>
      <c r="F8" s="98">
        <v>1500</v>
      </c>
      <c r="G8" s="98">
        <v>50</v>
      </c>
      <c r="H8" s="98">
        <v>430</v>
      </c>
      <c r="I8" s="98">
        <v>580</v>
      </c>
      <c r="J8" s="98">
        <v>500</v>
      </c>
      <c r="K8" s="98">
        <v>345</v>
      </c>
    </row>
    <row r="9" spans="1:11" x14ac:dyDescent="0.25">
      <c r="A9" t="s">
        <v>289</v>
      </c>
      <c r="B9" s="98">
        <v>20</v>
      </c>
      <c r="C9" s="98">
        <v>50</v>
      </c>
      <c r="D9" s="98">
        <v>20.2</v>
      </c>
      <c r="E9" s="98">
        <v>180</v>
      </c>
      <c r="F9" s="98">
        <v>1500</v>
      </c>
      <c r="G9" s="98">
        <v>50</v>
      </c>
      <c r="H9" s="98">
        <v>430</v>
      </c>
      <c r="I9" s="98">
        <v>580</v>
      </c>
      <c r="J9" s="98">
        <v>500</v>
      </c>
      <c r="K9" s="98">
        <v>345</v>
      </c>
    </row>
    <row r="10" spans="1:11" x14ac:dyDescent="0.25">
      <c r="A10" t="s">
        <v>290</v>
      </c>
      <c r="B10" s="98">
        <v>17.2</v>
      </c>
      <c r="C10" s="98">
        <v>50</v>
      </c>
      <c r="D10" s="98">
        <v>19.600000000000001</v>
      </c>
      <c r="E10" s="98">
        <v>180</v>
      </c>
      <c r="F10" s="98">
        <v>1500</v>
      </c>
      <c r="G10" s="98">
        <v>50</v>
      </c>
      <c r="H10" s="98">
        <v>430</v>
      </c>
      <c r="I10" s="98">
        <v>580</v>
      </c>
      <c r="J10" s="98">
        <v>500</v>
      </c>
      <c r="K10" s="98">
        <v>345</v>
      </c>
    </row>
    <row r="11" spans="1:11" x14ac:dyDescent="0.25">
      <c r="A11" t="s">
        <v>291</v>
      </c>
      <c r="B11" s="98">
        <v>17.2</v>
      </c>
      <c r="C11" s="98">
        <v>50</v>
      </c>
      <c r="D11" s="98">
        <v>19.600000000000001</v>
      </c>
      <c r="E11" s="98">
        <v>180</v>
      </c>
      <c r="F11" s="98">
        <v>1500</v>
      </c>
      <c r="G11" s="98">
        <v>50</v>
      </c>
      <c r="H11" s="98">
        <v>430</v>
      </c>
      <c r="I11" s="98">
        <v>580</v>
      </c>
      <c r="J11" s="98">
        <v>500</v>
      </c>
      <c r="K11" s="98">
        <v>345</v>
      </c>
    </row>
    <row r="12" spans="1:11" x14ac:dyDescent="0.25">
      <c r="A12" t="s">
        <v>292</v>
      </c>
      <c r="B12" s="98">
        <v>7.07</v>
      </c>
      <c r="C12" s="98">
        <v>30</v>
      </c>
      <c r="D12" s="98">
        <v>10</v>
      </c>
      <c r="E12" s="98">
        <v>180</v>
      </c>
      <c r="F12" s="98">
        <v>1200</v>
      </c>
      <c r="G12" s="98">
        <v>50</v>
      </c>
      <c r="H12" s="98">
        <v>430</v>
      </c>
      <c r="I12" s="98">
        <v>580</v>
      </c>
      <c r="J12" s="98">
        <v>500</v>
      </c>
      <c r="K12" s="98">
        <v>345</v>
      </c>
    </row>
    <row r="13" spans="1:11" x14ac:dyDescent="0.25">
      <c r="A13" t="s">
        <v>293</v>
      </c>
      <c r="B13" s="98">
        <v>6</v>
      </c>
      <c r="C13" s="98">
        <v>12</v>
      </c>
      <c r="D13" s="98">
        <v>5</v>
      </c>
      <c r="E13" s="98">
        <v>60</v>
      </c>
      <c r="F13" s="98">
        <v>1200</v>
      </c>
      <c r="G13" s="98">
        <v>50</v>
      </c>
      <c r="H13" s="98">
        <v>430</v>
      </c>
      <c r="I13" s="98">
        <v>580</v>
      </c>
      <c r="J13" s="98">
        <v>500</v>
      </c>
      <c r="K13" s="98">
        <v>345</v>
      </c>
    </row>
    <row r="14" spans="1:11" x14ac:dyDescent="0.25">
      <c r="A14" t="s">
        <v>294</v>
      </c>
      <c r="B14" s="98">
        <v>3.14</v>
      </c>
      <c r="C14" s="98">
        <v>8</v>
      </c>
      <c r="D14" s="98">
        <v>3</v>
      </c>
      <c r="E14" s="98">
        <v>40</v>
      </c>
      <c r="F14" s="98">
        <v>1200</v>
      </c>
      <c r="G14" s="98">
        <v>50</v>
      </c>
      <c r="H14" s="98">
        <v>430</v>
      </c>
      <c r="I14" s="98">
        <v>580</v>
      </c>
      <c r="J14" s="98">
        <v>500</v>
      </c>
      <c r="K14" s="98">
        <v>345</v>
      </c>
    </row>
    <row r="15" spans="1:11" x14ac:dyDescent="0.25">
      <c r="A15" t="s">
        <v>295</v>
      </c>
      <c r="B15" s="98">
        <v>3</v>
      </c>
      <c r="C15" s="98">
        <v>6</v>
      </c>
      <c r="D15" s="98">
        <v>2</v>
      </c>
      <c r="E15" s="98">
        <v>40</v>
      </c>
      <c r="F15" s="98">
        <v>1000</v>
      </c>
      <c r="G15" s="98">
        <v>50</v>
      </c>
      <c r="H15" s="98">
        <v>430</v>
      </c>
      <c r="I15" s="98">
        <v>580</v>
      </c>
      <c r="J15" s="98">
        <v>500</v>
      </c>
      <c r="K15" s="98">
        <v>345</v>
      </c>
    </row>
    <row r="16" spans="1:11" x14ac:dyDescent="0.25">
      <c r="A16" t="s">
        <v>296</v>
      </c>
      <c r="B16" s="98">
        <v>1.75</v>
      </c>
      <c r="C16" s="98">
        <v>4</v>
      </c>
      <c r="D16" s="98">
        <v>3</v>
      </c>
      <c r="E16" s="98">
        <v>40</v>
      </c>
      <c r="F16" s="98">
        <v>1000</v>
      </c>
      <c r="G16" s="98">
        <v>50</v>
      </c>
      <c r="H16" s="98">
        <v>430</v>
      </c>
      <c r="I16" s="98">
        <v>580</v>
      </c>
      <c r="J16" s="98">
        <v>500</v>
      </c>
      <c r="K16" s="98">
        <v>345</v>
      </c>
    </row>
    <row r="17" spans="1:11" x14ac:dyDescent="0.25">
      <c r="A17" t="s">
        <v>297</v>
      </c>
      <c r="B17" s="98">
        <v>1.75</v>
      </c>
      <c r="C17" s="98">
        <v>3</v>
      </c>
      <c r="D17" s="98">
        <v>3</v>
      </c>
      <c r="E17" s="98">
        <v>40</v>
      </c>
      <c r="F17" s="98">
        <v>1000</v>
      </c>
      <c r="G17" s="98">
        <v>50</v>
      </c>
      <c r="H17" s="98">
        <v>430</v>
      </c>
      <c r="I17" s="98">
        <v>580</v>
      </c>
      <c r="J17" s="98">
        <v>500</v>
      </c>
      <c r="K17" s="98">
        <v>345</v>
      </c>
    </row>
    <row r="18" spans="1:11" x14ac:dyDescent="0.25">
      <c r="A18" t="s">
        <v>298</v>
      </c>
      <c r="B18" s="98">
        <v>2.21</v>
      </c>
      <c r="C18" s="98">
        <v>3</v>
      </c>
      <c r="D18" s="98">
        <v>3</v>
      </c>
      <c r="E18" s="98">
        <v>60.3</v>
      </c>
      <c r="F18" s="98">
        <v>1500</v>
      </c>
      <c r="G18" s="98">
        <v>50</v>
      </c>
      <c r="H18" s="98">
        <v>430</v>
      </c>
      <c r="I18" s="98">
        <v>580</v>
      </c>
      <c r="J18" s="98">
        <v>500</v>
      </c>
      <c r="K18" s="98">
        <v>345</v>
      </c>
    </row>
    <row r="19" spans="1:11" x14ac:dyDescent="0.25">
      <c r="A19" t="s">
        <v>299</v>
      </c>
      <c r="B19" s="98">
        <v>2.21</v>
      </c>
      <c r="C19" s="98">
        <v>3</v>
      </c>
      <c r="D19" s="98">
        <v>3</v>
      </c>
      <c r="E19" s="98">
        <v>60.3</v>
      </c>
      <c r="F19" s="98">
        <v>1500</v>
      </c>
      <c r="G19" s="98">
        <v>50</v>
      </c>
      <c r="H19" s="98">
        <v>430</v>
      </c>
      <c r="I19" s="98">
        <v>580</v>
      </c>
      <c r="J19" s="98">
        <v>500</v>
      </c>
      <c r="K19" s="98">
        <v>345</v>
      </c>
    </row>
    <row r="20" spans="1:11" x14ac:dyDescent="0.25">
      <c r="A20" t="s">
        <v>300</v>
      </c>
      <c r="B20" s="98">
        <v>4.32</v>
      </c>
      <c r="C20" s="98">
        <v>15</v>
      </c>
      <c r="D20" s="98">
        <v>5</v>
      </c>
      <c r="E20" s="98">
        <v>134</v>
      </c>
      <c r="F20" s="98">
        <v>1500</v>
      </c>
      <c r="G20" s="98">
        <v>50</v>
      </c>
      <c r="H20" s="98">
        <v>430</v>
      </c>
      <c r="I20" s="98">
        <v>580</v>
      </c>
      <c r="J20" s="98">
        <v>500</v>
      </c>
      <c r="K20" s="98">
        <v>345</v>
      </c>
    </row>
    <row r="21" spans="1:11" x14ac:dyDescent="0.25">
      <c r="A21" t="s">
        <v>301</v>
      </c>
      <c r="B21" s="98">
        <v>4.32</v>
      </c>
      <c r="C21" s="98">
        <v>18.2</v>
      </c>
      <c r="D21" s="98">
        <v>8.1999999999999993</v>
      </c>
      <c r="E21" s="98">
        <v>134</v>
      </c>
      <c r="F21" s="98">
        <v>1200</v>
      </c>
      <c r="G21" s="98">
        <v>50</v>
      </c>
      <c r="H21" s="98">
        <v>430</v>
      </c>
      <c r="I21" s="98">
        <v>580</v>
      </c>
      <c r="J21" s="98">
        <v>500</v>
      </c>
      <c r="K21" s="98">
        <v>345</v>
      </c>
    </row>
    <row r="22" spans="1:11" x14ac:dyDescent="0.25">
      <c r="A22" t="s">
        <v>302</v>
      </c>
      <c r="B22" s="98">
        <v>20</v>
      </c>
      <c r="C22" s="98">
        <v>50</v>
      </c>
      <c r="D22" s="98">
        <v>22</v>
      </c>
      <c r="E22" s="98">
        <v>180</v>
      </c>
      <c r="F22" s="98">
        <v>1200</v>
      </c>
      <c r="G22" s="98">
        <v>50</v>
      </c>
      <c r="H22" s="98">
        <v>430</v>
      </c>
      <c r="I22" s="98">
        <v>580</v>
      </c>
      <c r="J22" s="98">
        <v>500</v>
      </c>
      <c r="K22" s="98">
        <v>345</v>
      </c>
    </row>
    <row r="23" spans="1:11" x14ac:dyDescent="0.25">
      <c r="A23" t="s">
        <v>303</v>
      </c>
      <c r="B23" s="98">
        <v>20</v>
      </c>
      <c r="C23" s="98">
        <v>50</v>
      </c>
      <c r="D23" s="98">
        <v>22</v>
      </c>
      <c r="E23" s="98">
        <v>180</v>
      </c>
      <c r="F23" s="98">
        <v>1200</v>
      </c>
      <c r="G23" s="98">
        <v>50</v>
      </c>
      <c r="H23" s="98">
        <v>430</v>
      </c>
      <c r="I23" s="98">
        <v>580</v>
      </c>
      <c r="J23" s="98">
        <v>500</v>
      </c>
      <c r="K23" s="98">
        <v>345</v>
      </c>
    </row>
    <row r="24" spans="1:11" x14ac:dyDescent="0.25">
      <c r="A24" t="s">
        <v>304</v>
      </c>
      <c r="B24" s="98">
        <v>20</v>
      </c>
      <c r="C24" s="98">
        <v>50</v>
      </c>
      <c r="D24" s="98">
        <v>20.100000000000001</v>
      </c>
      <c r="E24" s="98">
        <v>180</v>
      </c>
      <c r="F24" s="98">
        <v>1200</v>
      </c>
      <c r="G24" s="98">
        <v>50</v>
      </c>
      <c r="H24" s="98">
        <v>430</v>
      </c>
      <c r="I24" s="98">
        <v>580</v>
      </c>
      <c r="J24" s="98">
        <v>500</v>
      </c>
      <c r="K24" s="98">
        <v>345</v>
      </c>
    </row>
    <row r="25" spans="1:11" x14ac:dyDescent="0.25">
      <c r="A25" t="s">
        <v>305</v>
      </c>
      <c r="B25" s="98">
        <v>20</v>
      </c>
      <c r="C25" s="98">
        <v>50</v>
      </c>
      <c r="D25" s="98">
        <v>20.100000000000001</v>
      </c>
      <c r="E25" s="98">
        <v>180</v>
      </c>
      <c r="F25" s="98">
        <v>1200</v>
      </c>
      <c r="G25" s="98">
        <v>50</v>
      </c>
      <c r="H25" s="98">
        <v>430</v>
      </c>
      <c r="I25" s="98">
        <v>580</v>
      </c>
      <c r="J25" s="98">
        <v>500</v>
      </c>
      <c r="K25" s="98">
        <v>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13A8-5CB9-417F-BA49-349466C84107}">
  <dimension ref="A1:A34"/>
  <sheetViews>
    <sheetView workbookViewId="0">
      <selection sqref="A1:A34"/>
    </sheetView>
  </sheetViews>
  <sheetFormatPr defaultRowHeight="15" x14ac:dyDescent="0.25"/>
  <sheetData>
    <row r="1" spans="1:1" x14ac:dyDescent="0.25">
      <c r="A1" s="5" t="s">
        <v>47</v>
      </c>
    </row>
    <row r="2" spans="1:1" x14ac:dyDescent="0.25">
      <c r="A2" s="6" t="s">
        <v>48</v>
      </c>
    </row>
    <row r="3" spans="1:1" x14ac:dyDescent="0.25">
      <c r="A3" s="7" t="s">
        <v>49</v>
      </c>
    </row>
    <row r="4" spans="1:1" x14ac:dyDescent="0.25">
      <c r="A4" s="7" t="s">
        <v>50</v>
      </c>
    </row>
    <row r="5" spans="1:1" x14ac:dyDescent="0.25">
      <c r="A5" s="7" t="s">
        <v>51</v>
      </c>
    </row>
    <row r="6" spans="1:1" x14ac:dyDescent="0.25">
      <c r="A6" s="7" t="s">
        <v>52</v>
      </c>
    </row>
    <row r="7" spans="1:1" x14ac:dyDescent="0.25">
      <c r="A7" s="7" t="s">
        <v>53</v>
      </c>
    </row>
    <row r="8" spans="1:1" x14ac:dyDescent="0.25">
      <c r="A8" s="7" t="s">
        <v>54</v>
      </c>
    </row>
    <row r="9" spans="1:1" x14ac:dyDescent="0.25">
      <c r="A9" s="7" t="s">
        <v>55</v>
      </c>
    </row>
    <row r="10" spans="1:1" x14ac:dyDescent="0.25">
      <c r="A10" s="7" t="s">
        <v>56</v>
      </c>
    </row>
    <row r="11" spans="1:1" x14ac:dyDescent="0.25">
      <c r="A11" s="7" t="s">
        <v>57</v>
      </c>
    </row>
    <row r="12" spans="1:1" x14ac:dyDescent="0.25">
      <c r="A12" s="7" t="s">
        <v>58</v>
      </c>
    </row>
    <row r="13" spans="1:1" x14ac:dyDescent="0.25">
      <c r="A13" s="7" t="s">
        <v>59</v>
      </c>
    </row>
    <row r="14" spans="1:1" x14ac:dyDescent="0.25">
      <c r="A14" s="7" t="s">
        <v>60</v>
      </c>
    </row>
    <row r="15" spans="1:1" x14ac:dyDescent="0.25">
      <c r="A15" s="7" t="s">
        <v>61</v>
      </c>
    </row>
    <row r="16" spans="1:1" x14ac:dyDescent="0.25">
      <c r="A16" s="7" t="s">
        <v>62</v>
      </c>
    </row>
    <row r="17" spans="1:1" x14ac:dyDescent="0.25">
      <c r="A17" s="7" t="s">
        <v>63</v>
      </c>
    </row>
    <row r="18" spans="1:1" x14ac:dyDescent="0.25">
      <c r="A18" s="7" t="s">
        <v>64</v>
      </c>
    </row>
    <row r="19" spans="1:1" x14ac:dyDescent="0.25">
      <c r="A19" s="7" t="s">
        <v>65</v>
      </c>
    </row>
    <row r="20" spans="1:1" x14ac:dyDescent="0.25">
      <c r="A20" s="7"/>
    </row>
    <row r="21" spans="1:1" x14ac:dyDescent="0.25">
      <c r="A21" s="5" t="s">
        <v>66</v>
      </c>
    </row>
    <row r="22" spans="1:1" x14ac:dyDescent="0.25">
      <c r="A22" s="6" t="s">
        <v>67</v>
      </c>
    </row>
    <row r="23" spans="1:1" x14ac:dyDescent="0.25">
      <c r="A23" s="7" t="s">
        <v>49</v>
      </c>
    </row>
    <row r="24" spans="1:1" x14ac:dyDescent="0.25">
      <c r="A24" s="5" t="s">
        <v>68</v>
      </c>
    </row>
    <row r="25" spans="1:1" x14ac:dyDescent="0.25">
      <c r="A25" s="7" t="s">
        <v>69</v>
      </c>
    </row>
    <row r="26" spans="1:1" x14ac:dyDescent="0.25">
      <c r="A26" s="7" t="s">
        <v>70</v>
      </c>
    </row>
    <row r="27" spans="1:1" x14ac:dyDescent="0.25">
      <c r="A27" s="7" t="s">
        <v>71</v>
      </c>
    </row>
    <row r="28" spans="1:1" x14ac:dyDescent="0.25">
      <c r="A28" s="7" t="s">
        <v>72</v>
      </c>
    </row>
    <row r="29" spans="1:1" x14ac:dyDescent="0.25">
      <c r="A29" s="7" t="s">
        <v>73</v>
      </c>
    </row>
    <row r="30" spans="1:1" x14ac:dyDescent="0.25">
      <c r="A30" s="7" t="s">
        <v>74</v>
      </c>
    </row>
    <row r="31" spans="1:1" x14ac:dyDescent="0.25">
      <c r="A31" s="7" t="s">
        <v>75</v>
      </c>
    </row>
    <row r="32" spans="1:1" x14ac:dyDescent="0.25">
      <c r="A32" s="6" t="s">
        <v>76</v>
      </c>
    </row>
    <row r="33" spans="1:1" x14ac:dyDescent="0.25">
      <c r="A33" s="7" t="s">
        <v>77</v>
      </c>
    </row>
    <row r="34" spans="1:1" x14ac:dyDescent="0.25">
      <c r="A34" s="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NSantiam</vt:lpstr>
      <vt:lpstr>Municipal Populations</vt:lpstr>
      <vt:lpstr>Municipal Water</vt:lpstr>
      <vt:lpstr>ECONorthwest Tables 6, 23, &amp; 24</vt:lpstr>
      <vt:lpstr>Water_Rights_Summary R McCoun</vt:lpstr>
      <vt:lpstr>McCoun WR sorted</vt:lpstr>
      <vt:lpstr>Muni WR details</vt:lpstr>
      <vt:lpstr>Instream Water Rights</vt:lpstr>
      <vt:lpstr>Water Right Code Values</vt:lpstr>
      <vt:lpstr>SurfaceIrrigationWaterRightsRep</vt:lpstr>
      <vt:lpstr>'McCoun WR sorted'!Print_Area</vt:lpstr>
      <vt:lpstr>'Water_Rights_Summary R McCoun'!Print_Area</vt:lpstr>
      <vt:lpstr>'McCoun WR sorted'!Print_Titles</vt:lpstr>
      <vt:lpstr>'Water_Rights_Summary R McCoun'!Print_Titles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2018-11-18T17:40:09Z</dcterms:created>
  <dcterms:modified xsi:type="dcterms:W3CDTF">2018-12-16T22:22:25Z</dcterms:modified>
</cp:coreProperties>
</file>