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20FA928-A5C7-4320-9C3E-5F5CE659F08F}" xr6:coauthVersionLast="45" xr6:coauthVersionMax="45" xr10:uidLastSave="{00000000-0000-0000-0000-000000000000}"/>
  <bookViews>
    <workbookView xWindow="4380" yWindow="684" windowWidth="17844" windowHeight="10932" activeTab="1" xr2:uid="{C67948E6-1C73-4AAC-90D2-A2C4D420F2BD}"/>
  </bookViews>
  <sheets>
    <sheet name="Summary" sheetId="1" r:id="rId1"/>
    <sheet name="flow and temp skill statistics" sheetId="4" r:id="rId2"/>
    <sheet name="2010-19 stream tempera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4" l="1"/>
  <c r="P6" i="4"/>
  <c r="K6" i="4"/>
  <c r="F6" i="4"/>
  <c r="BG7" i="4" l="1"/>
  <c r="X7" i="4"/>
  <c r="W7" i="4"/>
  <c r="V7" i="4"/>
  <c r="U7" i="4"/>
  <c r="S7" i="4"/>
  <c r="R7" i="4"/>
  <c r="Q7" i="4"/>
  <c r="P7" i="4"/>
  <c r="N7" i="4"/>
  <c r="M7" i="4"/>
  <c r="L7" i="4"/>
  <c r="K7" i="4"/>
  <c r="I7" i="4"/>
  <c r="H7" i="4"/>
  <c r="G7" i="4"/>
  <c r="F7" i="4"/>
  <c r="U27" i="4" l="1"/>
  <c r="P27" i="4"/>
  <c r="K27" i="4"/>
  <c r="F27" i="4"/>
  <c r="U26" i="4"/>
  <c r="P26" i="4"/>
  <c r="K26" i="4"/>
  <c r="F26" i="4"/>
  <c r="U25" i="4"/>
  <c r="P25" i="4"/>
  <c r="K25" i="4"/>
  <c r="F25" i="4"/>
  <c r="U24" i="4"/>
  <c r="P24" i="4"/>
  <c r="K24" i="4"/>
  <c r="F24" i="4"/>
  <c r="U23" i="4"/>
  <c r="P23" i="4"/>
  <c r="K23" i="4"/>
  <c r="F23" i="4"/>
  <c r="U22" i="4"/>
  <c r="P22" i="4"/>
  <c r="K22" i="4"/>
  <c r="F22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F9" i="4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BG5" i="4"/>
  <c r="BG3" i="4" s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</calcChain>
</file>

<file path=xl/sharedStrings.xml><?xml version="1.0" encoding="utf-8"?>
<sst xmlns="http://schemas.openxmlformats.org/spreadsheetml/2006/main" count="22449" uniqueCount="93">
  <si>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</si>
  <si>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</si>
  <si>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</si>
  <si>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</si>
  <si>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</si>
  <si>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</si>
  <si>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</si>
  <si>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</si>
  <si>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</si>
  <si>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</si>
  <si>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</si>
  <si>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</si>
  <si>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</si>
  <si>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</si>
  <si>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</si>
  <si>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</si>
  <si>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</si>
  <si>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</si>
  <si>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</si>
  <si>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</si>
  <si>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</si>
  <si>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</si>
  <si>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</si>
  <si>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</si>
  <si>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</si>
  <si>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</si>
  <si>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</si>
  <si>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</si>
  <si>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</si>
  <si>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</si>
  <si>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</si>
  <si>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</si>
  <si>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</si>
  <si>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</si>
  <si>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</si>
  <si>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</si>
  <si>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</si>
  <si>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</si>
  <si>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</si>
  <si>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</si>
  <si>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</si>
  <si>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</si>
  <si>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</si>
  <si>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</si>
  <si>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</si>
  <si>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</si>
  <si>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</si>
  <si>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</si>
  <si>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</si>
  <si>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</si>
  <si>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</si>
  <si>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</si>
  <si>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</si>
  <si>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</si>
  <si>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</si>
  <si>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</si>
  <si>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</si>
  <si>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</si>
  <si>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</si>
  <si>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</si>
  <si>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</si>
  <si>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</si>
  <si>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</si>
  <si>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</si>
  <si>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</si>
  <si>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</si>
  <si>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</si>
  <si>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</si>
  <si>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</si>
  <si>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</si>
  <si>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</si>
  <si>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</si>
  <si>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</si>
  <si>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</si>
  <si>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</si>
  <si>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</si>
  <si>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</si>
  <si>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</si>
  <si>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</si>
  <si>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</si>
  <si>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</si>
  <si>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</si>
  <si>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</si>
  <si>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</si>
  <si>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</si>
  <si>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</si>
  <si>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</si>
  <si>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</si>
  <si>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</si>
  <si>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SMITH RIVER ABV SMITH R RESV NR BELKNAP SPRNGS 2014-18</t>
  </si>
  <si>
    <t>C90</t>
  </si>
  <si>
    <t>14158500</t>
  </si>
  <si>
    <t>downstream from Clear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</si>
</sst>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3" borderId="0" xfId="0" applyNumberFormat="1" applyFill="1" applyAlignment="1">
      <alignment vertical="top"/>
    </xf>
    <xf numFmtId="165" fontId="0" fillId="4" borderId="0" xfId="1" applyNumberFormat="1" applyFont="1" applyFill="1" applyAlignment="1">
      <alignment vertical="top"/>
    </xf>
    <xf numFmtId="2" fontId="0" fillId="4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2" fontId="0" fillId="0" borderId="0" xfId="0" applyNumberFormat="1" applyAlignment="1">
      <alignment vertical="top"/>
    </xf>
    <xf numFmtId="166" fontId="0" fillId="7" borderId="0" xfId="0" applyNumberForma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9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27"/>
  <sheetViews>
    <sheetView tabSelected="1" topLeftCell="B1" workbookViewId="0">
      <pane ySplit="3" topLeftCell="A4" activePane="bottomLeft" state="frozen"/>
      <selection pane="bottomLeft" activeCell="D18" sqref="D18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7773437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61" t="s">
        <v>66</v>
      </c>
      <c r="Z3" s="61"/>
      <c r="AA3" s="67" t="s">
        <v>67</v>
      </c>
      <c r="AB3" s="67"/>
      <c r="AC3" s="65" t="s">
        <v>50</v>
      </c>
      <c r="AD3" s="65"/>
      <c r="AE3" s="64" t="s">
        <v>68</v>
      </c>
      <c r="AF3" s="64"/>
      <c r="AG3" s="68" t="s">
        <v>48</v>
      </c>
      <c r="AH3" s="68"/>
      <c r="AI3" s="67" t="s">
        <v>67</v>
      </c>
      <c r="AJ3" s="67"/>
      <c r="AK3" s="65" t="s">
        <v>50</v>
      </c>
      <c r="AL3" s="65"/>
      <c r="AM3" s="64" t="s">
        <v>68</v>
      </c>
      <c r="AN3" s="64"/>
      <c r="AP3" s="32" t="s">
        <v>53</v>
      </c>
      <c r="AQ3" s="61" t="s">
        <v>48</v>
      </c>
      <c r="AR3" s="61"/>
      <c r="AS3" s="66" t="s">
        <v>67</v>
      </c>
      <c r="AT3" s="66"/>
      <c r="AU3" s="63" t="s">
        <v>50</v>
      </c>
      <c r="AV3" s="63"/>
      <c r="AW3" s="64" t="s">
        <v>68</v>
      </c>
      <c r="AX3" s="64"/>
      <c r="AY3" s="61" t="s">
        <v>48</v>
      </c>
      <c r="AZ3" s="61"/>
      <c r="BA3" s="62" t="s">
        <v>67</v>
      </c>
      <c r="BB3" s="62"/>
      <c r="BC3" s="63" t="s">
        <v>50</v>
      </c>
      <c r="BD3" s="63"/>
      <c r="BE3" s="64" t="s">
        <v>68</v>
      </c>
      <c r="BF3" s="64"/>
      <c r="BG3">
        <f>MIN(BG5:BG80)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2</v>
      </c>
      <c r="D5" t="s">
        <v>90</v>
      </c>
      <c r="E5" s="16">
        <v>0.378</v>
      </c>
      <c r="F5" s="16" t="str">
        <f>IF(E5&gt;0.8,"VG",IF(E5&gt;0.7,"G",IF(E5&gt;0.45,"S","NS")))</f>
        <v>NS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-1E-3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0.78800000000000003</v>
      </c>
      <c r="P5" s="17" t="str">
        <f>IF(O5&lt;=0.5,"VG",IF(O5&lt;=0.6,"G",IF(O5&lt;=0.7,"S","NS")))</f>
        <v>NS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0.39700000000000002</v>
      </c>
      <c r="U5" s="18" t="str">
        <f>IF(T5&gt;0.85,"VG",IF(T5&gt;0.75,"G",IF(T5&gt;0.6,"S","NS")))</f>
        <v>NS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:BG13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x14ac:dyDescent="0.3">
      <c r="A6" s="2" t="s">
        <v>91</v>
      </c>
      <c r="B6">
        <v>23773363</v>
      </c>
      <c r="C6" t="s">
        <v>92</v>
      </c>
      <c r="D6" t="s">
        <v>90</v>
      </c>
      <c r="E6" s="16">
        <v>-1.369</v>
      </c>
      <c r="F6" s="16" t="str">
        <f>IF(E6&gt;0.8,"VG",IF(E6&gt;0.7,"G",IF(E6&gt;0.45,"S","NS")))</f>
        <v>NS</v>
      </c>
      <c r="J6" s="19">
        <v>-0.32800000000000001</v>
      </c>
      <c r="K6" s="26" t="str">
        <f>IF(ABS(J6)&lt;5%,"VG",IF(ABS(J6)&lt;10%,"G",IF(ABS(J6)&lt;15%,"S","NS")))</f>
        <v>NS</v>
      </c>
      <c r="O6" s="17">
        <v>1.0529999999999999</v>
      </c>
      <c r="P6" s="17" t="str">
        <f>IF(O6&lt;=0.5,"VG",IF(O6&lt;=0.6,"G",IF(O6&lt;=0.7,"S","NS")))</f>
        <v>NS</v>
      </c>
      <c r="T6" s="18">
        <v>0.42399999999999999</v>
      </c>
      <c r="U6" s="18" t="str">
        <f>IF(T6&gt;0.85,"VG",IF(T6&gt;0.75,"G",IF(T6&gt;0.6,"S","NS")))</f>
        <v>NS</v>
      </c>
      <c r="Y6" s="33"/>
      <c r="Z6" s="33"/>
      <c r="AA6" s="42"/>
      <c r="AB6" s="42"/>
      <c r="AC6" s="43"/>
      <c r="AD6" s="43"/>
      <c r="AE6" s="35"/>
      <c r="AF6" s="35"/>
      <c r="AG6" s="36"/>
      <c r="AH6" s="36"/>
      <c r="AI6" s="40"/>
      <c r="AJ6" s="40"/>
      <c r="AK6" s="41"/>
      <c r="AL6" s="41"/>
      <c r="AM6" s="3"/>
      <c r="AN6" s="3"/>
      <c r="AP6" s="44"/>
      <c r="AQ6" s="33"/>
      <c r="AR6" s="33"/>
      <c r="AS6" s="42"/>
      <c r="AT6" s="42"/>
      <c r="AU6" s="43"/>
      <c r="AV6" s="43"/>
      <c r="AW6" s="35"/>
      <c r="AX6" s="35"/>
      <c r="AY6" s="36"/>
      <c r="AZ6" s="36"/>
      <c r="BA6" s="40"/>
      <c r="BB6" s="40"/>
      <c r="BC6" s="41"/>
      <c r="BD6" s="41"/>
      <c r="BE6" s="3"/>
      <c r="BF6" s="3"/>
      <c r="BI6" s="35"/>
      <c r="BJ6" s="35"/>
      <c r="BK6" s="35"/>
      <c r="BL6" s="35"/>
      <c r="BM6" s="35"/>
      <c r="BN6" s="35"/>
      <c r="BO6" s="35"/>
      <c r="BP6" s="35"/>
    </row>
    <row r="7" spans="1:76" s="46" customFormat="1" ht="28.8" x14ac:dyDescent="0.3">
      <c r="A7" s="45">
        <v>14158790</v>
      </c>
      <c r="B7" s="46">
        <v>23773393</v>
      </c>
      <c r="C7" s="15" t="s">
        <v>89</v>
      </c>
      <c r="D7" s="46" t="s">
        <v>55</v>
      </c>
      <c r="E7" s="47">
        <v>0.75800000000000001</v>
      </c>
      <c r="F7" s="47" t="str">
        <f t="shared" ref="F7" si="3">IF(E7&gt;0.8,"VG",IF(E7&gt;0.7,"G",IF(E7&gt;0.45,"S","NS")))</f>
        <v>G</v>
      </c>
      <c r="G7" s="47" t="str">
        <f t="shared" ref="G7" si="4">AH7</f>
        <v>S</v>
      </c>
      <c r="H7" s="47" t="str">
        <f t="shared" ref="H7" si="5">AZ7</f>
        <v>G</v>
      </c>
      <c r="I7" s="47" t="str">
        <f t="shared" ref="I7" si="6">BR7</f>
        <v>G</v>
      </c>
      <c r="J7" s="48">
        <v>4.8000000000000001E-2</v>
      </c>
      <c r="K7" s="49" t="str">
        <f t="shared" ref="K7" si="7">IF(ABS(J7)&lt;5%,"VG",IF(ABS(J7)&lt;10%,"G",IF(ABS(J7)&lt;15%,"S","NS")))</f>
        <v>VG</v>
      </c>
      <c r="L7" s="49" t="str">
        <f>AM7</f>
        <v>G</v>
      </c>
      <c r="M7" s="49" t="str">
        <f>BB7</f>
        <v>G</v>
      </c>
      <c r="N7" s="49" t="str">
        <f>BW7</f>
        <v>G</v>
      </c>
      <c r="O7" s="50">
        <v>0.49</v>
      </c>
      <c r="P7" s="50" t="str">
        <f t="shared" ref="P7" si="8">IF(O7&lt;=0.5,"VG",IF(O7&lt;=0.6,"G",IF(O7&lt;=0.7,"S","NS")))</f>
        <v>VG</v>
      </c>
      <c r="Q7" s="50" t="str">
        <f t="shared" ref="Q7" si="9">AL7</f>
        <v>G</v>
      </c>
      <c r="R7" s="50" t="str">
        <f t="shared" ref="R7" si="10">BD7</f>
        <v>VG</v>
      </c>
      <c r="S7" s="50" t="str">
        <f t="shared" ref="S7" si="11">BV7</f>
        <v>VG</v>
      </c>
      <c r="T7" s="51">
        <v>0.77600000000000002</v>
      </c>
      <c r="U7" s="51" t="str">
        <f t="shared" ref="U7" si="12">IF(T7&gt;0.85,"VG",IF(T7&gt;0.75,"G",IF(T7&gt;0.6,"S","NS")))</f>
        <v>G</v>
      </c>
      <c r="V7" s="51" t="str">
        <f t="shared" ref="V7" si="13">AN7</f>
        <v>S</v>
      </c>
      <c r="W7" s="51" t="str">
        <f t="shared" ref="W7" si="14">BF7</f>
        <v>G</v>
      </c>
      <c r="X7" s="51" t="str">
        <f t="shared" ref="X7" si="15">BX7</f>
        <v>G</v>
      </c>
      <c r="Y7" s="52">
        <v>0.73826421128751596</v>
      </c>
      <c r="Z7" s="52">
        <v>0.68764690136602502</v>
      </c>
      <c r="AA7" s="53">
        <v>7.6075962877986996</v>
      </c>
      <c r="AB7" s="53">
        <v>3.4185755354494298</v>
      </c>
      <c r="AC7" s="54">
        <v>0.51160120085129301</v>
      </c>
      <c r="AD7" s="54">
        <v>0.55888558635374996</v>
      </c>
      <c r="AE7" s="55">
        <v>0.80425822209953401</v>
      </c>
      <c r="AF7" s="55">
        <v>0.71702551703780304</v>
      </c>
      <c r="AG7" s="56" t="s">
        <v>75</v>
      </c>
      <c r="AH7" s="56" t="s">
        <v>76</v>
      </c>
      <c r="AI7" s="57" t="s">
        <v>75</v>
      </c>
      <c r="AJ7" s="57" t="s">
        <v>77</v>
      </c>
      <c r="AK7" s="58" t="s">
        <v>75</v>
      </c>
      <c r="AL7" s="58" t="s">
        <v>75</v>
      </c>
      <c r="AM7" s="59" t="s">
        <v>75</v>
      </c>
      <c r="AN7" s="59" t="s">
        <v>76</v>
      </c>
      <c r="AP7" s="60" t="s">
        <v>78</v>
      </c>
      <c r="AQ7" s="52">
        <v>0.73520929581453698</v>
      </c>
      <c r="AR7" s="52">
        <v>0.75118898337791196</v>
      </c>
      <c r="AS7" s="53">
        <v>8.0861336842206004</v>
      </c>
      <c r="AT7" s="53">
        <v>7.9465833675547897</v>
      </c>
      <c r="AU7" s="54">
        <v>0.51457818082917495</v>
      </c>
      <c r="AV7" s="54">
        <v>0.49880959956890197</v>
      </c>
      <c r="AW7" s="55">
        <v>0.80222190842627705</v>
      </c>
      <c r="AX7" s="55">
        <v>0.81279403757242896</v>
      </c>
      <c r="AY7" s="56" t="s">
        <v>75</v>
      </c>
      <c r="AZ7" s="56" t="s">
        <v>75</v>
      </c>
      <c r="BA7" s="57" t="s">
        <v>75</v>
      </c>
      <c r="BB7" s="57" t="s">
        <v>75</v>
      </c>
      <c r="BC7" s="58" t="s">
        <v>75</v>
      </c>
      <c r="BD7" s="58" t="s">
        <v>77</v>
      </c>
      <c r="BE7" s="59" t="s">
        <v>75</v>
      </c>
      <c r="BF7" s="59" t="s">
        <v>75</v>
      </c>
      <c r="BG7" s="46">
        <f t="shared" si="2"/>
        <v>1</v>
      </c>
      <c r="BH7" s="46" t="s">
        <v>78</v>
      </c>
      <c r="BI7" s="55">
        <v>0.73593302929872295</v>
      </c>
      <c r="BJ7" s="55">
        <v>0.75000401917089399</v>
      </c>
      <c r="BK7" s="55">
        <v>9.9614971936286505</v>
      </c>
      <c r="BL7" s="55">
        <v>9.4196893225000498</v>
      </c>
      <c r="BM7" s="55">
        <v>0.51387446978934104</v>
      </c>
      <c r="BN7" s="55">
        <v>0.49999598081295199</v>
      </c>
      <c r="BO7" s="55">
        <v>0.80755704914537996</v>
      </c>
      <c r="BP7" s="55">
        <v>0.81135155731168696</v>
      </c>
      <c r="BQ7" s="46" t="s">
        <v>75</v>
      </c>
      <c r="BR7" s="46" t="s">
        <v>75</v>
      </c>
      <c r="BS7" s="46" t="s">
        <v>75</v>
      </c>
      <c r="BT7" s="46" t="s">
        <v>75</v>
      </c>
      <c r="BU7" s="46" t="s">
        <v>75</v>
      </c>
      <c r="BV7" s="46" t="s">
        <v>77</v>
      </c>
      <c r="BW7" s="46" t="s">
        <v>75</v>
      </c>
      <c r="BX7" s="46" t="s">
        <v>75</v>
      </c>
    </row>
    <row r="8" spans="1:76" x14ac:dyDescent="0.3">
      <c r="A8" s="2">
        <v>14158850</v>
      </c>
      <c r="B8">
        <v>23773359</v>
      </c>
      <c r="C8" t="s">
        <v>4</v>
      </c>
      <c r="D8" t="s">
        <v>55</v>
      </c>
      <c r="E8" s="16">
        <v>-2.23</v>
      </c>
      <c r="F8" s="16" t="str">
        <f t="shared" ref="F8:F18" si="16">IF(E8&gt;0.8,"VG",IF(E8&gt;0.7,"G",IF(E8&gt;0.45,"S","NS")))</f>
        <v>NS</v>
      </c>
      <c r="G8" s="16" t="str">
        <f t="shared" ref="G8:G18" si="17">AH8</f>
        <v>NS</v>
      </c>
      <c r="H8" s="16" t="str">
        <f t="shared" ref="H8:H18" si="18">AZ8</f>
        <v>NS</v>
      </c>
      <c r="I8" s="16" t="str">
        <f t="shared" ref="I8:I18" si="19">BR8</f>
        <v>NS</v>
      </c>
      <c r="J8" s="19">
        <v>1.0449999999999999</v>
      </c>
      <c r="K8" s="26" t="str">
        <f t="shared" ref="K8:K18" si="20">IF(ABS(J8)&lt;5%,"VG",IF(ABS(J8)&lt;10%,"G",IF(ABS(J8)&lt;15%,"S","NS")))</f>
        <v>NS</v>
      </c>
      <c r="L8" s="26" t="str">
        <f t="shared" ref="L8:L18" si="21">AM8</f>
        <v>S</v>
      </c>
      <c r="M8" s="26" t="str">
        <f t="shared" ref="M8:M18" si="22">BB8</f>
        <v>NS</v>
      </c>
      <c r="N8" s="26" t="str">
        <f t="shared" ref="N8:N18" si="23">BW8</f>
        <v>S</v>
      </c>
      <c r="O8" s="17">
        <v>0.94899999999999995</v>
      </c>
      <c r="P8" s="17" t="str">
        <f t="shared" ref="P8:P18" si="24">IF(O8&lt;=0.5,"VG",IF(O8&lt;=0.6,"G",IF(O8&lt;=0.7,"S","NS")))</f>
        <v>NS</v>
      </c>
      <c r="Q8" s="17" t="str">
        <f t="shared" ref="Q8:Q18" si="25">AL8</f>
        <v>NS</v>
      </c>
      <c r="R8" s="17" t="str">
        <f t="shared" ref="R8:R18" si="26">BD8</f>
        <v>NS</v>
      </c>
      <c r="S8" s="17" t="str">
        <f t="shared" ref="S8:S18" si="27">BV8</f>
        <v>NS</v>
      </c>
      <c r="T8" s="18">
        <v>0.54100000000000004</v>
      </c>
      <c r="U8" s="18" t="str">
        <f t="shared" ref="U8:U18" si="28">IF(T8&gt;0.85,"VG",IF(T8&gt;0.75,"G",IF(T8&gt;0.6,"S","NS")))</f>
        <v>NS</v>
      </c>
      <c r="V8" s="18" t="str">
        <f t="shared" ref="V8:V18" si="29">AN8</f>
        <v>S</v>
      </c>
      <c r="W8" s="18" t="str">
        <f t="shared" ref="W8:W18" si="30">BF8</f>
        <v>S</v>
      </c>
      <c r="X8" s="18" t="str">
        <f t="shared" ref="X8:X18" si="31">BX8</f>
        <v>S</v>
      </c>
      <c r="Y8" s="33">
        <v>-1.6843588853474301</v>
      </c>
      <c r="Z8" s="33">
        <v>-1.38167388656029</v>
      </c>
      <c r="AA8" s="42">
        <v>47.052543454625599</v>
      </c>
      <c r="AB8" s="42">
        <v>45.075806202645801</v>
      </c>
      <c r="AC8" s="43">
        <v>1.6384013199907499</v>
      </c>
      <c r="AD8" s="43">
        <v>1.54326727644964</v>
      </c>
      <c r="AE8" s="35">
        <v>0.69305225977485296</v>
      </c>
      <c r="AF8" s="35">
        <v>0.64770252991781896</v>
      </c>
      <c r="AG8" s="36" t="s">
        <v>73</v>
      </c>
      <c r="AH8" s="36" t="s">
        <v>73</v>
      </c>
      <c r="AI8" s="40" t="s">
        <v>73</v>
      </c>
      <c r="AJ8" s="40" t="s">
        <v>73</v>
      </c>
      <c r="AK8" s="41" t="s">
        <v>73</v>
      </c>
      <c r="AL8" s="41" t="s">
        <v>73</v>
      </c>
      <c r="AM8" s="3" t="s">
        <v>76</v>
      </c>
      <c r="AN8" s="3" t="s">
        <v>76</v>
      </c>
      <c r="AP8" s="44" t="s">
        <v>79</v>
      </c>
      <c r="AQ8" s="33">
        <v>-1.83479107370433</v>
      </c>
      <c r="AR8" s="33">
        <v>-1.6237819867810701</v>
      </c>
      <c r="AS8" s="42">
        <v>48.467621608912999</v>
      </c>
      <c r="AT8" s="42">
        <v>47.068713217609201</v>
      </c>
      <c r="AU8" s="43">
        <v>1.6836837807926801</v>
      </c>
      <c r="AV8" s="43">
        <v>1.6198092439485201</v>
      </c>
      <c r="AW8" s="35">
        <v>0.68246393329774402</v>
      </c>
      <c r="AX8" s="35">
        <v>0.70648446797057196</v>
      </c>
      <c r="AY8" s="36" t="s">
        <v>73</v>
      </c>
      <c r="AZ8" s="36" t="s">
        <v>73</v>
      </c>
      <c r="BA8" s="40" t="s">
        <v>73</v>
      </c>
      <c r="BB8" s="40" t="s">
        <v>73</v>
      </c>
      <c r="BC8" s="41" t="s">
        <v>73</v>
      </c>
      <c r="BD8" s="41" t="s">
        <v>73</v>
      </c>
      <c r="BE8" s="3" t="s">
        <v>76</v>
      </c>
      <c r="BF8" s="3" t="s">
        <v>76</v>
      </c>
      <c r="BG8">
        <f t="shared" si="2"/>
        <v>1</v>
      </c>
      <c r="BH8" t="s">
        <v>79</v>
      </c>
      <c r="BI8" s="35">
        <v>-1.75261954637585</v>
      </c>
      <c r="BJ8" s="35">
        <v>-1.5537418558679299</v>
      </c>
      <c r="BK8" s="35">
        <v>47.711807796612902</v>
      </c>
      <c r="BL8" s="35">
        <v>46.367428032967098</v>
      </c>
      <c r="BM8" s="35">
        <v>1.6591020301282999</v>
      </c>
      <c r="BN8" s="35">
        <v>1.59804313329395</v>
      </c>
      <c r="BO8" s="35">
        <v>0.691906189651458</v>
      </c>
      <c r="BP8" s="35">
        <v>0.71335534686557001</v>
      </c>
      <c r="BQ8" t="s">
        <v>73</v>
      </c>
      <c r="BR8" t="s">
        <v>73</v>
      </c>
      <c r="BS8" t="s">
        <v>73</v>
      </c>
      <c r="BT8" t="s">
        <v>73</v>
      </c>
      <c r="BU8" t="s">
        <v>73</v>
      </c>
      <c r="BV8" t="s">
        <v>73</v>
      </c>
      <c r="BW8" t="s">
        <v>76</v>
      </c>
      <c r="BX8" t="s">
        <v>76</v>
      </c>
    </row>
    <row r="9" spans="1:76" x14ac:dyDescent="0.3">
      <c r="A9" s="2">
        <v>14159200</v>
      </c>
      <c r="B9">
        <v>23773037</v>
      </c>
      <c r="C9" t="s">
        <v>5</v>
      </c>
      <c r="D9" t="s">
        <v>55</v>
      </c>
      <c r="E9" s="16">
        <v>0.69399999999999995</v>
      </c>
      <c r="F9" s="16" t="str">
        <f t="shared" si="16"/>
        <v>S</v>
      </c>
      <c r="G9" s="16" t="str">
        <f t="shared" si="17"/>
        <v>G</v>
      </c>
      <c r="H9" s="16" t="str">
        <f t="shared" si="18"/>
        <v>G</v>
      </c>
      <c r="I9" s="16" t="str">
        <f t="shared" si="19"/>
        <v>G</v>
      </c>
      <c r="J9" s="19">
        <v>0.27500000000000002</v>
      </c>
      <c r="K9" s="26" t="str">
        <f t="shared" si="20"/>
        <v>NS</v>
      </c>
      <c r="L9" s="26" t="str">
        <f t="shared" si="21"/>
        <v>VG</v>
      </c>
      <c r="M9" s="26" t="str">
        <f t="shared" si="22"/>
        <v>S</v>
      </c>
      <c r="N9" s="26" t="str">
        <f t="shared" si="23"/>
        <v>VG</v>
      </c>
      <c r="O9" s="17">
        <v>0.52300000000000002</v>
      </c>
      <c r="P9" s="17" t="str">
        <f t="shared" si="24"/>
        <v>G</v>
      </c>
      <c r="Q9" s="17" t="str">
        <f t="shared" si="25"/>
        <v>VG</v>
      </c>
      <c r="R9" s="17" t="str">
        <f t="shared" si="26"/>
        <v>VG</v>
      </c>
      <c r="S9" s="17" t="str">
        <f t="shared" si="27"/>
        <v>VG</v>
      </c>
      <c r="T9" s="18">
        <v>0.80800000000000005</v>
      </c>
      <c r="U9" s="18" t="str">
        <f t="shared" si="28"/>
        <v>G</v>
      </c>
      <c r="V9" s="18" t="str">
        <f t="shared" si="29"/>
        <v>G</v>
      </c>
      <c r="W9" s="18" t="str">
        <f t="shared" si="30"/>
        <v>G</v>
      </c>
      <c r="X9" s="18" t="str">
        <f t="shared" si="31"/>
        <v>VG</v>
      </c>
      <c r="Y9" s="33">
        <v>0.75970108906368805</v>
      </c>
      <c r="Z9" s="33">
        <v>0.75063879960706603</v>
      </c>
      <c r="AA9" s="42">
        <v>18.415634885623501</v>
      </c>
      <c r="AB9" s="42">
        <v>15.2545356125226</v>
      </c>
      <c r="AC9" s="43">
        <v>0.49020292832286499</v>
      </c>
      <c r="AD9" s="43">
        <v>0.49936079180581799</v>
      </c>
      <c r="AE9" s="35">
        <v>0.86660761316030299</v>
      </c>
      <c r="AF9" s="35">
        <v>0.81789718318883897</v>
      </c>
      <c r="AG9" s="36" t="s">
        <v>75</v>
      </c>
      <c r="AH9" s="36" t="s">
        <v>75</v>
      </c>
      <c r="AI9" s="40" t="s">
        <v>73</v>
      </c>
      <c r="AJ9" s="40" t="s">
        <v>73</v>
      </c>
      <c r="AK9" s="41" t="s">
        <v>77</v>
      </c>
      <c r="AL9" s="41" t="s">
        <v>77</v>
      </c>
      <c r="AM9" s="3" t="s">
        <v>77</v>
      </c>
      <c r="AN9" s="3" t="s">
        <v>75</v>
      </c>
      <c r="AP9" s="44" t="s">
        <v>80</v>
      </c>
      <c r="AQ9" s="33">
        <v>0.764077031229909</v>
      </c>
      <c r="AR9" s="33">
        <v>0.78185212897951994</v>
      </c>
      <c r="AS9" s="42">
        <v>11.7523691987757</v>
      </c>
      <c r="AT9" s="42">
        <v>11.2784086121226</v>
      </c>
      <c r="AU9" s="43">
        <v>0.48571902245031601</v>
      </c>
      <c r="AV9" s="43">
        <v>0.46706302681809397</v>
      </c>
      <c r="AW9" s="35">
        <v>0.80328492295590603</v>
      </c>
      <c r="AX9" s="35">
        <v>0.81869273756447003</v>
      </c>
      <c r="AY9" s="36" t="s">
        <v>75</v>
      </c>
      <c r="AZ9" s="36" t="s">
        <v>75</v>
      </c>
      <c r="BA9" s="40" t="s">
        <v>76</v>
      </c>
      <c r="BB9" s="40" t="s">
        <v>76</v>
      </c>
      <c r="BC9" s="41" t="s">
        <v>77</v>
      </c>
      <c r="BD9" s="41" t="s">
        <v>77</v>
      </c>
      <c r="BE9" s="3" t="s">
        <v>75</v>
      </c>
      <c r="BF9" s="3" t="s">
        <v>75</v>
      </c>
      <c r="BG9">
        <f t="shared" si="2"/>
        <v>1</v>
      </c>
      <c r="BH9" t="s">
        <v>80</v>
      </c>
      <c r="BI9" s="35">
        <v>0.77280838950758401</v>
      </c>
      <c r="BJ9" s="35">
        <v>0.79008821186110201</v>
      </c>
      <c r="BK9" s="35">
        <v>17.311852514792498</v>
      </c>
      <c r="BL9" s="35">
        <v>15.7081291725773</v>
      </c>
      <c r="BM9" s="35">
        <v>0.476646211033316</v>
      </c>
      <c r="BN9" s="35">
        <v>0.45816131235504698</v>
      </c>
      <c r="BO9" s="35">
        <v>0.86857741991317705</v>
      </c>
      <c r="BP9" s="35">
        <v>0.86727983833181699</v>
      </c>
      <c r="BQ9" t="s">
        <v>75</v>
      </c>
      <c r="BR9" t="s">
        <v>75</v>
      </c>
      <c r="BS9" t="s">
        <v>73</v>
      </c>
      <c r="BT9" t="s">
        <v>73</v>
      </c>
      <c r="BU9" t="s">
        <v>77</v>
      </c>
      <c r="BV9" t="s">
        <v>77</v>
      </c>
      <c r="BW9" t="s">
        <v>77</v>
      </c>
      <c r="BX9" t="s">
        <v>77</v>
      </c>
    </row>
    <row r="10" spans="1:76" x14ac:dyDescent="0.3">
      <c r="A10" s="2">
        <v>14159500</v>
      </c>
      <c r="B10">
        <v>23773009</v>
      </c>
      <c r="C10" t="s">
        <v>7</v>
      </c>
      <c r="D10" t="s">
        <v>55</v>
      </c>
      <c r="E10" s="16">
        <v>0.39900000000000002</v>
      </c>
      <c r="F10" s="16" t="str">
        <f t="shared" si="16"/>
        <v>NS</v>
      </c>
      <c r="G10" s="16" t="str">
        <f t="shared" si="17"/>
        <v>NS</v>
      </c>
      <c r="H10" s="16" t="str">
        <f t="shared" si="18"/>
        <v>NS</v>
      </c>
      <c r="I10" s="16" t="str">
        <f t="shared" si="19"/>
        <v>S</v>
      </c>
      <c r="J10" s="19">
        <v>0.20200000000000001</v>
      </c>
      <c r="K10" s="26" t="str">
        <f t="shared" si="20"/>
        <v>NS</v>
      </c>
      <c r="L10" s="26" t="str">
        <f t="shared" si="21"/>
        <v>NS</v>
      </c>
      <c r="M10" s="26" t="str">
        <f t="shared" si="22"/>
        <v>G</v>
      </c>
      <c r="N10" s="26" t="str">
        <f t="shared" si="23"/>
        <v>NS</v>
      </c>
      <c r="O10" s="17">
        <v>0.746</v>
      </c>
      <c r="P10" s="17" t="str">
        <f t="shared" si="24"/>
        <v>NS</v>
      </c>
      <c r="Q10" s="17" t="str">
        <f t="shared" si="25"/>
        <v>NS</v>
      </c>
      <c r="R10" s="17" t="str">
        <f t="shared" si="26"/>
        <v>NS</v>
      </c>
      <c r="S10" s="17" t="str">
        <f t="shared" si="27"/>
        <v>NS</v>
      </c>
      <c r="T10" s="18">
        <v>0.497</v>
      </c>
      <c r="U10" s="18" t="str">
        <f t="shared" si="28"/>
        <v>NS</v>
      </c>
      <c r="V10" s="18" t="str">
        <f t="shared" si="29"/>
        <v>NS</v>
      </c>
      <c r="W10" s="18" t="str">
        <f t="shared" si="30"/>
        <v>NS</v>
      </c>
      <c r="X10" s="18" t="str">
        <f t="shared" si="31"/>
        <v>NS</v>
      </c>
      <c r="Y10" s="33">
        <v>0.484549486618644</v>
      </c>
      <c r="Z10" s="33">
        <v>0.38027639142194303</v>
      </c>
      <c r="AA10" s="42">
        <v>14.799010010840499</v>
      </c>
      <c r="AB10" s="42">
        <v>11.1423348148207</v>
      </c>
      <c r="AC10" s="43">
        <v>0.71794882365065305</v>
      </c>
      <c r="AD10" s="43">
        <v>0.78722525910825403</v>
      </c>
      <c r="AE10" s="35">
        <v>0.54811663774119601</v>
      </c>
      <c r="AF10" s="35">
        <v>0.44309989892837198</v>
      </c>
      <c r="AG10" s="36" t="s">
        <v>76</v>
      </c>
      <c r="AH10" s="36" t="s">
        <v>73</v>
      </c>
      <c r="AI10" s="40" t="s">
        <v>76</v>
      </c>
      <c r="AJ10" s="40" t="s">
        <v>76</v>
      </c>
      <c r="AK10" s="41" t="s">
        <v>73</v>
      </c>
      <c r="AL10" s="41" t="s">
        <v>73</v>
      </c>
      <c r="AM10" s="3" t="s">
        <v>73</v>
      </c>
      <c r="AN10" s="3" t="s">
        <v>73</v>
      </c>
      <c r="AP10" s="44" t="s">
        <v>81</v>
      </c>
      <c r="AQ10" s="33">
        <v>0.40612566257357802</v>
      </c>
      <c r="AR10" s="33">
        <v>0.40751170973063899</v>
      </c>
      <c r="AS10" s="42">
        <v>5.8691993738379802</v>
      </c>
      <c r="AT10" s="42">
        <v>5.7095765691048497</v>
      </c>
      <c r="AU10" s="43">
        <v>0.77063242692377099</v>
      </c>
      <c r="AV10" s="43">
        <v>0.76973260959203305</v>
      </c>
      <c r="AW10" s="35">
        <v>0.46674426659517299</v>
      </c>
      <c r="AX10" s="35">
        <v>0.46657560903393902</v>
      </c>
      <c r="AY10" s="36" t="s">
        <v>73</v>
      </c>
      <c r="AZ10" s="36" t="s">
        <v>73</v>
      </c>
      <c r="BA10" s="40" t="s">
        <v>75</v>
      </c>
      <c r="BB10" s="40" t="s">
        <v>75</v>
      </c>
      <c r="BC10" s="41" t="s">
        <v>73</v>
      </c>
      <c r="BD10" s="41" t="s">
        <v>73</v>
      </c>
      <c r="BE10" s="3" t="s">
        <v>73</v>
      </c>
      <c r="BF10" s="3" t="s">
        <v>73</v>
      </c>
      <c r="BG10">
        <f t="shared" si="2"/>
        <v>1</v>
      </c>
      <c r="BH10" t="s">
        <v>81</v>
      </c>
      <c r="BI10" s="35">
        <v>0.46674383178235301</v>
      </c>
      <c r="BJ10" s="35">
        <v>0.45150298851383103</v>
      </c>
      <c r="BK10" s="35">
        <v>13.472234338990299</v>
      </c>
      <c r="BL10" s="35">
        <v>11.931418951461501</v>
      </c>
      <c r="BM10" s="35">
        <v>0.730243910085971</v>
      </c>
      <c r="BN10" s="35">
        <v>0.740605840839896</v>
      </c>
      <c r="BO10" s="35">
        <v>0.52759629043160605</v>
      </c>
      <c r="BP10" s="35">
        <v>0.50919525165995205</v>
      </c>
      <c r="BQ10" t="s">
        <v>76</v>
      </c>
      <c r="BR10" t="s">
        <v>76</v>
      </c>
      <c r="BS10" t="s">
        <v>76</v>
      </c>
      <c r="BT10" t="s">
        <v>76</v>
      </c>
      <c r="BU10" t="s">
        <v>73</v>
      </c>
      <c r="BV10" t="s">
        <v>73</v>
      </c>
      <c r="BW10" t="s">
        <v>73</v>
      </c>
      <c r="BX10" t="s">
        <v>73</v>
      </c>
    </row>
    <row r="11" spans="1:76" x14ac:dyDescent="0.3">
      <c r="A11" s="2" t="s">
        <v>82</v>
      </c>
      <c r="B11">
        <v>23773411</v>
      </c>
      <c r="C11" t="s">
        <v>9</v>
      </c>
      <c r="D11" t="s">
        <v>55</v>
      </c>
      <c r="E11" s="16">
        <v>0.752</v>
      </c>
      <c r="F11" s="16" t="str">
        <f t="shared" si="16"/>
        <v>G</v>
      </c>
      <c r="G11" s="16" t="str">
        <f t="shared" si="17"/>
        <v>G</v>
      </c>
      <c r="H11" s="16" t="str">
        <f t="shared" si="18"/>
        <v>G</v>
      </c>
      <c r="I11" s="16" t="str">
        <f t="shared" si="19"/>
        <v>G</v>
      </c>
      <c r="J11" s="19">
        <v>0.28799999999999998</v>
      </c>
      <c r="K11" s="26" t="str">
        <f t="shared" si="20"/>
        <v>NS</v>
      </c>
      <c r="L11" s="26" t="str">
        <f t="shared" si="21"/>
        <v>VG</v>
      </c>
      <c r="M11" s="26" t="str">
        <f t="shared" si="22"/>
        <v>NS</v>
      </c>
      <c r="N11" s="26" t="str">
        <f t="shared" si="23"/>
        <v>VG</v>
      </c>
      <c r="O11" s="17">
        <v>0.48</v>
      </c>
      <c r="P11" s="17" t="str">
        <f t="shared" si="24"/>
        <v>VG</v>
      </c>
      <c r="Q11" s="17" t="str">
        <f t="shared" si="25"/>
        <v>G</v>
      </c>
      <c r="R11" s="17" t="str">
        <f t="shared" si="26"/>
        <v>G</v>
      </c>
      <c r="S11" s="17" t="str">
        <f t="shared" si="27"/>
        <v>G</v>
      </c>
      <c r="T11" s="18">
        <v>0.82</v>
      </c>
      <c r="U11" s="18" t="str">
        <f t="shared" si="28"/>
        <v>G</v>
      </c>
      <c r="V11" s="18" t="str">
        <f t="shared" si="29"/>
        <v>G</v>
      </c>
      <c r="W11" s="18" t="str">
        <f t="shared" si="30"/>
        <v>VG</v>
      </c>
      <c r="X11" s="18" t="str">
        <f t="shared" si="31"/>
        <v>VG</v>
      </c>
      <c r="Y11" s="33">
        <v>0.73647635295409697</v>
      </c>
      <c r="Z11" s="33">
        <v>0.71217887307743999</v>
      </c>
      <c r="AA11" s="42">
        <v>27.2620221999235</v>
      </c>
      <c r="AB11" s="42">
        <v>24.524223809741301</v>
      </c>
      <c r="AC11" s="43">
        <v>0.51334554351421302</v>
      </c>
      <c r="AD11" s="43">
        <v>0.53648963356486201</v>
      </c>
      <c r="AE11" s="35">
        <v>0.86031266235227699</v>
      </c>
      <c r="AF11" s="35">
        <v>0.80604704905596902</v>
      </c>
      <c r="AG11" s="36" t="s">
        <v>75</v>
      </c>
      <c r="AH11" s="36" t="s">
        <v>75</v>
      </c>
      <c r="AI11" s="40" t="s">
        <v>73</v>
      </c>
      <c r="AJ11" s="40" t="s">
        <v>73</v>
      </c>
      <c r="AK11" s="41" t="s">
        <v>75</v>
      </c>
      <c r="AL11" s="41" t="s">
        <v>75</v>
      </c>
      <c r="AM11" s="3" t="s">
        <v>77</v>
      </c>
      <c r="AN11" s="3" t="s">
        <v>75</v>
      </c>
      <c r="AP11" s="44" t="s">
        <v>83</v>
      </c>
      <c r="AQ11" s="33">
        <v>0.73846200721585697</v>
      </c>
      <c r="AR11" s="33">
        <v>0.73940362028250395</v>
      </c>
      <c r="AS11" s="42">
        <v>26.413443273521001</v>
      </c>
      <c r="AT11" s="42">
        <v>26.218954908900098</v>
      </c>
      <c r="AU11" s="43">
        <v>0.51140785365903696</v>
      </c>
      <c r="AV11" s="43">
        <v>0.510486414821683</v>
      </c>
      <c r="AW11" s="35">
        <v>0.85207820283356694</v>
      </c>
      <c r="AX11" s="35">
        <v>0.85461743340531704</v>
      </c>
      <c r="AY11" s="36" t="s">
        <v>75</v>
      </c>
      <c r="AZ11" s="36" t="s">
        <v>75</v>
      </c>
      <c r="BA11" s="40" t="s">
        <v>73</v>
      </c>
      <c r="BB11" s="40" t="s">
        <v>73</v>
      </c>
      <c r="BC11" s="41" t="s">
        <v>75</v>
      </c>
      <c r="BD11" s="41" t="s">
        <v>75</v>
      </c>
      <c r="BE11" s="3" t="s">
        <v>77</v>
      </c>
      <c r="BF11" s="3" t="s">
        <v>77</v>
      </c>
      <c r="BG11">
        <f t="shared" si="2"/>
        <v>1</v>
      </c>
      <c r="BH11" t="s">
        <v>83</v>
      </c>
      <c r="BI11" s="35">
        <v>0.739728356583635</v>
      </c>
      <c r="BJ11" s="35">
        <v>0.74088756788968202</v>
      </c>
      <c r="BK11" s="35">
        <v>26.943030662540899</v>
      </c>
      <c r="BL11" s="35">
        <v>26.625025595358</v>
      </c>
      <c r="BM11" s="35">
        <v>0.51016825010614397</v>
      </c>
      <c r="BN11" s="35">
        <v>0.50903087539983105</v>
      </c>
      <c r="BO11" s="35">
        <v>0.85983829217951901</v>
      </c>
      <c r="BP11" s="35">
        <v>0.86117403136036696</v>
      </c>
      <c r="BQ11" t="s">
        <v>75</v>
      </c>
      <c r="BR11" t="s">
        <v>75</v>
      </c>
      <c r="BS11" t="s">
        <v>73</v>
      </c>
      <c r="BT11" t="s">
        <v>73</v>
      </c>
      <c r="BU11" t="s">
        <v>75</v>
      </c>
      <c r="BV11" t="s">
        <v>75</v>
      </c>
      <c r="BW11" t="s">
        <v>77</v>
      </c>
      <c r="BX11" t="s">
        <v>77</v>
      </c>
    </row>
    <row r="12" spans="1:76" x14ac:dyDescent="0.3">
      <c r="A12" s="2">
        <v>14162200</v>
      </c>
      <c r="B12">
        <v>23773405</v>
      </c>
      <c r="C12" t="s">
        <v>10</v>
      </c>
      <c r="D12" t="s">
        <v>55</v>
      </c>
      <c r="E12" s="16">
        <v>0.45</v>
      </c>
      <c r="F12" s="16" t="str">
        <f t="shared" si="16"/>
        <v>NS</v>
      </c>
      <c r="G12" s="16" t="str">
        <f t="shared" si="17"/>
        <v>S</v>
      </c>
      <c r="H12" s="16" t="str">
        <f t="shared" si="18"/>
        <v>S</v>
      </c>
      <c r="I12" s="16" t="str">
        <f t="shared" si="19"/>
        <v>S</v>
      </c>
      <c r="J12" s="19">
        <v>0.253</v>
      </c>
      <c r="K12" s="26" t="str">
        <f t="shared" si="20"/>
        <v>NS</v>
      </c>
      <c r="L12" s="26" t="str">
        <f t="shared" si="21"/>
        <v>S</v>
      </c>
      <c r="M12" s="26" t="str">
        <f t="shared" si="22"/>
        <v>NS</v>
      </c>
      <c r="N12" s="26" t="str">
        <f t="shared" si="23"/>
        <v>S</v>
      </c>
      <c r="O12" s="17">
        <v>0.71599999999999997</v>
      </c>
      <c r="P12" s="17" t="str">
        <f t="shared" si="24"/>
        <v>NS</v>
      </c>
      <c r="Q12" s="17" t="str">
        <f t="shared" si="25"/>
        <v>NS</v>
      </c>
      <c r="R12" s="17" t="str">
        <f t="shared" si="26"/>
        <v>S</v>
      </c>
      <c r="S12" s="17" t="str">
        <f t="shared" si="27"/>
        <v>S</v>
      </c>
      <c r="T12" s="18">
        <v>0.56599999999999995</v>
      </c>
      <c r="U12" s="18" t="str">
        <f t="shared" si="28"/>
        <v>NS</v>
      </c>
      <c r="V12" s="18" t="str">
        <f t="shared" si="29"/>
        <v>NS</v>
      </c>
      <c r="W12" s="18" t="str">
        <f t="shared" si="30"/>
        <v>S</v>
      </c>
      <c r="X12" s="18" t="str">
        <f t="shared" si="31"/>
        <v>S</v>
      </c>
      <c r="Y12" s="33">
        <v>0.61474935919165996</v>
      </c>
      <c r="Z12" s="33">
        <v>0.50541865349041004</v>
      </c>
      <c r="AA12" s="42">
        <v>23.505529061268899</v>
      </c>
      <c r="AB12" s="42">
        <v>20.7573483741354</v>
      </c>
      <c r="AC12" s="43">
        <v>0.62068562155759599</v>
      </c>
      <c r="AD12" s="43">
        <v>0.70326477695786105</v>
      </c>
      <c r="AE12" s="35">
        <v>0.70620903477716401</v>
      </c>
      <c r="AF12" s="35">
        <v>0.59088709824975805</v>
      </c>
      <c r="AG12" s="36" t="s">
        <v>76</v>
      </c>
      <c r="AH12" s="36" t="s">
        <v>76</v>
      </c>
      <c r="AI12" s="40" t="s">
        <v>73</v>
      </c>
      <c r="AJ12" s="40" t="s">
        <v>73</v>
      </c>
      <c r="AK12" s="41" t="s">
        <v>76</v>
      </c>
      <c r="AL12" s="41" t="s">
        <v>73</v>
      </c>
      <c r="AM12" s="3" t="s">
        <v>76</v>
      </c>
      <c r="AN12" s="3" t="s">
        <v>73</v>
      </c>
      <c r="AP12" s="44" t="s">
        <v>84</v>
      </c>
      <c r="AQ12" s="33">
        <v>0.65361168481487997</v>
      </c>
      <c r="AR12" s="33">
        <v>0.62891701080685203</v>
      </c>
      <c r="AS12" s="42">
        <v>19.157711222465299</v>
      </c>
      <c r="AT12" s="42">
        <v>19.6352986175783</v>
      </c>
      <c r="AU12" s="43">
        <v>0.58854763204444205</v>
      </c>
      <c r="AV12" s="43">
        <v>0.60916581420262605</v>
      </c>
      <c r="AW12" s="35">
        <v>0.71557078302967803</v>
      </c>
      <c r="AX12" s="35">
        <v>0.69834539597761702</v>
      </c>
      <c r="AY12" s="36" t="s">
        <v>76</v>
      </c>
      <c r="AZ12" s="36" t="s">
        <v>76</v>
      </c>
      <c r="BA12" s="40" t="s">
        <v>73</v>
      </c>
      <c r="BB12" s="40" t="s">
        <v>73</v>
      </c>
      <c r="BC12" s="41" t="s">
        <v>75</v>
      </c>
      <c r="BD12" s="41" t="s">
        <v>76</v>
      </c>
      <c r="BE12" s="3" t="s">
        <v>76</v>
      </c>
      <c r="BF12" s="3" t="s">
        <v>76</v>
      </c>
      <c r="BG12">
        <f t="shared" si="2"/>
        <v>1</v>
      </c>
      <c r="BH12" t="s">
        <v>84</v>
      </c>
      <c r="BI12" s="35">
        <v>0.61216899059697905</v>
      </c>
      <c r="BJ12" s="35">
        <v>0.58873650283311596</v>
      </c>
      <c r="BK12" s="35">
        <v>23.1104136912037</v>
      </c>
      <c r="BL12" s="35">
        <v>22.9050585976862</v>
      </c>
      <c r="BM12" s="35">
        <v>0.62276079629583403</v>
      </c>
      <c r="BN12" s="35">
        <v>0.64129829031963304</v>
      </c>
      <c r="BO12" s="35">
        <v>0.702161749198008</v>
      </c>
      <c r="BP12" s="35">
        <v>0.683585110815213</v>
      </c>
      <c r="BQ12" t="s">
        <v>76</v>
      </c>
      <c r="BR12" t="s">
        <v>76</v>
      </c>
      <c r="BS12" t="s">
        <v>73</v>
      </c>
      <c r="BT12" t="s">
        <v>73</v>
      </c>
      <c r="BU12" t="s">
        <v>76</v>
      </c>
      <c r="BV12" t="s">
        <v>76</v>
      </c>
      <c r="BW12" t="s">
        <v>76</v>
      </c>
      <c r="BX12" t="s">
        <v>76</v>
      </c>
    </row>
    <row r="13" spans="1:76" x14ac:dyDescent="0.3">
      <c r="A13" s="2">
        <v>14162500</v>
      </c>
      <c r="B13">
        <v>23772909</v>
      </c>
      <c r="C13" t="s">
        <v>11</v>
      </c>
      <c r="D13" t="s">
        <v>55</v>
      </c>
      <c r="E13" s="16">
        <v>0.67500000000000004</v>
      </c>
      <c r="F13" s="16" t="str">
        <f t="shared" si="16"/>
        <v>S</v>
      </c>
      <c r="G13" s="16" t="str">
        <f t="shared" si="17"/>
        <v>S</v>
      </c>
      <c r="H13" s="16" t="str">
        <f t="shared" si="18"/>
        <v>VG</v>
      </c>
      <c r="I13" s="16" t="str">
        <f t="shared" si="19"/>
        <v>G</v>
      </c>
      <c r="J13" s="19">
        <v>0.123</v>
      </c>
      <c r="K13" s="19" t="str">
        <f t="shared" si="20"/>
        <v>S</v>
      </c>
      <c r="L13" s="26" t="str">
        <f t="shared" si="21"/>
        <v>G</v>
      </c>
      <c r="M13" s="26" t="str">
        <f t="shared" si="22"/>
        <v>G</v>
      </c>
      <c r="N13" s="26" t="str">
        <f t="shared" si="23"/>
        <v>G</v>
      </c>
      <c r="O13" s="17">
        <v>0.55000000000000004</v>
      </c>
      <c r="P13" s="17" t="str">
        <f t="shared" si="24"/>
        <v>G</v>
      </c>
      <c r="Q13" s="17" t="str">
        <f t="shared" si="25"/>
        <v>G</v>
      </c>
      <c r="R13" s="17" t="str">
        <f t="shared" si="26"/>
        <v>VG</v>
      </c>
      <c r="S13" s="17" t="str">
        <f t="shared" si="27"/>
        <v>VG</v>
      </c>
      <c r="T13" s="18">
        <v>0.78300000000000003</v>
      </c>
      <c r="U13" s="18" t="str">
        <f t="shared" si="28"/>
        <v>G</v>
      </c>
      <c r="V13" s="18" t="str">
        <f t="shared" si="29"/>
        <v>S</v>
      </c>
      <c r="W13" s="18" t="str">
        <f t="shared" si="30"/>
        <v>G</v>
      </c>
      <c r="X13" s="18" t="str">
        <f t="shared" si="31"/>
        <v>G</v>
      </c>
      <c r="Y13" s="33">
        <v>0.76488069174801598</v>
      </c>
      <c r="Z13" s="33">
        <v>0.68991725054118203</v>
      </c>
      <c r="AA13" s="42">
        <v>10.1443382784535</v>
      </c>
      <c r="AB13" s="42">
        <v>7.1222258413468396</v>
      </c>
      <c r="AC13" s="43">
        <v>0.484891027192693</v>
      </c>
      <c r="AD13" s="43">
        <v>0.55685074253234002</v>
      </c>
      <c r="AE13" s="35">
        <v>0.81843746163333897</v>
      </c>
      <c r="AF13" s="35">
        <v>0.72999307079166997</v>
      </c>
      <c r="AG13" s="36" t="s">
        <v>75</v>
      </c>
      <c r="AH13" s="36" t="s">
        <v>76</v>
      </c>
      <c r="AI13" s="40" t="s">
        <v>76</v>
      </c>
      <c r="AJ13" s="40" t="s">
        <v>75</v>
      </c>
      <c r="AK13" s="41" t="s">
        <v>77</v>
      </c>
      <c r="AL13" s="41" t="s">
        <v>75</v>
      </c>
      <c r="AM13" s="3" t="s">
        <v>75</v>
      </c>
      <c r="AN13" s="3" t="s">
        <v>76</v>
      </c>
      <c r="AP13" s="44" t="s">
        <v>85</v>
      </c>
      <c r="AQ13" s="33">
        <v>0.79347932251418196</v>
      </c>
      <c r="AR13" s="33">
        <v>0.80273521066028797</v>
      </c>
      <c r="AS13" s="42">
        <v>6.4806978964083202</v>
      </c>
      <c r="AT13" s="42">
        <v>5.7980864326347703</v>
      </c>
      <c r="AU13" s="43">
        <v>0.454445461508659</v>
      </c>
      <c r="AV13" s="43">
        <v>0.444145009360357</v>
      </c>
      <c r="AW13" s="35">
        <v>0.82084976638971097</v>
      </c>
      <c r="AX13" s="35">
        <v>0.82746101549721796</v>
      </c>
      <c r="AY13" s="36" t="s">
        <v>75</v>
      </c>
      <c r="AZ13" s="36" t="s">
        <v>77</v>
      </c>
      <c r="BA13" s="40" t="s">
        <v>75</v>
      </c>
      <c r="BB13" s="40" t="s">
        <v>75</v>
      </c>
      <c r="BC13" s="41" t="s">
        <v>77</v>
      </c>
      <c r="BD13" s="41" t="s">
        <v>77</v>
      </c>
      <c r="BE13" s="3" t="s">
        <v>75</v>
      </c>
      <c r="BF13" s="3" t="s">
        <v>75</v>
      </c>
      <c r="BG13">
        <f t="shared" si="2"/>
        <v>1</v>
      </c>
      <c r="BH13" t="s">
        <v>85</v>
      </c>
      <c r="BI13" s="35">
        <v>0.77201057728846201</v>
      </c>
      <c r="BJ13" s="35">
        <v>0.78145064939357001</v>
      </c>
      <c r="BK13" s="35">
        <v>8.3086932198694807</v>
      </c>
      <c r="BL13" s="35">
        <v>6.9422442839524603</v>
      </c>
      <c r="BM13" s="35">
        <v>0.47748237947754502</v>
      </c>
      <c r="BN13" s="35">
        <v>0.46749262091120802</v>
      </c>
      <c r="BO13" s="35">
        <v>0.81530771590621798</v>
      </c>
      <c r="BP13" s="35">
        <v>0.81882056470473397</v>
      </c>
      <c r="BQ13" t="s">
        <v>75</v>
      </c>
      <c r="BR13" t="s">
        <v>75</v>
      </c>
      <c r="BS13" t="s">
        <v>75</v>
      </c>
      <c r="BT13" t="s">
        <v>75</v>
      </c>
      <c r="BU13" t="s">
        <v>77</v>
      </c>
      <c r="BV13" t="s">
        <v>77</v>
      </c>
      <c r="BW13" t="s">
        <v>75</v>
      </c>
      <c r="BX13" t="s">
        <v>75</v>
      </c>
    </row>
    <row r="14" spans="1:76" x14ac:dyDescent="0.3">
      <c r="A14" s="2">
        <v>14163150</v>
      </c>
      <c r="B14">
        <v>23772857</v>
      </c>
      <c r="C14" t="s">
        <v>25</v>
      </c>
      <c r="D14" t="s">
        <v>55</v>
      </c>
      <c r="E14" s="16">
        <v>0.40500000000000003</v>
      </c>
      <c r="F14" s="16" t="str">
        <f t="shared" si="16"/>
        <v>NS</v>
      </c>
      <c r="G14" s="16">
        <f t="shared" si="17"/>
        <v>0</v>
      </c>
      <c r="H14" s="16">
        <f t="shared" si="18"/>
        <v>0</v>
      </c>
      <c r="I14" s="16">
        <f t="shared" si="19"/>
        <v>0</v>
      </c>
      <c r="J14" s="19">
        <v>-0.30399999999999999</v>
      </c>
      <c r="K14" s="19" t="str">
        <f t="shared" si="20"/>
        <v>NS</v>
      </c>
      <c r="L14" s="26">
        <f t="shared" si="21"/>
        <v>0</v>
      </c>
      <c r="M14" s="26">
        <f t="shared" si="22"/>
        <v>0</v>
      </c>
      <c r="N14" s="26">
        <f t="shared" si="23"/>
        <v>0</v>
      </c>
      <c r="O14" s="17">
        <v>0.65500000000000003</v>
      </c>
      <c r="P14" s="17" t="str">
        <f t="shared" si="24"/>
        <v>S</v>
      </c>
      <c r="Q14" s="17">
        <f t="shared" si="25"/>
        <v>0</v>
      </c>
      <c r="R14" s="17">
        <f t="shared" si="26"/>
        <v>0</v>
      </c>
      <c r="S14" s="17">
        <f t="shared" si="27"/>
        <v>0</v>
      </c>
      <c r="T14" s="18">
        <v>0.83699999999999997</v>
      </c>
      <c r="U14" s="18" t="str">
        <f t="shared" si="28"/>
        <v>G</v>
      </c>
      <c r="V14" s="18">
        <f t="shared" si="29"/>
        <v>0</v>
      </c>
      <c r="W14" s="18">
        <f t="shared" si="30"/>
        <v>0</v>
      </c>
      <c r="X14" s="18">
        <f t="shared" si="31"/>
        <v>0</v>
      </c>
    </row>
    <row r="15" spans="1:76" x14ac:dyDescent="0.3">
      <c r="A15" s="2">
        <v>14163900</v>
      </c>
      <c r="B15">
        <v>23772801</v>
      </c>
      <c r="C15" t="s">
        <v>26</v>
      </c>
      <c r="D15" t="s">
        <v>55</v>
      </c>
      <c r="E15" s="16">
        <v>0.40799999999999997</v>
      </c>
      <c r="F15" s="16" t="str">
        <f t="shared" si="16"/>
        <v>NS</v>
      </c>
      <c r="G15" s="16">
        <f t="shared" si="17"/>
        <v>0</v>
      </c>
      <c r="H15" s="16">
        <f t="shared" si="18"/>
        <v>0</v>
      </c>
      <c r="I15" s="16">
        <f t="shared" si="19"/>
        <v>0</v>
      </c>
      <c r="J15" s="19">
        <v>-0.29899999999999999</v>
      </c>
      <c r="K15" s="19" t="str">
        <f t="shared" si="20"/>
        <v>NS</v>
      </c>
      <c r="L15" s="26">
        <f t="shared" si="21"/>
        <v>0</v>
      </c>
      <c r="M15" s="26">
        <f t="shared" si="22"/>
        <v>0</v>
      </c>
      <c r="N15" s="26">
        <f t="shared" si="23"/>
        <v>0</v>
      </c>
      <c r="O15" s="17">
        <v>0.66400000000000003</v>
      </c>
      <c r="P15" s="17" t="str">
        <f t="shared" si="24"/>
        <v>S</v>
      </c>
      <c r="Q15" s="17">
        <f t="shared" si="25"/>
        <v>0</v>
      </c>
      <c r="R15" s="17">
        <f t="shared" si="26"/>
        <v>0</v>
      </c>
      <c r="S15" s="17">
        <f t="shared" si="27"/>
        <v>0</v>
      </c>
      <c r="T15" s="18">
        <v>0.78200000000000003</v>
      </c>
      <c r="U15" s="18" t="str">
        <f t="shared" si="28"/>
        <v>G</v>
      </c>
      <c r="V15" s="18">
        <f t="shared" si="29"/>
        <v>0</v>
      </c>
      <c r="W15" s="18">
        <f t="shared" si="30"/>
        <v>0</v>
      </c>
      <c r="X15" s="18">
        <f t="shared" si="31"/>
        <v>0</v>
      </c>
    </row>
    <row r="16" spans="1:76" x14ac:dyDescent="0.3">
      <c r="A16" s="2">
        <v>14164700</v>
      </c>
      <c r="B16">
        <v>23774369</v>
      </c>
      <c r="C16" t="s">
        <v>12</v>
      </c>
      <c r="D16" t="s">
        <v>55</v>
      </c>
      <c r="E16" s="16">
        <v>0.39700000000000002</v>
      </c>
      <c r="F16" s="16" t="str">
        <f t="shared" si="16"/>
        <v>NS</v>
      </c>
      <c r="G16" s="16" t="str">
        <f t="shared" si="17"/>
        <v>NS</v>
      </c>
      <c r="H16" s="16" t="str">
        <f t="shared" si="18"/>
        <v>NS</v>
      </c>
      <c r="I16" s="16" t="str">
        <f t="shared" si="19"/>
        <v>NS</v>
      </c>
      <c r="J16" s="19">
        <v>0.39700000000000002</v>
      </c>
      <c r="K16" s="19" t="str">
        <f t="shared" si="20"/>
        <v>NS</v>
      </c>
      <c r="L16" s="26" t="str">
        <f t="shared" si="21"/>
        <v>S</v>
      </c>
      <c r="M16" s="26" t="str">
        <f t="shared" si="22"/>
        <v>NS</v>
      </c>
      <c r="N16" s="26" t="str">
        <f t="shared" si="23"/>
        <v>NS</v>
      </c>
      <c r="O16" s="17">
        <v>0.745</v>
      </c>
      <c r="P16" s="17" t="str">
        <f t="shared" si="24"/>
        <v>NS</v>
      </c>
      <c r="Q16" s="17" t="str">
        <f t="shared" si="25"/>
        <v>NS</v>
      </c>
      <c r="R16" s="17" t="str">
        <f t="shared" si="26"/>
        <v>NS</v>
      </c>
      <c r="S16" s="17" t="str">
        <f t="shared" si="27"/>
        <v>NS</v>
      </c>
      <c r="T16" s="18">
        <v>0.70099999999999996</v>
      </c>
      <c r="U16" s="18" t="str">
        <f t="shared" si="28"/>
        <v>S</v>
      </c>
      <c r="V16" s="18" t="str">
        <f t="shared" si="29"/>
        <v>S</v>
      </c>
      <c r="W16" s="18" t="str">
        <f t="shared" si="30"/>
        <v>S</v>
      </c>
      <c r="X16" s="18" t="str">
        <f t="shared" si="31"/>
        <v>S</v>
      </c>
      <c r="Y16" s="33">
        <v>3.0704881282754101E-2</v>
      </c>
      <c r="Z16" s="33">
        <v>8.4524781993650294E-2</v>
      </c>
      <c r="AA16" s="42">
        <v>57.725781118164299</v>
      </c>
      <c r="AB16" s="42">
        <v>55.898433080474298</v>
      </c>
      <c r="AC16" s="43">
        <v>0.98452786589168995</v>
      </c>
      <c r="AD16" s="43">
        <v>0.956804691672417</v>
      </c>
      <c r="AE16" s="35">
        <v>0.60214454482463797</v>
      </c>
      <c r="AF16" s="35">
        <v>0.63132009052717497</v>
      </c>
      <c r="AG16" s="36" t="s">
        <v>73</v>
      </c>
      <c r="AH16" s="36" t="s">
        <v>73</v>
      </c>
      <c r="AI16" s="40" t="s">
        <v>73</v>
      </c>
      <c r="AJ16" s="40" t="s">
        <v>73</v>
      </c>
      <c r="AK16" s="41" t="s">
        <v>73</v>
      </c>
      <c r="AL16" s="41" t="s">
        <v>73</v>
      </c>
      <c r="AM16" s="3" t="s">
        <v>76</v>
      </c>
      <c r="AN16" s="3" t="s">
        <v>76</v>
      </c>
      <c r="AP16" s="44" t="s">
        <v>86</v>
      </c>
      <c r="AQ16" s="33">
        <v>-0.140948274247363</v>
      </c>
      <c r="AR16" s="33">
        <v>-0.122937769553058</v>
      </c>
      <c r="AS16" s="42">
        <v>66.867307385937096</v>
      </c>
      <c r="AT16" s="42">
        <v>66.057230496528703</v>
      </c>
      <c r="AU16" s="43">
        <v>1.0681518029977599</v>
      </c>
      <c r="AV16" s="43">
        <v>1.0596875811073101</v>
      </c>
      <c r="AW16" s="35">
        <v>0.57818284597209202</v>
      </c>
      <c r="AX16" s="35">
        <v>0.60062178678829903</v>
      </c>
      <c r="AY16" s="36" t="s">
        <v>73</v>
      </c>
      <c r="AZ16" s="36" t="s">
        <v>73</v>
      </c>
      <c r="BA16" s="40" t="s">
        <v>73</v>
      </c>
      <c r="BB16" s="40" t="s">
        <v>73</v>
      </c>
      <c r="BC16" s="41" t="s">
        <v>73</v>
      </c>
      <c r="BD16" s="41" t="s">
        <v>73</v>
      </c>
      <c r="BE16" s="3" t="s">
        <v>73</v>
      </c>
      <c r="BF16" s="3" t="s">
        <v>76</v>
      </c>
      <c r="BG16">
        <f t="shared" ref="BG16:BG18" si="32">IF(BH16=AP16,1,0)</f>
        <v>1</v>
      </c>
      <c r="BH16" t="s">
        <v>86</v>
      </c>
      <c r="BI16" s="35">
        <v>-5.9165543784451997E-2</v>
      </c>
      <c r="BJ16" s="35">
        <v>-4.1886943092680901E-2</v>
      </c>
      <c r="BK16" s="35">
        <v>61.764911696754098</v>
      </c>
      <c r="BL16" s="35">
        <v>61.151691742809497</v>
      </c>
      <c r="BM16" s="35">
        <v>1.02915768654976</v>
      </c>
      <c r="BN16" s="35">
        <v>1.02072863342452</v>
      </c>
      <c r="BO16" s="35">
        <v>0.58744030239503198</v>
      </c>
      <c r="BP16" s="35">
        <v>0.61195296299156199</v>
      </c>
      <c r="BQ16" t="s">
        <v>73</v>
      </c>
      <c r="BR16" t="s">
        <v>73</v>
      </c>
      <c r="BS16" t="s">
        <v>73</v>
      </c>
      <c r="BT16" t="s">
        <v>73</v>
      </c>
      <c r="BU16" t="s">
        <v>73</v>
      </c>
      <c r="BV16" t="s">
        <v>73</v>
      </c>
      <c r="BW16" t="s">
        <v>73</v>
      </c>
      <c r="BX16" t="s">
        <v>76</v>
      </c>
    </row>
    <row r="17" spans="1:76" x14ac:dyDescent="0.3">
      <c r="A17" s="2">
        <v>14164900</v>
      </c>
      <c r="B17">
        <v>23772751</v>
      </c>
      <c r="C17" t="s">
        <v>13</v>
      </c>
      <c r="D17" t="s">
        <v>90</v>
      </c>
      <c r="E17" s="16">
        <v>0.78800000000000003</v>
      </c>
      <c r="F17" s="16" t="str">
        <f t="shared" si="16"/>
        <v>G</v>
      </c>
      <c r="G17" s="16" t="str">
        <f t="shared" si="17"/>
        <v>G</v>
      </c>
      <c r="H17" s="16" t="str">
        <f t="shared" si="18"/>
        <v>VG</v>
      </c>
      <c r="I17" s="16" t="str">
        <f t="shared" si="19"/>
        <v>VG</v>
      </c>
      <c r="J17" s="19">
        <v>-2.8000000000000001E-2</v>
      </c>
      <c r="K17" s="19" t="str">
        <f t="shared" si="20"/>
        <v>VG</v>
      </c>
      <c r="L17" s="26" t="str">
        <f t="shared" si="21"/>
        <v>G</v>
      </c>
      <c r="M17" s="26" t="str">
        <f t="shared" si="22"/>
        <v>VG</v>
      </c>
      <c r="N17" s="26" t="str">
        <f t="shared" si="23"/>
        <v>G</v>
      </c>
      <c r="O17" s="17">
        <v>0.45900000000000002</v>
      </c>
      <c r="P17" s="17" t="str">
        <f t="shared" si="24"/>
        <v>VG</v>
      </c>
      <c r="Q17" s="17" t="str">
        <f t="shared" si="25"/>
        <v>VG</v>
      </c>
      <c r="R17" s="17" t="str">
        <f t="shared" si="26"/>
        <v>VG</v>
      </c>
      <c r="S17" s="17" t="str">
        <f t="shared" si="27"/>
        <v>VG</v>
      </c>
      <c r="T17" s="18">
        <v>0.79500000000000004</v>
      </c>
      <c r="U17" s="18" t="str">
        <f t="shared" si="28"/>
        <v>G</v>
      </c>
      <c r="V17" s="18" t="str">
        <f t="shared" si="29"/>
        <v>G</v>
      </c>
      <c r="W17" s="18" t="str">
        <f t="shared" si="30"/>
        <v>VG</v>
      </c>
      <c r="X17" s="18" t="str">
        <f t="shared" si="31"/>
        <v>G</v>
      </c>
      <c r="Y17" s="33">
        <v>0.82957537734731002</v>
      </c>
      <c r="Z17" s="33">
        <v>0.770017181523593</v>
      </c>
      <c r="AA17" s="42">
        <v>4.1945904485044201</v>
      </c>
      <c r="AB17" s="42">
        <v>1.60133556975805</v>
      </c>
      <c r="AC17" s="43">
        <v>0.41282517201920899</v>
      </c>
      <c r="AD17" s="43">
        <v>0.47956523902010201</v>
      </c>
      <c r="AE17" s="35">
        <v>0.83981224617125405</v>
      </c>
      <c r="AF17" s="35">
        <v>0.77168278397218004</v>
      </c>
      <c r="AG17" s="36" t="s">
        <v>77</v>
      </c>
      <c r="AH17" s="36" t="s">
        <v>75</v>
      </c>
      <c r="AI17" s="40" t="s">
        <v>77</v>
      </c>
      <c r="AJ17" s="40" t="s">
        <v>77</v>
      </c>
      <c r="AK17" s="41" t="s">
        <v>77</v>
      </c>
      <c r="AL17" s="41" t="s">
        <v>77</v>
      </c>
      <c r="AM17" s="3" t="s">
        <v>75</v>
      </c>
      <c r="AN17" s="3" t="s">
        <v>75</v>
      </c>
      <c r="AP17" s="44" t="s">
        <v>87</v>
      </c>
      <c r="AQ17" s="33">
        <v>0.84535320975234196</v>
      </c>
      <c r="AR17" s="33">
        <v>0.852362033202411</v>
      </c>
      <c r="AS17" s="42">
        <v>0.65503642042571297</v>
      </c>
      <c r="AT17" s="42">
        <v>0.70929549035220396</v>
      </c>
      <c r="AU17" s="43">
        <v>0.39325156102380399</v>
      </c>
      <c r="AV17" s="43">
        <v>0.38423686288224501</v>
      </c>
      <c r="AW17" s="35">
        <v>0.84908178687649805</v>
      </c>
      <c r="AX17" s="35">
        <v>0.85623492331974904</v>
      </c>
      <c r="AY17" s="36" t="s">
        <v>77</v>
      </c>
      <c r="AZ17" s="36" t="s">
        <v>77</v>
      </c>
      <c r="BA17" s="40" t="s">
        <v>77</v>
      </c>
      <c r="BB17" s="40" t="s">
        <v>77</v>
      </c>
      <c r="BC17" s="41" t="s">
        <v>77</v>
      </c>
      <c r="BD17" s="41" t="s">
        <v>77</v>
      </c>
      <c r="BE17" s="3" t="s">
        <v>75</v>
      </c>
      <c r="BF17" s="3" t="s">
        <v>77</v>
      </c>
      <c r="BG17">
        <f t="shared" si="32"/>
        <v>1</v>
      </c>
      <c r="BH17" t="s">
        <v>87</v>
      </c>
      <c r="BI17" s="35">
        <v>0.83149852870428698</v>
      </c>
      <c r="BJ17" s="35">
        <v>0.840051780765255</v>
      </c>
      <c r="BK17" s="35">
        <v>2.4536945846266698</v>
      </c>
      <c r="BL17" s="35">
        <v>1.8573873082821999</v>
      </c>
      <c r="BM17" s="35">
        <v>0.41048930716367399</v>
      </c>
      <c r="BN17" s="35">
        <v>0.39993526880577102</v>
      </c>
      <c r="BO17" s="35">
        <v>0.83515826593662201</v>
      </c>
      <c r="BP17" s="35">
        <v>0.84255161739777595</v>
      </c>
      <c r="BQ17" t="s">
        <v>77</v>
      </c>
      <c r="BR17" t="s">
        <v>77</v>
      </c>
      <c r="BS17" t="s">
        <v>77</v>
      </c>
      <c r="BT17" t="s">
        <v>77</v>
      </c>
      <c r="BU17" t="s">
        <v>77</v>
      </c>
      <c r="BV17" t="s">
        <v>77</v>
      </c>
      <c r="BW17" t="s">
        <v>75</v>
      </c>
      <c r="BX17" t="s">
        <v>75</v>
      </c>
    </row>
    <row r="18" spans="1:76" x14ac:dyDescent="0.3">
      <c r="A18" s="2">
        <v>14165000</v>
      </c>
      <c r="B18">
        <v>23773513</v>
      </c>
      <c r="C18" t="s">
        <v>14</v>
      </c>
      <c r="D18" t="s">
        <v>55</v>
      </c>
      <c r="E18" s="16">
        <v>0.71199999999999997</v>
      </c>
      <c r="F18" s="16" t="str">
        <f t="shared" si="16"/>
        <v>G</v>
      </c>
      <c r="G18" s="16" t="str">
        <f t="shared" si="17"/>
        <v>S</v>
      </c>
      <c r="H18" s="16" t="str">
        <f t="shared" si="18"/>
        <v>S</v>
      </c>
      <c r="I18" s="16" t="str">
        <f t="shared" si="19"/>
        <v>S</v>
      </c>
      <c r="J18" s="19">
        <v>6.9000000000000006E-2</v>
      </c>
      <c r="K18" s="19" t="str">
        <f t="shared" si="20"/>
        <v>G</v>
      </c>
      <c r="L18" s="26" t="str">
        <f t="shared" si="21"/>
        <v>VG</v>
      </c>
      <c r="M18" s="26" t="str">
        <f t="shared" si="22"/>
        <v>NS</v>
      </c>
      <c r="N18" s="26" t="str">
        <f t="shared" si="23"/>
        <v>VG</v>
      </c>
      <c r="O18" s="17">
        <v>0.53500000000000003</v>
      </c>
      <c r="P18" s="17" t="str">
        <f t="shared" si="24"/>
        <v>G</v>
      </c>
      <c r="Q18" s="17" t="str">
        <f t="shared" si="25"/>
        <v>NS</v>
      </c>
      <c r="R18" s="17" t="str">
        <f t="shared" si="26"/>
        <v>NS</v>
      </c>
      <c r="S18" s="17" t="str">
        <f t="shared" si="27"/>
        <v>NS</v>
      </c>
      <c r="T18" s="18">
        <v>0.82</v>
      </c>
      <c r="U18" s="18" t="str">
        <f t="shared" si="28"/>
        <v>G</v>
      </c>
      <c r="V18" s="18" t="str">
        <f t="shared" si="29"/>
        <v>VG</v>
      </c>
      <c r="W18" s="18" t="str">
        <f t="shared" si="30"/>
        <v>VG</v>
      </c>
      <c r="X18" s="18" t="str">
        <f t="shared" si="31"/>
        <v>VG</v>
      </c>
      <c r="Y18" s="33">
        <v>0.46449135700952998</v>
      </c>
      <c r="Z18" s="33">
        <v>0.48582826247624</v>
      </c>
      <c r="AA18" s="42">
        <v>36.925476905016303</v>
      </c>
      <c r="AB18" s="42">
        <v>35.422135499048998</v>
      </c>
      <c r="AC18" s="43">
        <v>0.73178456050293195</v>
      </c>
      <c r="AD18" s="43">
        <v>0.71705769469670899</v>
      </c>
      <c r="AE18" s="35">
        <v>0.86373220117502103</v>
      </c>
      <c r="AF18" s="35">
        <v>0.86641318681162205</v>
      </c>
      <c r="AG18" s="36" t="s">
        <v>76</v>
      </c>
      <c r="AH18" s="36" t="s">
        <v>76</v>
      </c>
      <c r="AI18" s="40" t="s">
        <v>73</v>
      </c>
      <c r="AJ18" s="40" t="s">
        <v>73</v>
      </c>
      <c r="AK18" s="41" t="s">
        <v>73</v>
      </c>
      <c r="AL18" s="41" t="s">
        <v>73</v>
      </c>
      <c r="AM18" s="3" t="s">
        <v>77</v>
      </c>
      <c r="AN18" s="3" t="s">
        <v>77</v>
      </c>
      <c r="AP18" s="44" t="s">
        <v>88</v>
      </c>
      <c r="AQ18" s="33">
        <v>0.43843094218020001</v>
      </c>
      <c r="AR18" s="33">
        <v>0.45450937038529099</v>
      </c>
      <c r="AS18" s="42">
        <v>40.067811319636199</v>
      </c>
      <c r="AT18" s="42">
        <v>39.605988650487703</v>
      </c>
      <c r="AU18" s="43">
        <v>0.74937911488097997</v>
      </c>
      <c r="AV18" s="43">
        <v>0.73857337456390104</v>
      </c>
      <c r="AW18" s="35">
        <v>0.87051913419226601</v>
      </c>
      <c r="AX18" s="35">
        <v>0.88200065354242896</v>
      </c>
      <c r="AY18" s="36" t="s">
        <v>73</v>
      </c>
      <c r="AZ18" s="36" t="s">
        <v>76</v>
      </c>
      <c r="BA18" s="40" t="s">
        <v>73</v>
      </c>
      <c r="BB18" s="40" t="s">
        <v>73</v>
      </c>
      <c r="BC18" s="41" t="s">
        <v>73</v>
      </c>
      <c r="BD18" s="41" t="s">
        <v>73</v>
      </c>
      <c r="BE18" s="3" t="s">
        <v>77</v>
      </c>
      <c r="BF18" s="3" t="s">
        <v>77</v>
      </c>
      <c r="BG18">
        <f t="shared" si="32"/>
        <v>1</v>
      </c>
      <c r="BH18" t="s">
        <v>88</v>
      </c>
      <c r="BI18" s="35">
        <v>0.48875926577338902</v>
      </c>
      <c r="BJ18" s="35">
        <v>0.49850744282400899</v>
      </c>
      <c r="BK18" s="35">
        <v>34.750583660210602</v>
      </c>
      <c r="BL18" s="35">
        <v>34.841960954976599</v>
      </c>
      <c r="BM18" s="35">
        <v>0.71501100287101205</v>
      </c>
      <c r="BN18" s="35">
        <v>0.70816139203997197</v>
      </c>
      <c r="BO18" s="35">
        <v>0.86944312864988105</v>
      </c>
      <c r="BP18" s="35">
        <v>0.88290786392832199</v>
      </c>
      <c r="BQ18" t="s">
        <v>76</v>
      </c>
      <c r="BR18" t="s">
        <v>76</v>
      </c>
      <c r="BS18" t="s">
        <v>73</v>
      </c>
      <c r="BT18" t="s">
        <v>73</v>
      </c>
      <c r="BU18" t="s">
        <v>73</v>
      </c>
      <c r="BV18" t="s">
        <v>73</v>
      </c>
      <c r="BW18" t="s">
        <v>77</v>
      </c>
      <c r="BX18" t="s">
        <v>77</v>
      </c>
    </row>
    <row r="20" spans="1:76" x14ac:dyDescent="0.3">
      <c r="A20" t="s">
        <v>57</v>
      </c>
    </row>
    <row r="21" spans="1:76" x14ac:dyDescent="0.3">
      <c r="A21" s="3" t="s">
        <v>16</v>
      </c>
      <c r="B21" s="3" t="s">
        <v>56</v>
      </c>
      <c r="E21" s="16" t="s">
        <v>48</v>
      </c>
      <c r="J21" s="19" t="s">
        <v>49</v>
      </c>
      <c r="O21" s="17" t="s">
        <v>50</v>
      </c>
      <c r="T21" s="18" t="s">
        <v>51</v>
      </c>
      <c r="Y21" s="36" t="s">
        <v>69</v>
      </c>
      <c r="Z21" s="36" t="s">
        <v>70</v>
      </c>
      <c r="AA21" s="37" t="s">
        <v>69</v>
      </c>
      <c r="AB21" s="37" t="s">
        <v>70</v>
      </c>
      <c r="AC21" s="38" t="s">
        <v>69</v>
      </c>
      <c r="AD21" s="38" t="s">
        <v>70</v>
      </c>
      <c r="AE21" s="3" t="s">
        <v>69</v>
      </c>
      <c r="AF21" s="3" t="s">
        <v>70</v>
      </c>
      <c r="AG21" s="39" t="s">
        <v>69</v>
      </c>
      <c r="AH21" s="39" t="s">
        <v>70</v>
      </c>
      <c r="AI21" s="37" t="s">
        <v>69</v>
      </c>
      <c r="AJ21" s="37" t="s">
        <v>70</v>
      </c>
      <c r="AK21" s="38" t="s">
        <v>69</v>
      </c>
      <c r="AL21" s="38" t="s">
        <v>70</v>
      </c>
      <c r="AM21" s="3" t="s">
        <v>69</v>
      </c>
      <c r="AN21" s="3" t="s">
        <v>70</v>
      </c>
      <c r="AQ21" s="36" t="s">
        <v>71</v>
      </c>
      <c r="AR21" s="36" t="s">
        <v>72</v>
      </c>
      <c r="AS21" s="40" t="s">
        <v>71</v>
      </c>
      <c r="AT21" s="40" t="s">
        <v>72</v>
      </c>
      <c r="AU21" s="41" t="s">
        <v>71</v>
      </c>
      <c r="AV21" s="41" t="s">
        <v>72</v>
      </c>
      <c r="AW21" s="3" t="s">
        <v>71</v>
      </c>
      <c r="AX21" s="3" t="s">
        <v>72</v>
      </c>
      <c r="AY21" s="36" t="s">
        <v>71</v>
      </c>
      <c r="AZ21" s="36" t="s">
        <v>72</v>
      </c>
      <c r="BA21" s="40" t="s">
        <v>71</v>
      </c>
      <c r="BB21" s="40" t="s">
        <v>72</v>
      </c>
      <c r="BC21" s="41" t="s">
        <v>71</v>
      </c>
      <c r="BD21" s="41" t="s">
        <v>72</v>
      </c>
      <c r="BE21" s="3" t="s">
        <v>71</v>
      </c>
      <c r="BF21" s="3" t="s">
        <v>72</v>
      </c>
      <c r="BI21" s="35" t="s">
        <v>71</v>
      </c>
      <c r="BJ21" s="35" t="s">
        <v>72</v>
      </c>
      <c r="BK21" s="35" t="s">
        <v>71</v>
      </c>
      <c r="BL21" s="35" t="s">
        <v>72</v>
      </c>
      <c r="BM21" s="35" t="s">
        <v>71</v>
      </c>
      <c r="BN21" s="35" t="s">
        <v>72</v>
      </c>
      <c r="BO21" s="35" t="s">
        <v>71</v>
      </c>
      <c r="BP21" s="35" t="s">
        <v>72</v>
      </c>
      <c r="BQ21" t="s">
        <v>71</v>
      </c>
      <c r="BR21" t="s">
        <v>72</v>
      </c>
      <c r="BS21" t="s">
        <v>71</v>
      </c>
      <c r="BT21" t="s">
        <v>72</v>
      </c>
      <c r="BU21" t="s">
        <v>71</v>
      </c>
      <c r="BV21" t="s">
        <v>72</v>
      </c>
      <c r="BW21" t="s">
        <v>71</v>
      </c>
      <c r="BX21" t="s">
        <v>72</v>
      </c>
    </row>
    <row r="22" spans="1:76" x14ac:dyDescent="0.3">
      <c r="A22">
        <v>14159200</v>
      </c>
      <c r="B22">
        <v>23773037</v>
      </c>
      <c r="C22" t="s">
        <v>58</v>
      </c>
      <c r="D22" t="s">
        <v>55</v>
      </c>
      <c r="E22" s="16">
        <v>0.85199999999999998</v>
      </c>
      <c r="F22" s="16" t="str">
        <f>IF(E22&gt;0.8,"VG",IF(E22&gt;0.7,"G",IF(E22&gt;0.45,"S","NS")))</f>
        <v>VG</v>
      </c>
      <c r="J22" s="19">
        <v>-2.9000000000000001E-2</v>
      </c>
      <c r="K22" s="26" t="str">
        <f>IF(ABS(J22)&lt;5%,"VG",IF(ABS(J22)&lt;10%,"G",IF(ABS(J22)&lt;15%,"S","NS")))</f>
        <v>VG</v>
      </c>
      <c r="O22" s="17">
        <v>0.38200000000000001</v>
      </c>
      <c r="P22" s="17" t="str">
        <f>IF(O22&lt;=0.5,"VG",IF(O22&lt;=0.6,"G",IF(O22&lt;=0.7,"S","NS")))</f>
        <v>VG</v>
      </c>
      <c r="T22" s="18">
        <v>0.88</v>
      </c>
      <c r="U22" s="18" t="str">
        <f>IF(T22&gt;0.85,"VG",IF(T22&gt;0.75,"G",IF(T22&gt;0.6,"S","NS")))</f>
        <v>VG</v>
      </c>
    </row>
    <row r="23" spans="1:76" x14ac:dyDescent="0.3">
      <c r="A23">
        <v>14159500</v>
      </c>
      <c r="B23">
        <v>23773009</v>
      </c>
      <c r="C23" t="s">
        <v>7</v>
      </c>
      <c r="D23" t="s">
        <v>55</v>
      </c>
      <c r="E23" s="16">
        <v>-6.9000000000000006E-2</v>
      </c>
      <c r="F23" s="16" t="str">
        <f>IF(E23&gt;0.8,"VG",IF(E23&gt;0.7,"G",IF(E23&gt;0.45,"S","NS")))</f>
        <v>NS</v>
      </c>
      <c r="J23" s="19">
        <v>-0.11600000000000001</v>
      </c>
      <c r="K23" s="26" t="str">
        <f>IF(ABS(J23)&lt;5%,"VG",IF(ABS(J23)&lt;10%,"G",IF(ABS(J23)&lt;15%,"S","NS")))</f>
        <v>S</v>
      </c>
      <c r="O23" s="17">
        <v>0.98</v>
      </c>
      <c r="P23" s="17" t="str">
        <f>IF(O23&lt;=0.5,"VG",IF(O23&lt;=0.6,"G",IF(O23&lt;=0.7,"S","NS")))</f>
        <v>NS</v>
      </c>
      <c r="T23" s="18">
        <v>0.77900000000000003</v>
      </c>
      <c r="U23" s="18" t="str">
        <f>IF(T23&gt;0.85,"VG",IF(T23&gt;0.75,"G",IF(T23&gt;0.6,"S","NS")))</f>
        <v>G</v>
      </c>
    </row>
    <row r="24" spans="1:76" x14ac:dyDescent="0.3">
      <c r="A24">
        <v>14161100</v>
      </c>
      <c r="B24">
        <v>23773429</v>
      </c>
      <c r="C24" t="s">
        <v>59</v>
      </c>
      <c r="D24" t="s">
        <v>55</v>
      </c>
      <c r="E24" s="16">
        <v>0.90400000000000003</v>
      </c>
      <c r="F24" s="16" t="str">
        <f t="shared" ref="F24:F27" si="33">IF(E24&gt;0.8,"VG",IF(E24&gt;0.7,"G",IF(E24&gt;0.45,"S","NS")))</f>
        <v>VG</v>
      </c>
      <c r="J24" s="19">
        <v>5.8000000000000003E-2</v>
      </c>
      <c r="K24" s="26" t="str">
        <f t="shared" ref="K24:K27" si="34">IF(ABS(J24)&lt;5%,"VG",IF(ABS(J24)&lt;10%,"G",IF(ABS(J24)&lt;15%,"S","NS")))</f>
        <v>G</v>
      </c>
      <c r="O24" s="17">
        <v>0.307</v>
      </c>
      <c r="P24" s="17" t="str">
        <f t="shared" ref="P24:P27" si="35">IF(O24&lt;=0.5,"VG",IF(O24&lt;=0.6,"G",IF(O24&lt;=0.7,"S","NS")))</f>
        <v>VG</v>
      </c>
      <c r="T24" s="18">
        <v>0.91900000000000004</v>
      </c>
      <c r="U24" s="18" t="str">
        <f t="shared" ref="U24:U27" si="36">IF(T24&gt;0.85,"VG",IF(T24&gt;0.75,"G",IF(T24&gt;0.6,"S","NS")))</f>
        <v>VG</v>
      </c>
    </row>
    <row r="25" spans="1:76" x14ac:dyDescent="0.3">
      <c r="A25">
        <v>14162200</v>
      </c>
      <c r="B25">
        <v>23773405</v>
      </c>
      <c r="C25" t="s">
        <v>10</v>
      </c>
      <c r="D25" t="s">
        <v>55</v>
      </c>
      <c r="E25" s="16">
        <v>-0.27</v>
      </c>
      <c r="F25" s="16" t="str">
        <f t="shared" si="33"/>
        <v>NS</v>
      </c>
      <c r="J25" s="19">
        <v>-0.19900000000000001</v>
      </c>
      <c r="K25" s="26" t="str">
        <f t="shared" si="34"/>
        <v>NS</v>
      </c>
      <c r="O25" s="17">
        <v>0.97399999999999998</v>
      </c>
      <c r="P25" s="17" t="str">
        <f t="shared" si="35"/>
        <v>NS</v>
      </c>
      <c r="T25" s="18">
        <v>7.1999999999999995E-2</v>
      </c>
      <c r="U25" s="18" t="str">
        <f t="shared" si="36"/>
        <v>NS</v>
      </c>
    </row>
    <row r="26" spans="1:76" x14ac:dyDescent="0.3">
      <c r="A26">
        <v>14162500</v>
      </c>
      <c r="B26">
        <v>23772909</v>
      </c>
      <c r="C26" t="s">
        <v>11</v>
      </c>
      <c r="D26" t="s">
        <v>55</v>
      </c>
      <c r="E26" s="16">
        <v>0.88500000000000001</v>
      </c>
      <c r="F26" s="16" t="str">
        <f t="shared" si="33"/>
        <v>VG</v>
      </c>
      <c r="J26" s="19">
        <v>-1.6E-2</v>
      </c>
      <c r="K26" s="19" t="str">
        <f t="shared" si="34"/>
        <v>VG</v>
      </c>
      <c r="O26" s="17">
        <v>0.33700000000000002</v>
      </c>
      <c r="P26" s="17" t="str">
        <f t="shared" si="35"/>
        <v>VG</v>
      </c>
      <c r="T26" s="18">
        <v>0.92100000000000004</v>
      </c>
      <c r="U26" s="18" t="str">
        <f t="shared" si="36"/>
        <v>VG</v>
      </c>
    </row>
    <row r="27" spans="1:76" x14ac:dyDescent="0.3">
      <c r="A27">
        <v>14164900</v>
      </c>
      <c r="B27">
        <v>23772751</v>
      </c>
      <c r="C27" t="s">
        <v>60</v>
      </c>
      <c r="D27" t="s">
        <v>55</v>
      </c>
      <c r="E27" s="16">
        <v>0.88600000000000001</v>
      </c>
      <c r="F27" s="16" t="str">
        <f t="shared" si="33"/>
        <v>VG</v>
      </c>
      <c r="J27" s="19">
        <v>5.7000000000000002E-2</v>
      </c>
      <c r="K27" s="19" t="str">
        <f t="shared" si="34"/>
        <v>G</v>
      </c>
      <c r="O27" s="17">
        <v>0.33300000000000002</v>
      </c>
      <c r="P27" s="17" t="str">
        <f t="shared" si="35"/>
        <v>VG</v>
      </c>
      <c r="T27" s="18">
        <v>0.93</v>
      </c>
      <c r="U27" s="18" t="str">
        <f t="shared" si="36"/>
        <v>VG</v>
      </c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flow and temp skill statistics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2020-11-01T15:33:09Z</dcterms:modified>
</cp:coreProperties>
</file>