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CW3MdigitalHandbook\"/>
    </mc:Choice>
  </mc:AlternateContent>
  <xr:revisionPtr revIDLastSave="0" documentId="13_ncr:1_{DDC09896-2788-4650-8696-2B152AD86B83}" xr6:coauthVersionLast="46" xr6:coauthVersionMax="46" xr10:uidLastSave="{00000000-0000-0000-0000-000000000000}"/>
  <bookViews>
    <workbookView xWindow="-108" yWindow="-108" windowWidth="23256" windowHeight="12576" xr2:uid="{FEEBF0FC-F641-44CD-B513-A834A38050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1" l="1"/>
  <c r="Q16" i="1" l="1"/>
  <c r="T16" i="1" s="1"/>
  <c r="T15" i="1"/>
  <c r="R15" i="1"/>
  <c r="T14" i="1"/>
  <c r="R14" i="1"/>
  <c r="T13" i="1"/>
  <c r="R13" i="1"/>
  <c r="S12" i="1"/>
  <c r="T12" i="1" s="1"/>
  <c r="R12" i="1"/>
  <c r="Q9" i="1"/>
  <c r="R5" i="1" s="1"/>
  <c r="S5" i="1"/>
  <c r="L14" i="1"/>
  <c r="K15" i="1"/>
  <c r="K14" i="1"/>
  <c r="K13" i="1"/>
  <c r="K12" i="1"/>
  <c r="J11" i="1"/>
  <c r="K11" i="1" s="1"/>
  <c r="I15" i="1"/>
  <c r="I14" i="1"/>
  <c r="I13" i="1"/>
  <c r="I12" i="1"/>
  <c r="I11" i="1"/>
  <c r="H15" i="1"/>
  <c r="J5" i="1"/>
  <c r="H8" i="1"/>
  <c r="I5" i="1" s="1"/>
  <c r="T5" i="1" l="1"/>
  <c r="I6" i="1"/>
  <c r="I7" i="1"/>
  <c r="I8" i="1"/>
  <c r="K5" i="1"/>
  <c r="H16" i="1"/>
  <c r="R8" i="1"/>
  <c r="Q17" i="1"/>
  <c r="Q18" i="1" s="1"/>
  <c r="R6" i="1"/>
  <c r="R9" i="1"/>
  <c r="R4" i="1"/>
  <c r="R16" i="1"/>
  <c r="I4" i="1"/>
  <c r="H17" i="1" l="1"/>
  <c r="L16" i="1"/>
</calcChain>
</file>

<file path=xl/sharedStrings.xml><?xml version="1.0" encoding="utf-8"?>
<sst xmlns="http://schemas.openxmlformats.org/spreadsheetml/2006/main" count="76" uniqueCount="26">
  <si>
    <t>Inputs</t>
  </si>
  <si>
    <t>annual mmH2O</t>
  </si>
  <si>
    <t>% of total inputs</t>
  </si>
  <si>
    <t>cms</t>
  </si>
  <si>
    <t>% of basin discharge</t>
  </si>
  <si>
    <t>precipitation</t>
  </si>
  <si>
    <t>springs</t>
  </si>
  <si>
    <t>wells</t>
  </si>
  <si>
    <t>added by model</t>
  </si>
  <si>
    <t>total in</t>
  </si>
  <si>
    <t>Outputs</t>
  </si>
  <si>
    <t>% of precipitation</t>
  </si>
  <si>
    <t>basin discharge</t>
  </si>
  <si>
    <t>evapotranspiration</t>
  </si>
  <si>
    <t>snow “evaporation”</t>
  </si>
  <si>
    <t>piped out</t>
  </si>
  <si>
    <t>total out</t>
  </si>
  <si>
    <t>discrepancy, mm</t>
  </si>
  <si>
    <t>discrepancy, %</t>
  </si>
  <si>
    <t>McKenzie 2010-18 (ver. 225 1/6/21)</t>
  </si>
  <si>
    <t>North Santiam 2010-18 (ver. 402 5/21/21)</t>
  </si>
  <si>
    <t>basin area (m2) =</t>
  </si>
  <si>
    <t>gal/yr</t>
  </si>
  <si>
    <t>misses 9.15e9 gal/yr for Salem muni</t>
  </si>
  <si>
    <t>McKenzie 2010-18 (ver. 375+)</t>
  </si>
  <si>
    <t>from outside th e basin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</si>
</sst>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horizontal="right" vertical="center" wrapText="1"/>
    </xf>
    <xf numFmtId="10" fontId="0" fillId="0" borderId="4" xfId="0" applyNumberFormat="1" applyBorder="1" applyAlignment="1">
      <alignment horizontal="right"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horizontal="right" vertical="center" wrapText="1"/>
    </xf>
    <xf numFmtId="0" fontId="1" fillId="0" borderId="3" xfId="0" applyFont="1" applyBorder="1" applyAlignment="1">
      <alignment horizontal="center" vertical="center" wrapText="1"/>
    </xf>
    <xf numFmtId="1" fontId="0" fillId="0" borderId="4" xfId="0" applyNumberFormat="1" applyBorder="1" applyAlignment="1">
      <alignment horizontal="right" vertical="center" wrapText="1"/>
    </xf>
    <xf numFmtId="168" fontId="0" fillId="0" borderId="4" xfId="0" applyNumberFormat="1" applyBorder="1" applyAlignment="1">
      <alignment horizontal="right" vertical="center" wrapText="1"/>
    </xf>
    <xf numFmtId="0" fontId="0" fillId="0" borderId="1" xfId="0" applyBorder="1" applyAlignment="1">
      <alignment vertical="center" wrapText="1"/>
    </xf>
    <xf numFmtId="1" fontId="0" fillId="0" borderId="1" xfId="0" applyNumberFormat="1" applyBorder="1"/>
    <xf numFmtId="1" fontId="0" fillId="0" borderId="1" xfId="0" applyNumberFormat="1" applyFill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B39F-DCA3-4FDD-A409-AD7AEFB19DE3}">
  <dimension ref="A1:T18"/>
  <sheetViews>
    <sheetView tabSelected="1" topLeftCell="A5" workbookViewId="0">
      <selection activeCell="Q16" sqref="Q16"/>
    </sheetView>
  </sheetViews>
  <sheetFormatPr defaultRowHeight="14.4" x14ac:dyDescent="0.3"/>
  <cols>
    <col min="10" max="10" width="7.44140625" customWidth="1"/>
    <col min="19" max="19" width="7.44140625" customWidth="1"/>
  </cols>
  <sheetData>
    <row r="1" spans="1:20" x14ac:dyDescent="0.3">
      <c r="A1" s="1" t="s">
        <v>19</v>
      </c>
      <c r="G1" s="1" t="s">
        <v>20</v>
      </c>
      <c r="P1" s="1" t="s">
        <v>24</v>
      </c>
    </row>
    <row r="2" spans="1:20" ht="15" thickBot="1" x14ac:dyDescent="0.35">
      <c r="A2" s="1" t="s">
        <v>21</v>
      </c>
      <c r="C2" s="15">
        <v>3307080000</v>
      </c>
      <c r="G2" s="1" t="s">
        <v>21</v>
      </c>
      <c r="I2" s="15">
        <v>1898320000</v>
      </c>
      <c r="P2" s="1" t="s">
        <v>21</v>
      </c>
      <c r="R2" s="15">
        <v>3307080000</v>
      </c>
    </row>
    <row r="3" spans="1:20" ht="43.8" thickBot="1" x14ac:dyDescent="0.35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G3" s="2" t="s">
        <v>0</v>
      </c>
      <c r="H3" s="12" t="s">
        <v>1</v>
      </c>
      <c r="I3" s="3" t="s">
        <v>2</v>
      </c>
      <c r="J3" s="3" t="s">
        <v>3</v>
      </c>
      <c r="K3" s="3" t="s">
        <v>4</v>
      </c>
      <c r="P3" s="2" t="s">
        <v>0</v>
      </c>
      <c r="Q3" s="12" t="s">
        <v>1</v>
      </c>
      <c r="R3" s="3" t="s">
        <v>2</v>
      </c>
      <c r="S3" s="3" t="s">
        <v>3</v>
      </c>
      <c r="T3" s="3" t="s">
        <v>4</v>
      </c>
    </row>
    <row r="4" spans="1:20" ht="29.4" thickBot="1" x14ac:dyDescent="0.35">
      <c r="A4" s="4" t="s">
        <v>5</v>
      </c>
      <c r="B4" s="5">
        <v>1890</v>
      </c>
      <c r="C4" s="6">
        <v>0.85599999999999998</v>
      </c>
      <c r="D4" s="5"/>
      <c r="E4" s="7"/>
      <c r="G4" s="12" t="s">
        <v>5</v>
      </c>
      <c r="H4" s="13">
        <v>2094.2995878888887</v>
      </c>
      <c r="I4" s="6">
        <f>H4/H$8</f>
        <v>0.86249135818318257</v>
      </c>
      <c r="J4" s="5"/>
      <c r="K4" s="7"/>
      <c r="P4" s="12" t="s">
        <v>5</v>
      </c>
      <c r="Q4" s="13">
        <v>1890.26</v>
      </c>
      <c r="R4" s="6">
        <f>Q4/Q$9</f>
        <v>0.85612315607831757</v>
      </c>
      <c r="S4" s="5"/>
      <c r="T4" s="7"/>
    </row>
    <row r="5" spans="1:20" ht="15" thickBot="1" x14ac:dyDescent="0.35">
      <c r="A5" s="4" t="s">
        <v>6</v>
      </c>
      <c r="B5" s="5">
        <v>300</v>
      </c>
      <c r="C5" s="6">
        <v>0.13600000000000001</v>
      </c>
      <c r="D5" s="5">
        <v>31.5</v>
      </c>
      <c r="E5" s="6">
        <v>0.193</v>
      </c>
      <c r="G5" s="12" t="s">
        <v>6</v>
      </c>
      <c r="H5" s="14">
        <v>332.2750817777777</v>
      </c>
      <c r="I5" s="6">
        <f t="shared" ref="I5:I8" si="0">H5/H$8</f>
        <v>0.13684020578060108</v>
      </c>
      <c r="J5" s="11">
        <f>((H5*1898320000)/1000)/(365.25*24*60*60)</f>
        <v>19.987718750487712</v>
      </c>
      <c r="K5" s="6">
        <f>J5/J$11</f>
        <v>0.18093414550866918</v>
      </c>
      <c r="P5" s="12" t="s">
        <v>6</v>
      </c>
      <c r="Q5" s="14">
        <v>299.44</v>
      </c>
      <c r="R5" s="6">
        <f>Q5/Q$9</f>
        <v>0.13562024158374583</v>
      </c>
      <c r="S5" s="11">
        <f>((Q5*1898320000)/1000)/(365.25*24*60*60)</f>
        <v>18.012552944457116</v>
      </c>
      <c r="T5" s="6">
        <f>S5/S$12</f>
        <v>0.21092671381476988</v>
      </c>
    </row>
    <row r="6" spans="1:20" ht="15" thickBot="1" x14ac:dyDescent="0.35">
      <c r="A6" s="4" t="s">
        <v>7</v>
      </c>
      <c r="B6" s="5">
        <v>11</v>
      </c>
      <c r="C6" s="6">
        <v>5.0000000000000001E-3</v>
      </c>
      <c r="D6" s="5"/>
      <c r="E6" s="7"/>
      <c r="G6" s="12" t="s">
        <v>7</v>
      </c>
      <c r="H6" s="14">
        <v>1.6230948888888888</v>
      </c>
      <c r="I6" s="6">
        <f t="shared" si="0"/>
        <v>6.6843603621633821E-4</v>
      </c>
      <c r="J6" s="5"/>
      <c r="K6" s="7"/>
      <c r="P6" s="12" t="s">
        <v>7</v>
      </c>
      <c r="Q6" s="14">
        <v>1.05</v>
      </c>
      <c r="R6" s="6">
        <f>Q6/Q$9</f>
        <v>4.7555855484548873E-4</v>
      </c>
      <c r="S6" s="5"/>
      <c r="T6" s="7"/>
    </row>
    <row r="7" spans="1:20" ht="43.8" thickBot="1" x14ac:dyDescent="0.35">
      <c r="A7" s="4" t="s">
        <v>8</v>
      </c>
      <c r="B7" s="5">
        <v>6</v>
      </c>
      <c r="C7" s="6">
        <v>3.0000000000000001E-3</v>
      </c>
      <c r="D7" s="5"/>
      <c r="E7" s="7"/>
      <c r="G7" s="12" t="s">
        <v>8</v>
      </c>
      <c r="H7" s="13">
        <v>0</v>
      </c>
      <c r="I7" s="6">
        <f t="shared" si="0"/>
        <v>0</v>
      </c>
      <c r="J7" s="5"/>
      <c r="K7" s="7"/>
      <c r="P7" s="12" t="s">
        <v>25</v>
      </c>
      <c r="Q7" s="14">
        <v>9.84</v>
      </c>
      <c r="R7" s="6">
        <f>Q7/Q$9</f>
        <v>4.4566630282662943E-3</v>
      </c>
      <c r="S7" s="5"/>
      <c r="T7" s="7"/>
    </row>
    <row r="8" spans="1:20" ht="29.4" thickBot="1" x14ac:dyDescent="0.35">
      <c r="A8" s="8" t="s">
        <v>9</v>
      </c>
      <c r="B8" s="5">
        <v>2207</v>
      </c>
      <c r="C8" s="6">
        <v>1</v>
      </c>
      <c r="D8" s="5"/>
      <c r="E8" s="7"/>
      <c r="G8" s="8" t="s">
        <v>9</v>
      </c>
      <c r="H8" s="10">
        <f>SUM(H4:H7)</f>
        <v>2428.1977645555553</v>
      </c>
      <c r="I8" s="6">
        <f t="shared" si="0"/>
        <v>1</v>
      </c>
      <c r="J8" s="5"/>
      <c r="K8" s="7"/>
      <c r="P8" s="12" t="s">
        <v>8</v>
      </c>
      <c r="Q8" s="13">
        <v>7.34</v>
      </c>
      <c r="R8" s="6">
        <f>Q8/Q$9</f>
        <v>3.3243807548246542E-3</v>
      </c>
      <c r="S8" s="5"/>
      <c r="T8" s="7"/>
    </row>
    <row r="9" spans="1:20" ht="15" thickBot="1" x14ac:dyDescent="0.35">
      <c r="A9" s="8"/>
      <c r="B9" s="5"/>
      <c r="C9" s="5"/>
      <c r="D9" s="5"/>
      <c r="E9" s="7"/>
      <c r="G9" s="8"/>
      <c r="H9" s="5"/>
      <c r="I9" s="5"/>
      <c r="J9" s="5"/>
      <c r="K9" s="7"/>
      <c r="P9" s="8" t="s">
        <v>9</v>
      </c>
      <c r="Q9" s="10">
        <f>SUM(Q4:Q8)</f>
        <v>2207.9300000000003</v>
      </c>
      <c r="R9" s="6">
        <f>Q9/Q$9</f>
        <v>1</v>
      </c>
      <c r="S9" s="5"/>
      <c r="T9" s="7"/>
    </row>
    <row r="10" spans="1:20" ht="43.8" thickBot="1" x14ac:dyDescent="0.35">
      <c r="A10" s="9" t="s">
        <v>10</v>
      </c>
      <c r="B10" s="5" t="s">
        <v>1</v>
      </c>
      <c r="C10" s="5" t="s">
        <v>11</v>
      </c>
      <c r="D10" s="5" t="s">
        <v>3</v>
      </c>
      <c r="E10" s="7" t="s">
        <v>4</v>
      </c>
      <c r="G10" s="9" t="s">
        <v>10</v>
      </c>
      <c r="H10" s="5" t="s">
        <v>1</v>
      </c>
      <c r="I10" s="5" t="s">
        <v>11</v>
      </c>
      <c r="J10" s="5" t="s">
        <v>3</v>
      </c>
      <c r="K10" s="7" t="s">
        <v>4</v>
      </c>
      <c r="P10" s="8"/>
      <c r="Q10" s="5"/>
      <c r="R10" s="5"/>
      <c r="S10" s="5"/>
      <c r="T10" s="7"/>
    </row>
    <row r="11" spans="1:20" ht="43.8" thickBot="1" x14ac:dyDescent="0.35">
      <c r="A11" s="4" t="s">
        <v>12</v>
      </c>
      <c r="B11" s="5">
        <v>1459</v>
      </c>
      <c r="C11" s="6">
        <v>0.77200000000000002</v>
      </c>
      <c r="D11" s="5">
        <v>152.69999999999999</v>
      </c>
      <c r="E11" s="6">
        <v>1</v>
      </c>
      <c r="G11" s="4" t="s">
        <v>12</v>
      </c>
      <c r="H11" s="14">
        <v>1836.442098</v>
      </c>
      <c r="I11" s="6">
        <f>H11/H$4</f>
        <v>0.87687650258823946</v>
      </c>
      <c r="J11" s="11">
        <f>((H11*1898320000)/1000)/(365.25*24*60*60)</f>
        <v>110.46957827830254</v>
      </c>
      <c r="K11" s="6">
        <f>J11/J$11</f>
        <v>1</v>
      </c>
      <c r="P11" s="9" t="s">
        <v>10</v>
      </c>
      <c r="Q11" s="5" t="s">
        <v>1</v>
      </c>
      <c r="R11" s="5" t="s">
        <v>11</v>
      </c>
      <c r="S11" s="5" t="s">
        <v>3</v>
      </c>
      <c r="T11" s="7" t="s">
        <v>4</v>
      </c>
    </row>
    <row r="12" spans="1:20" ht="43.8" thickBot="1" x14ac:dyDescent="0.35">
      <c r="A12" s="4" t="s">
        <v>13</v>
      </c>
      <c r="B12" s="5">
        <v>674</v>
      </c>
      <c r="C12" s="6">
        <v>0.35699999999999998</v>
      </c>
      <c r="D12" s="5"/>
      <c r="E12" s="6">
        <v>0.46200000000000002</v>
      </c>
      <c r="G12" s="4" t="s">
        <v>13</v>
      </c>
      <c r="H12" s="10">
        <v>520.65</v>
      </c>
      <c r="I12" s="6">
        <f t="shared" ref="I12:I15" si="1">H12/H$4</f>
        <v>0.24860340087486213</v>
      </c>
      <c r="J12" s="5"/>
      <c r="K12" s="6">
        <f>H12/H$11</f>
        <v>0.28351016379281452</v>
      </c>
      <c r="P12" s="4" t="s">
        <v>12</v>
      </c>
      <c r="Q12" s="14">
        <v>1419.64</v>
      </c>
      <c r="R12" s="6">
        <f>Q12/Q$4</f>
        <v>0.75102895897918809</v>
      </c>
      <c r="S12" s="11">
        <f>((Q12*1898320000)/1000)/(365.25*24*60*60)</f>
        <v>85.397210332851685</v>
      </c>
      <c r="T12" s="6">
        <f>S12/S$12</f>
        <v>1</v>
      </c>
    </row>
    <row r="13" spans="1:20" ht="43.8" thickBot="1" x14ac:dyDescent="0.35">
      <c r="A13" s="4" t="s">
        <v>14</v>
      </c>
      <c r="B13" s="5">
        <v>82</v>
      </c>
      <c r="C13" s="6">
        <v>4.2999999999999997E-2</v>
      </c>
      <c r="D13" s="5"/>
      <c r="E13" s="6">
        <v>5.6000000000000001E-2</v>
      </c>
      <c r="G13" s="4" t="s">
        <v>14</v>
      </c>
      <c r="H13" s="10">
        <v>91.78</v>
      </c>
      <c r="I13" s="6">
        <f t="shared" si="1"/>
        <v>4.3823720603658599E-2</v>
      </c>
      <c r="J13" s="5"/>
      <c r="K13" s="6">
        <f t="shared" ref="K13:K14" si="2">H13/H$11</f>
        <v>4.9977072568720866E-2</v>
      </c>
      <c r="P13" s="4" t="s">
        <v>13</v>
      </c>
      <c r="Q13" s="10">
        <v>668.41</v>
      </c>
      <c r="R13" s="6">
        <f t="shared" ref="R13:R16" si="3">Q13/Q$4</f>
        <v>0.3536074402463153</v>
      </c>
      <c r="S13" s="5"/>
      <c r="T13" s="6">
        <f>Q13/Q$12</f>
        <v>0.47083063311825529</v>
      </c>
    </row>
    <row r="14" spans="1:20" ht="43.8" thickBot="1" x14ac:dyDescent="0.35">
      <c r="A14" s="4" t="s">
        <v>15</v>
      </c>
      <c r="B14" s="5">
        <v>8</v>
      </c>
      <c r="C14" s="6">
        <v>5.0000000000000001E-3</v>
      </c>
      <c r="D14" s="5"/>
      <c r="E14" s="6">
        <v>5.0000000000000001E-3</v>
      </c>
      <c r="G14" s="4" t="s">
        <v>15</v>
      </c>
      <c r="H14" s="10">
        <v>7.35</v>
      </c>
      <c r="I14" s="6">
        <f t="shared" si="1"/>
        <v>3.5095265464904191E-3</v>
      </c>
      <c r="J14" s="5"/>
      <c r="K14" s="6">
        <f t="shared" si="2"/>
        <v>4.0023042425375724E-3</v>
      </c>
      <c r="L14" s="15">
        <f>(H14*I$2/1000)*264.17</f>
        <v>3685872078.8400002</v>
      </c>
      <c r="M14" t="s">
        <v>22</v>
      </c>
      <c r="N14" t="s">
        <v>23</v>
      </c>
      <c r="P14" s="4" t="s">
        <v>14</v>
      </c>
      <c r="Q14" s="10">
        <v>80.17</v>
      </c>
      <c r="R14" s="6">
        <f t="shared" si="3"/>
        <v>4.2412154941648239E-2</v>
      </c>
      <c r="S14" s="5"/>
      <c r="T14" s="6">
        <f t="shared" ref="T14:T15" si="4">Q14/Q$12</f>
        <v>5.6472063340001689E-2</v>
      </c>
    </row>
    <row r="15" spans="1:20" ht="15" thickBot="1" x14ac:dyDescent="0.35">
      <c r="A15" s="8" t="s">
        <v>16</v>
      </c>
      <c r="B15" s="5">
        <v>2223</v>
      </c>
      <c r="C15" s="6">
        <v>1.1759999999999999</v>
      </c>
      <c r="D15" s="5"/>
      <c r="E15" s="7"/>
      <c r="G15" s="8" t="s">
        <v>16</v>
      </c>
      <c r="H15" s="10">
        <f>SUM(H11:H14)</f>
        <v>2456.2220980000002</v>
      </c>
      <c r="I15" s="6">
        <f t="shared" si="1"/>
        <v>1.1728131506132506</v>
      </c>
      <c r="J15" s="5"/>
      <c r="K15" s="6">
        <f>H15/H$11</f>
        <v>1.3374895406040732</v>
      </c>
      <c r="P15" s="4" t="s">
        <v>15</v>
      </c>
      <c r="Q15" s="10">
        <v>8.1999999999999993</v>
      </c>
      <c r="R15" s="6">
        <f t="shared" si="3"/>
        <v>4.3380275729264757E-3</v>
      </c>
      <c r="S15" s="5"/>
      <c r="T15" s="6">
        <f t="shared" si="4"/>
        <v>5.7761122538108247E-3</v>
      </c>
    </row>
    <row r="16" spans="1:20" ht="29.4" thickBot="1" x14ac:dyDescent="0.35">
      <c r="A16" s="8" t="s">
        <v>17</v>
      </c>
      <c r="B16" s="5">
        <v>16</v>
      </c>
      <c r="C16" s="5"/>
      <c r="D16" s="5"/>
      <c r="E16" s="7"/>
      <c r="G16" s="8" t="s">
        <v>17</v>
      </c>
      <c r="H16" s="10">
        <f>H15-H8</f>
        <v>28.024333444444892</v>
      </c>
      <c r="I16" s="5"/>
      <c r="J16" s="5"/>
      <c r="K16" s="7"/>
      <c r="L16" s="15">
        <f>(H16*I$2/1000)*264.17</f>
        <v>14053620159.317204</v>
      </c>
      <c r="M16" t="s">
        <v>22</v>
      </c>
      <c r="P16" s="8" t="s">
        <v>16</v>
      </c>
      <c r="Q16" s="10">
        <f>SUM(Q12:Q15)</f>
        <v>2176.42</v>
      </c>
      <c r="R16" s="6">
        <f t="shared" si="3"/>
        <v>1.1513865817400781</v>
      </c>
      <c r="S16" s="5"/>
      <c r="T16" s="6">
        <f>Q16/Q$12</f>
        <v>1.5330788087120677</v>
      </c>
    </row>
    <row r="17" spans="1:20" ht="29.4" thickBot="1" x14ac:dyDescent="0.35">
      <c r="A17" s="8" t="s">
        <v>18</v>
      </c>
      <c r="B17" s="6">
        <v>7.0000000000000001E-3</v>
      </c>
      <c r="C17" s="5"/>
      <c r="D17" s="5"/>
      <c r="E17" s="7"/>
      <c r="G17" s="8" t="s">
        <v>18</v>
      </c>
      <c r="H17" s="6">
        <f>H16/H15</f>
        <v>1.1409527447564268E-2</v>
      </c>
      <c r="I17" s="5"/>
      <c r="J17" s="5"/>
      <c r="K17" s="7"/>
      <c r="P17" s="8" t="s">
        <v>17</v>
      </c>
      <c r="Q17" s="10">
        <f>Q16-Q9</f>
        <v>-31.510000000000218</v>
      </c>
      <c r="R17" s="5"/>
      <c r="S17" s="5"/>
      <c r="T17" s="7"/>
    </row>
    <row r="18" spans="1:20" ht="29.4" thickBot="1" x14ac:dyDescent="0.35">
      <c r="P18" s="8" t="s">
        <v>18</v>
      </c>
      <c r="Q18" s="6">
        <f>Q17/Q16</f>
        <v>-1.4477904081013874E-2</v>
      </c>
      <c r="R18" s="5"/>
      <c r="S18" s="5"/>
      <c r="T1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2021-05-21T16:41:57Z</dcterms:created>
  <dcterms:modified xsi:type="dcterms:W3CDTF">2021-05-21T18:15:46Z</dcterms:modified>
</cp:coreProperties>
</file>