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___UFM-Cursos___\3_Semestre-[Enero-Mayo-2020]\____SumaDeCursosUFM2.1____\___Cost_Analysis-Notas___\tareas\"/>
    </mc:Choice>
  </mc:AlternateContent>
  <xr:revisionPtr revIDLastSave="0" documentId="13_ncr:1_{202AE7EC-79BA-4E27-8AC8-964AE3C61425}" xr6:coauthVersionLast="45" xr6:coauthVersionMax="45" xr10:uidLastSave="{00000000-0000-0000-0000-000000000000}"/>
  <bookViews>
    <workbookView xWindow="2550" yWindow="2460" windowWidth="21600" windowHeight="11385"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5" i="1" l="1"/>
  <c r="E75" i="1"/>
  <c r="C75" i="1"/>
  <c r="E74" i="1"/>
  <c r="D74" i="1"/>
  <c r="C74" i="1"/>
  <c r="D71" i="1"/>
  <c r="E71" i="1"/>
  <c r="C71" i="1"/>
  <c r="D70" i="1"/>
  <c r="E70" i="1"/>
  <c r="C70" i="1"/>
  <c r="D69" i="1"/>
  <c r="E69" i="1"/>
  <c r="C69" i="1"/>
  <c r="D65" i="1"/>
  <c r="E65" i="1"/>
  <c r="C65" i="1"/>
  <c r="D64" i="1"/>
  <c r="E64" i="1"/>
  <c r="C64" i="1"/>
  <c r="D63" i="1"/>
  <c r="E63" i="1"/>
  <c r="C63" i="1"/>
  <c r="D62" i="1"/>
  <c r="E62" i="1"/>
  <c r="C62" i="1"/>
  <c r="E61" i="1"/>
  <c r="D61" i="1"/>
  <c r="C61" i="1"/>
  <c r="D56" i="1"/>
  <c r="E56" i="1"/>
  <c r="C56" i="1"/>
  <c r="D55" i="1"/>
  <c r="E55" i="1"/>
  <c r="C55" i="1"/>
  <c r="D54" i="1"/>
  <c r="E54" i="1"/>
  <c r="C54" i="1"/>
  <c r="D53" i="1"/>
  <c r="E53" i="1"/>
  <c r="C53" i="1"/>
  <c r="C19" i="1"/>
  <c r="D49" i="1"/>
  <c r="E49" i="1"/>
  <c r="C49" i="1"/>
  <c r="D48" i="1"/>
  <c r="E48" i="1"/>
  <c r="C48" i="1"/>
  <c r="C45" i="1"/>
  <c r="D47" i="1"/>
  <c r="E47" i="1"/>
  <c r="C47" i="1"/>
  <c r="D46" i="1"/>
  <c r="E46" i="1"/>
  <c r="C46" i="1"/>
  <c r="E39" i="1"/>
  <c r="D39" i="1"/>
  <c r="C39" i="1"/>
  <c r="D45" i="1"/>
  <c r="E45" i="1"/>
  <c r="D43" i="1"/>
  <c r="E43" i="1"/>
  <c r="C43" i="1"/>
  <c r="D37" i="1"/>
  <c r="E37" i="1"/>
  <c r="C37" i="1"/>
  <c r="D35" i="1"/>
  <c r="E35" i="1"/>
  <c r="C35" i="1"/>
  <c r="D34" i="1"/>
  <c r="E34" i="1"/>
  <c r="C34" i="1"/>
  <c r="D36" i="1"/>
  <c r="E36" i="1"/>
  <c r="C36" i="1"/>
  <c r="D33" i="1"/>
  <c r="E33" i="1"/>
  <c r="C33" i="1"/>
  <c r="E31" i="1"/>
  <c r="D31" i="1"/>
  <c r="C31" i="1"/>
  <c r="D27" i="1"/>
  <c r="E27" i="1"/>
  <c r="C27" i="1"/>
  <c r="E25" i="1"/>
  <c r="D25" i="1"/>
  <c r="C25" i="1"/>
  <c r="E24" i="1"/>
  <c r="D24" i="1"/>
  <c r="E26" i="1" s="1"/>
  <c r="D26" i="1"/>
  <c r="C24" i="1"/>
  <c r="E23" i="1"/>
  <c r="D23" i="1"/>
  <c r="C23" i="1"/>
  <c r="D19" i="1"/>
  <c r="E19" i="1"/>
  <c r="E17" i="1"/>
  <c r="D17" i="1"/>
  <c r="C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CORZO</author>
  </authors>
  <commentList>
    <comment ref="F22" authorId="0" shapeId="0" xr:uid="{B78B5351-612F-4DE8-A859-6767D63C10A2}">
      <text>
        <r>
          <rPr>
            <b/>
            <sz val="9"/>
            <color indexed="81"/>
            <rFont val="Tahoma"/>
            <family val="2"/>
          </rPr>
          <t>DAVID CORZO:</t>
        </r>
        <r>
          <rPr>
            <sz val="9"/>
            <color indexed="81"/>
            <rFont val="Tahoma"/>
            <family val="2"/>
          </rPr>
          <t xml:space="preserve">
Ignorar esto</t>
        </r>
      </text>
    </comment>
    <comment ref="C38" authorId="0" shapeId="0" xr:uid="{C872D138-93EF-419C-9991-621E9E750F62}">
      <text>
        <r>
          <rPr>
            <b/>
            <sz val="9"/>
            <color indexed="81"/>
            <rFont val="Tahoma"/>
            <family val="2"/>
          </rPr>
          <t>DAVID CORZO:</t>
        </r>
        <r>
          <rPr>
            <sz val="9"/>
            <color indexed="81"/>
            <rFont val="Tahoma"/>
            <family val="2"/>
          </rPr>
          <t xml:space="preserve">
Lo dice el problema</t>
        </r>
      </text>
    </comment>
    <comment ref="E43" authorId="0" shapeId="0" xr:uid="{3CF78FBC-6D59-4C0C-A07C-B1A1B59D91A0}">
      <text>
        <r>
          <rPr>
            <b/>
            <sz val="9"/>
            <color indexed="81"/>
            <rFont val="Tahoma"/>
            <family val="2"/>
          </rPr>
          <t>DAVID CORZO:</t>
        </r>
        <r>
          <rPr>
            <sz val="9"/>
            <color indexed="81"/>
            <rFont val="Tahoma"/>
            <family val="2"/>
          </rPr>
          <t xml:space="preserve">
Esto es el lo mismo que el inventario inicial deseado del presupuesto de materiales directos.</t>
        </r>
      </text>
    </comment>
  </commentList>
</comments>
</file>

<file path=xl/sharedStrings.xml><?xml version="1.0" encoding="utf-8"?>
<sst xmlns="http://schemas.openxmlformats.org/spreadsheetml/2006/main" count="76" uniqueCount="51">
  <si>
    <t>Ejercicio #4</t>
  </si>
  <si>
    <t xml:space="preserve">La empresa Ganancias, S. A. espera vender en el último trimestre del año las siguientes cantidades en unidades: </t>
  </si>
  <si>
    <t>Octubre</t>
  </si>
  <si>
    <t>Noviembre</t>
  </si>
  <si>
    <t>Diciembre</t>
  </si>
  <si>
    <t xml:space="preserve">El precio de venta es de Q.75.00 por unidad.  Se espera que el inventario final sea del 60% de las ventas del mes siguiente.   Se espera que las ventas de enero sean de 7,650 unidades.  El precio de compra de las unidades es de Q.56.00 en octubre, de Q.58.00 en noviembre y de Q. 59.50 en diciembre.  El inventario al 01 de octubre es de 4,010 unidades y está valorada cada unidad en Q.55.00. </t>
  </si>
  <si>
    <t>Los gastos de administración son fijos en Q.4,500 y los gastos de venta ascienden a un 7.5% del valor total de venta.</t>
  </si>
  <si>
    <t>Presupuesto de ventas</t>
  </si>
  <si>
    <t>Unidades a producir:</t>
  </si>
  <si>
    <t xml:space="preserve">Precio unitario: </t>
  </si>
  <si>
    <t>Presupuesto de producción</t>
  </si>
  <si>
    <t>(+) Inv. Fin. Deseado:</t>
  </si>
  <si>
    <t>(-) Inv. Inicial deseado:</t>
  </si>
  <si>
    <t>Necesidad en unidades:</t>
  </si>
  <si>
    <t>Presupuesto de producción en unidades</t>
  </si>
  <si>
    <t>Enero</t>
  </si>
  <si>
    <t>Materiales para la producción:</t>
  </si>
  <si>
    <t>Unidades de material requerido:</t>
  </si>
  <si>
    <t>Presupuesto de producción:</t>
  </si>
  <si>
    <t>Presupuesto de compra de materiales directos</t>
  </si>
  <si>
    <t>(-) Inv. Inicial. Deseado:</t>
  </si>
  <si>
    <t>Presupuesto de costo de materiales directos</t>
  </si>
  <si>
    <t>Presupuesto de costo de producción:</t>
  </si>
  <si>
    <t>Necesidades en unidades:</t>
  </si>
  <si>
    <t>Presupuesto de compra en unidades:</t>
  </si>
  <si>
    <t>Costo por unidad:</t>
  </si>
  <si>
    <t>Presupuesto de compra final:</t>
  </si>
  <si>
    <t>Producción de materiales directos:</t>
  </si>
  <si>
    <t>Precio de compra ó costo:</t>
  </si>
  <si>
    <t>Inventario inicial de MD:</t>
  </si>
  <si>
    <t>(+) Compras:</t>
  </si>
  <si>
    <t>Materiales directos disponibles:</t>
  </si>
  <si>
    <t>(-) Inv. Final deseado:</t>
  </si>
  <si>
    <t>Presupuesto de costos de MD:</t>
  </si>
  <si>
    <t>Presupuesto de ventas:</t>
  </si>
  <si>
    <t>Presupuesto de costos de producción</t>
  </si>
  <si>
    <t>Presupuesto de costo de MD:</t>
  </si>
  <si>
    <t xml:space="preserve">Costo de Producción por unidad: </t>
  </si>
  <si>
    <t>Presupuesto de costo de ventas</t>
  </si>
  <si>
    <t>Inventario inicial de Producto terminado:</t>
  </si>
  <si>
    <t>Disponible para la venta:</t>
  </si>
  <si>
    <t>(-) Inv. Fin. Deseado de producto terminado:</t>
  </si>
  <si>
    <t>Presupuesto de costos de venta:</t>
  </si>
  <si>
    <t>Estado de resultados de presupuesto</t>
  </si>
  <si>
    <t>Venta</t>
  </si>
  <si>
    <t>Costo de ventas</t>
  </si>
  <si>
    <t>Utilidad Bruta en Ventas</t>
  </si>
  <si>
    <t>Gastos de Administración</t>
  </si>
  <si>
    <t>Gastos de Venta</t>
  </si>
  <si>
    <t>Utilidad en Operación</t>
  </si>
  <si>
    <t>Gastos de operación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</si>
</sst>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quot;* #,##0.00_-;\-&quot;Q&quot;* #,##0.00_-;_-&quot;Q&quot;* &quot;-&quot;??_-;_-@_-"/>
    <numFmt numFmtId="165" formatCode="&quot;Q&quot;#,##0.00"/>
  </numFmts>
  <fonts count="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rgb="FFC00000"/>
        <bgColor indexed="64"/>
      </patternFill>
    </fill>
    <fill>
      <patternFill patternType="solid">
        <fgColor rgb="FFFFFF00"/>
        <bgColor indexed="64"/>
      </patternFill>
    </fill>
  </fills>
  <borders count="2">
    <border>
      <left/>
      <right/>
      <top/>
      <bottom/>
      <diagonal/>
    </border>
    <border>
      <left/>
      <right/>
      <top style="medium">
        <color indexed="64"/>
      </top>
      <bottom/>
      <diagonal/>
    </border>
  </borders>
  <cellStyleXfs count="2">
    <xf numFmtId="0" fontId="0" fillId="0" borderId="0"/>
    <xf numFmtId="44" fontId="1" fillId="0" borderId="0" applyFont="0" applyFill="0" applyBorder="0" applyAlignment="0" applyProtection="0"/>
  </cellStyleXfs>
  <cellXfs count="27">
    <xf numFmtId="0" fontId="0" fillId="0" borderId="0" xfId="0"/>
    <xf numFmtId="0" fontId="3" fillId="0" borderId="0" xfId="0" applyFont="1"/>
    <xf numFmtId="0" fontId="0" fillId="0" borderId="0" xfId="0" applyAlignment="1">
      <alignment horizontal="center"/>
    </xf>
    <xf numFmtId="0" fontId="0" fillId="0" borderId="0" xfId="0" applyAlignment="1">
      <alignment horizontal="left" wrapText="1"/>
    </xf>
    <xf numFmtId="2" fontId="0" fillId="0" borderId="0" xfId="0" applyNumberFormat="1"/>
    <xf numFmtId="165" fontId="0" fillId="0" borderId="0" xfId="0" applyNumberFormat="1"/>
    <xf numFmtId="0" fontId="0" fillId="0" borderId="0" xfId="0" applyAlignment="1">
      <alignment wrapText="1"/>
    </xf>
    <xf numFmtId="0" fontId="0" fillId="0" borderId="0" xfId="0" applyAlignment="1">
      <alignment horizontal="left"/>
    </xf>
    <xf numFmtId="0" fontId="2" fillId="2" borderId="0" xfId="0" applyFont="1" applyFill="1"/>
    <xf numFmtId="0" fontId="4" fillId="2" borderId="0" xfId="0" applyFont="1" applyFill="1"/>
    <xf numFmtId="0" fontId="0" fillId="0" borderId="0" xfId="0" applyAlignment="1"/>
    <xf numFmtId="0" fontId="2" fillId="2" borderId="0" xfId="0" applyFont="1" applyFill="1" applyAlignment="1">
      <alignment horizontal="left"/>
    </xf>
    <xf numFmtId="1" fontId="0" fillId="0" borderId="0" xfId="0" applyNumberFormat="1"/>
    <xf numFmtId="0" fontId="0" fillId="0" borderId="1" xfId="0" applyBorder="1" applyAlignment="1">
      <alignment horizontal="left"/>
    </xf>
    <xf numFmtId="1" fontId="0" fillId="0" borderId="1" xfId="0" applyNumberFormat="1" applyBorder="1"/>
    <xf numFmtId="0" fontId="0" fillId="0" borderId="1" xfId="0" applyBorder="1" applyAlignment="1">
      <alignment horizontal="left" wrapText="1"/>
    </xf>
    <xf numFmtId="0" fontId="0" fillId="0" borderId="1" xfId="0" applyBorder="1"/>
    <xf numFmtId="0" fontId="4" fillId="2" borderId="0" xfId="0" applyFont="1" applyFill="1" applyAlignment="1">
      <alignment horizontal="left" wrapText="1"/>
    </xf>
    <xf numFmtId="0" fontId="3" fillId="0" borderId="1" xfId="0" applyFont="1" applyBorder="1" applyAlignment="1">
      <alignment horizontal="left"/>
    </xf>
    <xf numFmtId="0" fontId="2" fillId="2" borderId="0" xfId="0" applyFont="1" applyFill="1" applyAlignment="1">
      <alignment horizontal="left" wrapText="1"/>
    </xf>
    <xf numFmtId="0" fontId="3" fillId="2" borderId="0" xfId="0" applyFont="1" applyFill="1" applyAlignment="1">
      <alignment horizontal="left" wrapText="1"/>
    </xf>
    <xf numFmtId="165" fontId="0" fillId="0" borderId="1" xfId="0" applyNumberFormat="1" applyBorder="1"/>
    <xf numFmtId="165" fontId="3" fillId="0" borderId="1" xfId="0" applyNumberFormat="1" applyFont="1" applyBorder="1"/>
    <xf numFmtId="0" fontId="4" fillId="2" borderId="0" xfId="0" applyFont="1" applyFill="1" applyAlignment="1">
      <alignment horizontal="left"/>
    </xf>
    <xf numFmtId="44" fontId="0" fillId="0" borderId="0" xfId="1" applyFont="1"/>
    <xf numFmtId="0" fontId="3" fillId="3" borderId="1" xfId="0" applyFont="1" applyFill="1" applyBorder="1" applyAlignment="1">
      <alignment horizontal="left" wrapText="1"/>
    </xf>
    <xf numFmtId="165" fontId="3" fillId="3" borderId="1" xfId="1" applyNumberFormat="1" applyFont="1" applyFill="1" applyBorder="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5"/>
  <sheetViews>
    <sheetView tabSelected="1" topLeftCell="A43" workbookViewId="0">
      <selection activeCell="E75" sqref="E75"/>
    </sheetView>
  </sheetViews>
  <sheetFormatPr baseColWidth="10" defaultColWidth="9.140625" defaultRowHeight="15" x14ac:dyDescent="0.25"/>
  <cols>
    <col min="1" max="1" width="15.7109375" customWidth="1"/>
    <col min="2" max="2" width="23.7109375" customWidth="1"/>
    <col min="3" max="3" width="12" bestFit="1" customWidth="1"/>
    <col min="4" max="5" width="13.140625" customWidth="1"/>
  </cols>
  <sheetData>
    <row r="1" spans="1:12" x14ac:dyDescent="0.25">
      <c r="A1" s="1" t="s">
        <v>0</v>
      </c>
    </row>
    <row r="2" spans="1:12" x14ac:dyDescent="0.25">
      <c r="A2" s="3" t="s">
        <v>1</v>
      </c>
      <c r="B2" s="3"/>
      <c r="C2" s="3"/>
      <c r="D2" s="3"/>
      <c r="E2" s="3"/>
      <c r="F2" s="3"/>
      <c r="G2" s="3"/>
      <c r="H2" s="3"/>
      <c r="I2" s="3"/>
      <c r="J2" s="3"/>
      <c r="K2" s="3"/>
      <c r="L2" s="3"/>
    </row>
    <row r="3" spans="1:12" x14ac:dyDescent="0.25">
      <c r="A3" t="s">
        <v>2</v>
      </c>
      <c r="B3" s="4">
        <v>6530</v>
      </c>
    </row>
    <row r="4" spans="1:12" x14ac:dyDescent="0.25">
      <c r="A4" t="s">
        <v>3</v>
      </c>
      <c r="B4" s="4">
        <v>7425</v>
      </c>
    </row>
    <row r="5" spans="1:12" x14ac:dyDescent="0.25">
      <c r="A5" t="s">
        <v>4</v>
      </c>
      <c r="B5" s="4">
        <v>8195</v>
      </c>
    </row>
    <row r="7" spans="1:12" ht="15" customHeight="1" x14ac:dyDescent="0.25">
      <c r="A7" s="3" t="s">
        <v>5</v>
      </c>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3"/>
      <c r="B10" s="3"/>
      <c r="C10" s="3"/>
      <c r="D10" s="3"/>
      <c r="E10" s="3"/>
      <c r="F10" s="3"/>
      <c r="G10" s="3"/>
      <c r="H10" s="3"/>
      <c r="I10" s="3"/>
      <c r="J10" s="3"/>
      <c r="K10" s="3"/>
      <c r="L10" s="3"/>
    </row>
    <row r="11" spans="1:12" x14ac:dyDescent="0.25">
      <c r="A11" s="6"/>
      <c r="B11" s="6"/>
      <c r="C11" s="6"/>
      <c r="D11" s="6"/>
      <c r="E11" s="6"/>
      <c r="F11" s="6"/>
      <c r="G11" s="6"/>
      <c r="H11" s="6"/>
      <c r="I11" s="6"/>
      <c r="J11" s="6"/>
      <c r="K11" s="6"/>
      <c r="L11" s="6"/>
    </row>
    <row r="12" spans="1:12" ht="15.75" customHeight="1" x14ac:dyDescent="0.25">
      <c r="A12" s="7" t="s">
        <v>6</v>
      </c>
      <c r="B12" s="7"/>
      <c r="C12" s="7"/>
      <c r="D12" s="7"/>
      <c r="E12" s="7"/>
      <c r="F12" s="7"/>
      <c r="G12" s="7"/>
      <c r="H12" s="7"/>
      <c r="I12" s="7"/>
      <c r="J12" s="7"/>
      <c r="K12" s="7"/>
      <c r="L12" s="7"/>
    </row>
    <row r="13" spans="1:12" x14ac:dyDescent="0.25">
      <c r="A13" s="7"/>
      <c r="B13" s="7"/>
      <c r="C13" s="7"/>
      <c r="D13" s="7"/>
      <c r="E13" s="7"/>
      <c r="F13" s="7"/>
      <c r="G13" s="7"/>
      <c r="H13" s="7"/>
      <c r="I13" s="7"/>
      <c r="J13" s="7"/>
      <c r="K13" s="7"/>
      <c r="L13" s="7"/>
    </row>
    <row r="15" spans="1:12" x14ac:dyDescent="0.25">
      <c r="A15" s="8" t="s">
        <v>7</v>
      </c>
      <c r="B15" s="9"/>
    </row>
    <row r="16" spans="1:12" x14ac:dyDescent="0.25">
      <c r="C16" t="s">
        <v>2</v>
      </c>
      <c r="D16" t="s">
        <v>3</v>
      </c>
      <c r="E16" t="s">
        <v>4</v>
      </c>
    </row>
    <row r="17" spans="1:6" x14ac:dyDescent="0.25">
      <c r="A17" s="3" t="s">
        <v>8</v>
      </c>
      <c r="B17" s="3"/>
      <c r="C17" s="4">
        <f>B3</f>
        <v>6530</v>
      </c>
      <c r="D17" s="4">
        <f>B4</f>
        <v>7425</v>
      </c>
      <c r="E17" s="4">
        <f>B5</f>
        <v>8195</v>
      </c>
    </row>
    <row r="18" spans="1:6" ht="15.75" thickBot="1" x14ac:dyDescent="0.3">
      <c r="A18" s="3" t="s">
        <v>9</v>
      </c>
      <c r="B18" s="3"/>
      <c r="C18" s="4">
        <v>75</v>
      </c>
      <c r="D18" s="4">
        <v>75</v>
      </c>
      <c r="E18" s="4">
        <v>75</v>
      </c>
    </row>
    <row r="19" spans="1:6" x14ac:dyDescent="0.25">
      <c r="A19" s="15" t="s">
        <v>34</v>
      </c>
      <c r="B19" s="15"/>
      <c r="C19" s="21">
        <f>C17*C18</f>
        <v>489750</v>
      </c>
      <c r="D19" s="21">
        <f t="shared" ref="D19:E19" si="0">D17*D18</f>
        <v>556875</v>
      </c>
      <c r="E19" s="21">
        <f t="shared" si="0"/>
        <v>614625</v>
      </c>
    </row>
    <row r="21" spans="1:6" x14ac:dyDescent="0.25">
      <c r="A21" s="11" t="s">
        <v>10</v>
      </c>
      <c r="B21" s="11"/>
      <c r="C21" s="11"/>
    </row>
    <row r="22" spans="1:6" x14ac:dyDescent="0.25">
      <c r="A22" s="2"/>
      <c r="B22" s="2"/>
      <c r="C22" t="s">
        <v>2</v>
      </c>
      <c r="D22" t="s">
        <v>3</v>
      </c>
      <c r="E22" t="s">
        <v>4</v>
      </c>
      <c r="F22" t="s">
        <v>15</v>
      </c>
    </row>
    <row r="23" spans="1:6" x14ac:dyDescent="0.25">
      <c r="A23" s="7" t="s">
        <v>8</v>
      </c>
      <c r="B23" s="7"/>
      <c r="C23" s="12">
        <f>B3</f>
        <v>6530</v>
      </c>
      <c r="D23" s="12">
        <f>B4</f>
        <v>7425</v>
      </c>
      <c r="E23" s="12">
        <f>B5</f>
        <v>8195</v>
      </c>
      <c r="F23">
        <v>7650</v>
      </c>
    </row>
    <row r="24" spans="1:6" ht="15.75" thickBot="1" x14ac:dyDescent="0.3">
      <c r="A24" s="7" t="s">
        <v>11</v>
      </c>
      <c r="B24" s="7"/>
      <c r="C24" s="12">
        <f>D23*60%</f>
        <v>4455</v>
      </c>
      <c r="D24" s="12">
        <f>E23*60%</f>
        <v>4917</v>
      </c>
      <c r="E24" s="12">
        <f>F23*60%</f>
        <v>4590</v>
      </c>
    </row>
    <row r="25" spans="1:6" x14ac:dyDescent="0.25">
      <c r="A25" s="13" t="s">
        <v>13</v>
      </c>
      <c r="B25" s="13"/>
      <c r="C25" s="14">
        <f>SUM(C23:C24)</f>
        <v>10985</v>
      </c>
      <c r="D25" s="14">
        <f>SUM(D23:D24)</f>
        <v>12342</v>
      </c>
      <c r="E25" s="14">
        <f>SUM(E23:E24)</f>
        <v>12785</v>
      </c>
    </row>
    <row r="26" spans="1:6" ht="15.75" thickBot="1" x14ac:dyDescent="0.3">
      <c r="A26" s="7" t="s">
        <v>12</v>
      </c>
      <c r="B26" s="7"/>
      <c r="C26">
        <v>4010</v>
      </c>
      <c r="D26" s="12">
        <f>C24</f>
        <v>4455</v>
      </c>
      <c r="E26" s="12">
        <f>D24</f>
        <v>4917</v>
      </c>
    </row>
    <row r="27" spans="1:6" x14ac:dyDescent="0.25">
      <c r="A27" s="13" t="s">
        <v>14</v>
      </c>
      <c r="B27" s="13"/>
      <c r="C27" s="14">
        <f>C25-C26</f>
        <v>6975</v>
      </c>
      <c r="D27" s="14">
        <f t="shared" ref="D27:E27" si="1">D25-D26</f>
        <v>7887</v>
      </c>
      <c r="E27" s="14">
        <f t="shared" si="1"/>
        <v>7868</v>
      </c>
    </row>
    <row r="29" spans="1:6" x14ac:dyDescent="0.25">
      <c r="A29" s="19" t="s">
        <v>19</v>
      </c>
      <c r="B29" s="20"/>
      <c r="C29" s="20"/>
      <c r="D29" s="20"/>
    </row>
    <row r="30" spans="1:6" x14ac:dyDescent="0.25">
      <c r="A30" s="2"/>
      <c r="B30" s="2"/>
      <c r="C30" t="s">
        <v>2</v>
      </c>
      <c r="D30" t="s">
        <v>3</v>
      </c>
      <c r="E30" t="s">
        <v>4</v>
      </c>
    </row>
    <row r="31" spans="1:6" x14ac:dyDescent="0.25">
      <c r="A31" s="7" t="s">
        <v>18</v>
      </c>
      <c r="B31" s="7"/>
      <c r="C31" s="12">
        <f>C27</f>
        <v>6975</v>
      </c>
      <c r="D31" s="12">
        <f>D27</f>
        <v>7887</v>
      </c>
      <c r="E31" s="12">
        <f>E27</f>
        <v>7868</v>
      </c>
    </row>
    <row r="32" spans="1:6" ht="15.75" thickBot="1" x14ac:dyDescent="0.3">
      <c r="A32" s="7" t="s">
        <v>17</v>
      </c>
      <c r="B32" s="7"/>
      <c r="C32">
        <v>1</v>
      </c>
      <c r="D32">
        <v>1</v>
      </c>
      <c r="E32">
        <v>1</v>
      </c>
    </row>
    <row r="33" spans="1:5" x14ac:dyDescent="0.25">
      <c r="A33" s="13" t="s">
        <v>16</v>
      </c>
      <c r="B33" s="13"/>
      <c r="C33" s="16">
        <f>C31*C32</f>
        <v>6975</v>
      </c>
      <c r="D33" s="16">
        <f t="shared" ref="D33:E33" si="2">D31*D32</f>
        <v>7887</v>
      </c>
      <c r="E33" s="16">
        <f t="shared" si="2"/>
        <v>7868</v>
      </c>
    </row>
    <row r="34" spans="1:5" ht="15.75" thickBot="1" x14ac:dyDescent="0.3">
      <c r="A34" s="7" t="s">
        <v>11</v>
      </c>
      <c r="B34" s="7"/>
      <c r="C34" s="12">
        <f>C24</f>
        <v>4455</v>
      </c>
      <c r="D34" s="12">
        <f t="shared" ref="D34:E34" si="3">D24</f>
        <v>4917</v>
      </c>
      <c r="E34" s="12">
        <f t="shared" si="3"/>
        <v>4590</v>
      </c>
    </row>
    <row r="35" spans="1:5" x14ac:dyDescent="0.25">
      <c r="A35" s="13" t="s">
        <v>23</v>
      </c>
      <c r="B35" s="13"/>
      <c r="C35" s="14">
        <f>SUM(C33:C34)</f>
        <v>11430</v>
      </c>
      <c r="D35" s="14">
        <f t="shared" ref="D35:E35" si="4">SUM(D33:D34)</f>
        <v>12804</v>
      </c>
      <c r="E35" s="14">
        <f t="shared" si="4"/>
        <v>12458</v>
      </c>
    </row>
    <row r="36" spans="1:5" ht="15.75" thickBot="1" x14ac:dyDescent="0.3">
      <c r="A36" s="7" t="s">
        <v>20</v>
      </c>
      <c r="B36" s="7"/>
      <c r="C36">
        <f>C26</f>
        <v>4010</v>
      </c>
      <c r="D36">
        <f t="shared" ref="D36:E36" si="5">D26</f>
        <v>4455</v>
      </c>
      <c r="E36">
        <f t="shared" si="5"/>
        <v>4917</v>
      </c>
    </row>
    <row r="37" spans="1:5" x14ac:dyDescent="0.25">
      <c r="A37" s="13" t="s">
        <v>24</v>
      </c>
      <c r="B37" s="13"/>
      <c r="C37" s="14">
        <f>C35-C36</f>
        <v>7420</v>
      </c>
      <c r="D37" s="14">
        <f t="shared" ref="D37:E37" si="6">D35-D36</f>
        <v>8349</v>
      </c>
      <c r="E37" s="14">
        <f t="shared" si="6"/>
        <v>7541</v>
      </c>
    </row>
    <row r="38" spans="1:5" ht="15.75" thickBot="1" x14ac:dyDescent="0.3">
      <c r="A38" s="7" t="s">
        <v>25</v>
      </c>
      <c r="B38" s="7"/>
      <c r="C38" s="5">
        <v>56</v>
      </c>
      <c r="D38" s="5">
        <v>58</v>
      </c>
      <c r="E38" s="5">
        <v>59.5</v>
      </c>
    </row>
    <row r="39" spans="1:5" x14ac:dyDescent="0.25">
      <c r="A39" s="18" t="s">
        <v>26</v>
      </c>
      <c r="B39" s="18"/>
      <c r="C39" s="22">
        <f>C37*C38</f>
        <v>415520</v>
      </c>
      <c r="D39" s="22">
        <f>D37*D38</f>
        <v>484242</v>
      </c>
      <c r="E39" s="22">
        <f>E37*E38</f>
        <v>448689.5</v>
      </c>
    </row>
    <row r="41" spans="1:5" x14ac:dyDescent="0.25">
      <c r="A41" s="8" t="s">
        <v>21</v>
      </c>
      <c r="B41" s="8"/>
      <c r="C41" s="8"/>
      <c r="D41" s="8"/>
    </row>
    <row r="42" spans="1:5" x14ac:dyDescent="0.25">
      <c r="A42" s="2"/>
      <c r="B42" s="2"/>
      <c r="C42" t="s">
        <v>2</v>
      </c>
      <c r="D42" t="s">
        <v>3</v>
      </c>
      <c r="E42" t="s">
        <v>4</v>
      </c>
    </row>
    <row r="43" spans="1:5" x14ac:dyDescent="0.25">
      <c r="A43" s="7" t="s">
        <v>27</v>
      </c>
      <c r="B43" s="7"/>
      <c r="C43">
        <f>C36</f>
        <v>4010</v>
      </c>
      <c r="D43">
        <f t="shared" ref="D43:E43" si="7">D36</f>
        <v>4455</v>
      </c>
      <c r="E43">
        <f t="shared" si="7"/>
        <v>4917</v>
      </c>
    </row>
    <row r="44" spans="1:5" ht="15.75" thickBot="1" x14ac:dyDescent="0.3">
      <c r="A44" s="7" t="s">
        <v>28</v>
      </c>
      <c r="B44" s="7"/>
      <c r="C44" s="5">
        <v>56</v>
      </c>
      <c r="D44" s="5">
        <v>58</v>
      </c>
      <c r="E44" s="5">
        <v>59.5</v>
      </c>
    </row>
    <row r="45" spans="1:5" x14ac:dyDescent="0.25">
      <c r="A45" s="13" t="s">
        <v>29</v>
      </c>
      <c r="B45" s="13"/>
      <c r="C45" s="21">
        <f>C43*C44</f>
        <v>224560</v>
      </c>
      <c r="D45" s="21">
        <f t="shared" ref="D45:E45" si="8">D43*D44</f>
        <v>258390</v>
      </c>
      <c r="E45" s="21">
        <f t="shared" si="8"/>
        <v>292561.5</v>
      </c>
    </row>
    <row r="46" spans="1:5" ht="15.75" thickBot="1" x14ac:dyDescent="0.3">
      <c r="A46" s="7" t="s">
        <v>30</v>
      </c>
      <c r="B46" s="7"/>
      <c r="C46" s="5">
        <f>C39</f>
        <v>415520</v>
      </c>
      <c r="D46" s="5">
        <f t="shared" ref="D46:E46" si="9">D39</f>
        <v>484242</v>
      </c>
      <c r="E46" s="5">
        <f t="shared" si="9"/>
        <v>448689.5</v>
      </c>
    </row>
    <row r="47" spans="1:5" x14ac:dyDescent="0.25">
      <c r="A47" s="13" t="s">
        <v>31</v>
      </c>
      <c r="B47" s="13"/>
      <c r="C47" s="21">
        <f>SUM(C45:C46)</f>
        <v>640080</v>
      </c>
      <c r="D47" s="21">
        <f t="shared" ref="D47:E47" si="10">SUM(D45:D46)</f>
        <v>742632</v>
      </c>
      <c r="E47" s="21">
        <f t="shared" si="10"/>
        <v>741251</v>
      </c>
    </row>
    <row r="48" spans="1:5" ht="15.75" thickBot="1" x14ac:dyDescent="0.3">
      <c r="A48" s="7" t="s">
        <v>32</v>
      </c>
      <c r="B48" s="7"/>
      <c r="C48" s="5">
        <f>C34*C44</f>
        <v>249480</v>
      </c>
      <c r="D48" s="5">
        <f t="shared" ref="D48:E48" si="11">D34*D44</f>
        <v>285186</v>
      </c>
      <c r="E48" s="5">
        <f t="shared" si="11"/>
        <v>273105</v>
      </c>
    </row>
    <row r="49" spans="1:5" x14ac:dyDescent="0.25">
      <c r="A49" s="18" t="s">
        <v>33</v>
      </c>
      <c r="B49" s="18"/>
      <c r="C49" s="22">
        <f>C47-C48</f>
        <v>390600</v>
      </c>
      <c r="D49" s="22">
        <f t="shared" ref="D49:E49" si="12">D47-D48</f>
        <v>457446</v>
      </c>
      <c r="E49" s="22">
        <f t="shared" si="12"/>
        <v>468146</v>
      </c>
    </row>
    <row r="50" spans="1:5" x14ac:dyDescent="0.25">
      <c r="A50" s="10"/>
      <c r="B50" s="10"/>
    </row>
    <row r="51" spans="1:5" x14ac:dyDescent="0.25">
      <c r="A51" s="23" t="s">
        <v>35</v>
      </c>
      <c r="B51" s="23"/>
      <c r="C51" s="23"/>
    </row>
    <row r="52" spans="1:5" x14ac:dyDescent="0.25">
      <c r="C52" t="s">
        <v>2</v>
      </c>
      <c r="D52" t="s">
        <v>3</v>
      </c>
      <c r="E52" t="s">
        <v>4</v>
      </c>
    </row>
    <row r="53" spans="1:5" ht="15.75" thickBot="1" x14ac:dyDescent="0.3">
      <c r="A53" s="7" t="s">
        <v>36</v>
      </c>
      <c r="B53" s="7"/>
      <c r="C53" s="5">
        <f>C49</f>
        <v>390600</v>
      </c>
      <c r="D53" s="5">
        <f t="shared" ref="D53:E53" si="13">D49</f>
        <v>457446</v>
      </c>
      <c r="E53" s="5">
        <f t="shared" si="13"/>
        <v>468146</v>
      </c>
    </row>
    <row r="54" spans="1:5" x14ac:dyDescent="0.25">
      <c r="A54" s="13" t="s">
        <v>22</v>
      </c>
      <c r="B54" s="13"/>
      <c r="C54" s="21">
        <f>C49</f>
        <v>390600</v>
      </c>
      <c r="D54" s="21">
        <f t="shared" ref="D54:E54" si="14">D49</f>
        <v>457446</v>
      </c>
      <c r="E54" s="21">
        <f t="shared" si="14"/>
        <v>468146</v>
      </c>
    </row>
    <row r="55" spans="1:5" ht="15.75" thickBot="1" x14ac:dyDescent="0.3">
      <c r="A55" s="7" t="s">
        <v>8</v>
      </c>
      <c r="B55" s="7"/>
      <c r="C55" s="12">
        <f>C27</f>
        <v>6975</v>
      </c>
      <c r="D55" s="12">
        <f t="shared" ref="D55:E55" si="15">D27</f>
        <v>7887</v>
      </c>
      <c r="E55" s="12">
        <f t="shared" si="15"/>
        <v>7868</v>
      </c>
    </row>
    <row r="56" spans="1:5" x14ac:dyDescent="0.25">
      <c r="A56" s="18" t="s">
        <v>37</v>
      </c>
      <c r="B56" s="18"/>
      <c r="C56" s="22">
        <f>C54/C55</f>
        <v>56</v>
      </c>
      <c r="D56" s="22">
        <f t="shared" ref="D56:E56" si="16">D54/D55</f>
        <v>58</v>
      </c>
      <c r="E56" s="22">
        <f t="shared" si="16"/>
        <v>59.5</v>
      </c>
    </row>
    <row r="59" spans="1:5" x14ac:dyDescent="0.25">
      <c r="A59" s="17" t="s">
        <v>38</v>
      </c>
      <c r="B59" s="17"/>
      <c r="C59" s="17"/>
    </row>
    <row r="60" spans="1:5" x14ac:dyDescent="0.25">
      <c r="C60" t="s">
        <v>2</v>
      </c>
      <c r="D60" t="s">
        <v>3</v>
      </c>
      <c r="E60" t="s">
        <v>4</v>
      </c>
    </row>
    <row r="61" spans="1:5" x14ac:dyDescent="0.25">
      <c r="A61" s="7" t="s">
        <v>39</v>
      </c>
      <c r="B61" s="7"/>
      <c r="C61">
        <f>C26*55</f>
        <v>220550</v>
      </c>
      <c r="D61">
        <f>D26*56</f>
        <v>249480</v>
      </c>
      <c r="E61">
        <f>E26*58</f>
        <v>285186</v>
      </c>
    </row>
    <row r="62" spans="1:5" ht="15.75" thickBot="1" x14ac:dyDescent="0.3">
      <c r="A62" s="7" t="s">
        <v>22</v>
      </c>
      <c r="B62" s="7"/>
      <c r="C62" s="5">
        <f>C54</f>
        <v>390600</v>
      </c>
      <c r="D62" s="5">
        <f t="shared" ref="D62:E62" si="17">D54</f>
        <v>457446</v>
      </c>
      <c r="E62" s="5">
        <f t="shared" si="17"/>
        <v>468146</v>
      </c>
    </row>
    <row r="63" spans="1:5" x14ac:dyDescent="0.25">
      <c r="A63" s="13" t="s">
        <v>40</v>
      </c>
      <c r="B63" s="13"/>
      <c r="C63" s="21">
        <f>C61+C62</f>
        <v>611150</v>
      </c>
      <c r="D63" s="21">
        <f t="shared" ref="D63:E63" si="18">D61+D62</f>
        <v>706926</v>
      </c>
      <c r="E63" s="21">
        <f t="shared" si="18"/>
        <v>753332</v>
      </c>
    </row>
    <row r="64" spans="1:5" ht="15.75" thickBot="1" x14ac:dyDescent="0.3">
      <c r="A64" s="7" t="s">
        <v>41</v>
      </c>
      <c r="B64" s="7"/>
      <c r="C64" s="12">
        <f>C24*C56</f>
        <v>249480</v>
      </c>
      <c r="D64" s="12">
        <f t="shared" ref="D64:E64" si="19">D24*D56</f>
        <v>285186</v>
      </c>
      <c r="E64" s="12">
        <f t="shared" si="19"/>
        <v>273105</v>
      </c>
    </row>
    <row r="65" spans="1:5" x14ac:dyDescent="0.25">
      <c r="A65" s="18" t="s">
        <v>42</v>
      </c>
      <c r="B65" s="18"/>
      <c r="C65" s="22">
        <f>C63-C64</f>
        <v>361670</v>
      </c>
      <c r="D65" s="22">
        <f t="shared" ref="D65:E65" si="20">D63-D64</f>
        <v>421740</v>
      </c>
      <c r="E65" s="22">
        <f t="shared" si="20"/>
        <v>480227</v>
      </c>
    </row>
    <row r="68" spans="1:5" x14ac:dyDescent="0.25">
      <c r="A68" s="9" t="s">
        <v>43</v>
      </c>
      <c r="B68" s="9"/>
      <c r="C68" t="s">
        <v>2</v>
      </c>
      <c r="D68" t="s">
        <v>3</v>
      </c>
      <c r="E68" t="s">
        <v>4</v>
      </c>
    </row>
    <row r="69" spans="1:5" x14ac:dyDescent="0.25">
      <c r="A69" s="3" t="s">
        <v>44</v>
      </c>
      <c r="B69" s="3"/>
      <c r="C69" s="5">
        <f>C19</f>
        <v>489750</v>
      </c>
      <c r="D69" s="5">
        <f t="shared" ref="D69:E69" si="21">D19</f>
        <v>556875</v>
      </c>
      <c r="E69" s="5">
        <f t="shared" si="21"/>
        <v>614625</v>
      </c>
    </row>
    <row r="70" spans="1:5" ht="15.75" thickBot="1" x14ac:dyDescent="0.3">
      <c r="A70" s="3" t="s">
        <v>45</v>
      </c>
      <c r="B70" s="3"/>
      <c r="C70" s="5">
        <f>C65</f>
        <v>361670</v>
      </c>
      <c r="D70" s="5">
        <f t="shared" ref="D70:E70" si="22">D65</f>
        <v>421740</v>
      </c>
      <c r="E70" s="5">
        <f t="shared" si="22"/>
        <v>480227</v>
      </c>
    </row>
    <row r="71" spans="1:5" x14ac:dyDescent="0.25">
      <c r="A71" s="15" t="s">
        <v>46</v>
      </c>
      <c r="B71" s="15"/>
      <c r="C71" s="21">
        <f>C69-C70</f>
        <v>128080</v>
      </c>
      <c r="D71" s="21">
        <f t="shared" ref="D71:E71" si="23">D69-D70</f>
        <v>135135</v>
      </c>
      <c r="E71" s="21">
        <f t="shared" si="23"/>
        <v>134398</v>
      </c>
    </row>
    <row r="72" spans="1:5" x14ac:dyDescent="0.25">
      <c r="A72" s="3" t="s">
        <v>50</v>
      </c>
      <c r="B72" s="3"/>
      <c r="C72" s="5">
        <v>0</v>
      </c>
      <c r="D72" s="5">
        <v>0</v>
      </c>
      <c r="E72" s="5">
        <v>0</v>
      </c>
    </row>
    <row r="73" spans="1:5" x14ac:dyDescent="0.25">
      <c r="A73" s="3" t="s">
        <v>47</v>
      </c>
      <c r="B73" s="3"/>
      <c r="C73" s="5">
        <v>4500</v>
      </c>
      <c r="D73" s="5">
        <v>4500</v>
      </c>
      <c r="E73" s="5">
        <v>4500</v>
      </c>
    </row>
    <row r="74" spans="1:5" ht="15.75" thickBot="1" x14ac:dyDescent="0.3">
      <c r="A74" s="3" t="s">
        <v>48</v>
      </c>
      <c r="B74" s="3"/>
      <c r="C74" s="24">
        <f>C69*7.5%</f>
        <v>36731.25</v>
      </c>
      <c r="D74" s="24">
        <f>D69*7.5%</f>
        <v>41765.625</v>
      </c>
      <c r="E74" s="24">
        <f>E69*7.5%</f>
        <v>46096.875</v>
      </c>
    </row>
    <row r="75" spans="1:5" x14ac:dyDescent="0.25">
      <c r="A75" s="25" t="s">
        <v>49</v>
      </c>
      <c r="B75" s="25"/>
      <c r="C75" s="26">
        <f>C71-C72-C73-C74</f>
        <v>86848.75</v>
      </c>
      <c r="D75" s="26">
        <f t="shared" ref="D75:E75" si="24">D71-D72-D73-D74</f>
        <v>88869.375</v>
      </c>
      <c r="E75" s="26">
        <f t="shared" si="24"/>
        <v>83801.125</v>
      </c>
    </row>
  </sheetData>
  <mergeCells count="50">
    <mergeCell ref="A69:B69"/>
    <mergeCell ref="A72:B72"/>
    <mergeCell ref="A65:B65"/>
    <mergeCell ref="A64:B64"/>
    <mergeCell ref="A63:B63"/>
    <mergeCell ref="A62:B62"/>
    <mergeCell ref="A61:B61"/>
    <mergeCell ref="A75:B75"/>
    <mergeCell ref="A74:B74"/>
    <mergeCell ref="A73:B73"/>
    <mergeCell ref="A71:B71"/>
    <mergeCell ref="A70:B70"/>
    <mergeCell ref="A51:C51"/>
    <mergeCell ref="A56:B56"/>
    <mergeCell ref="A55:B55"/>
    <mergeCell ref="A54:B54"/>
    <mergeCell ref="A53:B53"/>
    <mergeCell ref="A59:C59"/>
    <mergeCell ref="A45:B45"/>
    <mergeCell ref="A44:B44"/>
    <mergeCell ref="A43:B43"/>
    <mergeCell ref="A42:B42"/>
    <mergeCell ref="A49:B49"/>
    <mergeCell ref="A48:B48"/>
    <mergeCell ref="A47:B47"/>
    <mergeCell ref="A39:B39"/>
    <mergeCell ref="A38:B38"/>
    <mergeCell ref="A37:B37"/>
    <mergeCell ref="A22:B22"/>
    <mergeCell ref="A30:B30"/>
    <mergeCell ref="A46:B46"/>
    <mergeCell ref="A27:B27"/>
    <mergeCell ref="A34:B34"/>
    <mergeCell ref="A33:B33"/>
    <mergeCell ref="A32:B32"/>
    <mergeCell ref="A31:B31"/>
    <mergeCell ref="A36:B36"/>
    <mergeCell ref="A35:B35"/>
    <mergeCell ref="A19:B19"/>
    <mergeCell ref="A18:B18"/>
    <mergeCell ref="A17:B17"/>
    <mergeCell ref="A21:C21"/>
    <mergeCell ref="A29:D29"/>
    <mergeCell ref="A23:B23"/>
    <mergeCell ref="A24:B24"/>
    <mergeCell ref="A25:B25"/>
    <mergeCell ref="A26:B26"/>
    <mergeCell ref="A2:L2"/>
    <mergeCell ref="A7:L10"/>
    <mergeCell ref="A12:L13"/>
  </mergeCells>
  <pageMargins left="0.7" right="0.7" top="0.75" bottom="0.75" header="0.3" footer="0.3"/>
  <pageSetup paperSize="9"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DAVIDCORZO</dc:creator>
  <cp:lastModifiedBy>DAVID CORZO</cp:lastModifiedBy>
  <dcterms:created xsi:type="dcterms:W3CDTF">2015-06-05T18:19:34Z</dcterms:created>
  <dcterms:modified xsi:type="dcterms:W3CDTF">2020-03-30T03:42:37Z</dcterms:modified>
</cp:coreProperties>
</file>