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tareas\"/>
    </mc:Choice>
  </mc:AlternateContent>
  <xr:revisionPtr revIDLastSave="0" documentId="13_ncr:1_{AABA3724-7EB0-4254-BE22-1C4C0FC185D4}" xr6:coauthVersionLast="45" xr6:coauthVersionMax="45" xr10:uidLastSave="{00000000-0000-0000-0000-000000000000}"/>
  <bookViews>
    <workbookView xWindow="750" yWindow="13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1" l="1"/>
  <c r="C57" i="1"/>
  <c r="B57" i="1"/>
  <c r="C36" i="1"/>
  <c r="D36" i="1"/>
  <c r="D37" i="1" s="1"/>
  <c r="D39" i="1" s="1"/>
  <c r="D52" i="1" s="1"/>
  <c r="B36" i="1"/>
  <c r="B37" i="1" s="1"/>
  <c r="B39" i="1" s="1"/>
  <c r="B52" i="1" s="1"/>
  <c r="C35" i="1"/>
  <c r="D35" i="1"/>
  <c r="B35" i="1"/>
  <c r="D50" i="1"/>
  <c r="C50" i="1"/>
  <c r="B50" i="1"/>
  <c r="D46" i="1"/>
  <c r="C46" i="1"/>
  <c r="B46" i="1"/>
  <c r="C45" i="1"/>
  <c r="D45" i="1"/>
  <c r="B45" i="1"/>
  <c r="D43" i="1"/>
  <c r="C43" i="1"/>
  <c r="B43" i="1"/>
  <c r="C42" i="1"/>
  <c r="D42" i="1"/>
  <c r="B42" i="1"/>
  <c r="D30" i="1"/>
  <c r="C30" i="1"/>
  <c r="B30" i="1"/>
  <c r="C22" i="1"/>
  <c r="D22" i="1"/>
  <c r="B22" i="1"/>
  <c r="C21" i="1"/>
  <c r="D21" i="1"/>
  <c r="B21" i="1"/>
  <c r="D26" i="1"/>
  <c r="C25" i="1"/>
  <c r="B29" i="1"/>
  <c r="C37" i="1"/>
  <c r="C39" i="1" s="1"/>
  <c r="C52" i="1" s="1"/>
  <c r="D15" i="1"/>
  <c r="C15" i="1"/>
  <c r="B15" i="1"/>
  <c r="C14" i="1"/>
  <c r="B14" i="1"/>
  <c r="B13" i="1"/>
  <c r="D11" i="1"/>
  <c r="D10" i="1"/>
  <c r="C10" i="1"/>
  <c r="C8" i="1"/>
  <c r="D8" i="1"/>
  <c r="B8" i="1"/>
  <c r="C7" i="1"/>
  <c r="D7" i="1"/>
  <c r="B7" i="1"/>
  <c r="C6" i="1"/>
  <c r="D6" i="1"/>
  <c r="B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D54" authorId="0" shapeId="0" xr:uid="{F02E9601-396D-450D-86A0-C8AA8C025365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Fue hasta diciembre</t>
        </r>
      </text>
    </comment>
  </commentList>
</comments>
</file>

<file path=xl/sharedStrings.xml><?xml version="1.0" encoding="utf-8"?>
<sst xmlns="http://schemas.openxmlformats.org/spreadsheetml/2006/main" count="53" uniqueCount="43">
  <si>
    <t>Octubre</t>
  </si>
  <si>
    <t>Noviembre</t>
  </si>
  <si>
    <t>Diciembre</t>
  </si>
  <si>
    <t>Presupuesto de ventas</t>
  </si>
  <si>
    <t>Ventas hechas al crédito</t>
  </si>
  <si>
    <t>Ventas hechas al contado</t>
  </si>
  <si>
    <t>Ventas Octubre</t>
  </si>
  <si>
    <t>Ventas Noviembre</t>
  </si>
  <si>
    <t>Ventas Diciembre</t>
  </si>
  <si>
    <t>Ventas Agosto</t>
  </si>
  <si>
    <t>Ventas septiembre</t>
  </si>
  <si>
    <t>Cobros por mes</t>
  </si>
  <si>
    <t>Presupuesto de cobros:</t>
  </si>
  <si>
    <t xml:space="preserve">Presupuesto de cuentas por cobrar </t>
  </si>
  <si>
    <t>Presupuesto de caja</t>
  </si>
  <si>
    <t>Entradas</t>
  </si>
  <si>
    <t xml:space="preserve">Noviembre </t>
  </si>
  <si>
    <t>Total de ingresos</t>
  </si>
  <si>
    <t>Total disponible (ingresos + inicial):</t>
  </si>
  <si>
    <t>Egresos</t>
  </si>
  <si>
    <t>Pago a proveedores al contado</t>
  </si>
  <si>
    <t>Pago a proveedores al crédito</t>
  </si>
  <si>
    <t>Gastos de administración</t>
  </si>
  <si>
    <t>Gastos de venta</t>
  </si>
  <si>
    <t>Presupuesto de pagos</t>
  </si>
  <si>
    <t>Presupuesto de compras</t>
  </si>
  <si>
    <t>Ventas al crédito</t>
  </si>
  <si>
    <t>Ventas al contado</t>
  </si>
  <si>
    <t>Pagos por mes</t>
  </si>
  <si>
    <t>Compras de octubre</t>
  </si>
  <si>
    <t>Compras de noviembre</t>
  </si>
  <si>
    <t>Compras de diciembre</t>
  </si>
  <si>
    <t>Compras de agosto</t>
  </si>
  <si>
    <t>Compras de septiembre</t>
  </si>
  <si>
    <t xml:space="preserve">Presupuesto de pagos: </t>
  </si>
  <si>
    <t>Total de ingresos:</t>
  </si>
  <si>
    <t>Otros gastos</t>
  </si>
  <si>
    <t>Dividendos</t>
  </si>
  <si>
    <t>Total de egresos</t>
  </si>
  <si>
    <t>Saldo de caja</t>
  </si>
  <si>
    <t>Bonos del tesoro</t>
  </si>
  <si>
    <t>Préstamos</t>
  </si>
  <si>
    <t>Saldo final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</si>
</sst>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2" fillId="2" borderId="0" xfId="0" applyFont="1" applyFill="1"/>
    <xf numFmtId="0" fontId="1" fillId="0" borderId="1" xfId="0" applyFont="1" applyBorder="1"/>
    <xf numFmtId="2" fontId="0" fillId="0" borderId="1" xfId="0" applyNumberFormat="1" applyFont="1" applyBorder="1"/>
    <xf numFmtId="0" fontId="1" fillId="3" borderId="1" xfId="0" applyFon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7"/>
  <sheetViews>
    <sheetView tabSelected="1" topLeftCell="A40" workbookViewId="0">
      <selection activeCell="D9" sqref="D9"/>
    </sheetView>
  </sheetViews>
  <sheetFormatPr baseColWidth="10" defaultColWidth="9.140625" defaultRowHeight="15" x14ac:dyDescent="0.25"/>
  <cols>
    <col min="1" max="1" width="35.28515625" customWidth="1"/>
    <col min="2" max="2" width="11.28515625" customWidth="1"/>
    <col min="3" max="3" width="13.42578125" customWidth="1"/>
    <col min="4" max="4" width="12.140625" customWidth="1"/>
  </cols>
  <sheetData>
    <row r="2" spans="1:4" x14ac:dyDescent="0.25">
      <c r="A2" s="6" t="s">
        <v>13</v>
      </c>
    </row>
    <row r="4" spans="1:4" x14ac:dyDescent="0.25">
      <c r="B4" s="3" t="s">
        <v>0</v>
      </c>
      <c r="C4" s="3" t="s">
        <v>1</v>
      </c>
      <c r="D4" s="3" t="s">
        <v>2</v>
      </c>
    </row>
    <row r="5" spans="1:4" x14ac:dyDescent="0.25">
      <c r="A5" s="3" t="s">
        <v>3</v>
      </c>
      <c r="B5" s="5">
        <v>489750</v>
      </c>
      <c r="C5" s="5">
        <v>556875</v>
      </c>
      <c r="D5" s="5">
        <v>614625</v>
      </c>
    </row>
    <row r="6" spans="1:4" x14ac:dyDescent="0.25">
      <c r="A6" s="3" t="s">
        <v>4</v>
      </c>
      <c r="B6" s="5">
        <f>B5*0.8</f>
        <v>391800</v>
      </c>
      <c r="C6" s="5">
        <f t="shared" ref="C6:D6" si="0">C5*0.8</f>
        <v>445500</v>
      </c>
      <c r="D6" s="5">
        <f t="shared" si="0"/>
        <v>491700</v>
      </c>
    </row>
    <row r="7" spans="1:4" x14ac:dyDescent="0.25">
      <c r="A7" s="3" t="s">
        <v>5</v>
      </c>
      <c r="B7" s="5">
        <f>B5*0.2</f>
        <v>97950</v>
      </c>
      <c r="C7" s="5">
        <f t="shared" ref="C7:D7" si="1">C5*0.2</f>
        <v>111375</v>
      </c>
      <c r="D7" s="5">
        <f t="shared" si="1"/>
        <v>122925</v>
      </c>
    </row>
    <row r="8" spans="1:4" x14ac:dyDescent="0.25">
      <c r="B8" s="1">
        <f>B6+B7</f>
        <v>489750</v>
      </c>
      <c r="C8" s="1">
        <f t="shared" ref="C8:D8" si="2">C6+C7</f>
        <v>556875</v>
      </c>
      <c r="D8" s="1">
        <f t="shared" si="2"/>
        <v>614625</v>
      </c>
    </row>
    <row r="9" spans="1:4" x14ac:dyDescent="0.25">
      <c r="A9" s="2" t="s">
        <v>11</v>
      </c>
      <c r="B9" s="1"/>
      <c r="C9" s="1"/>
      <c r="D9" s="1"/>
    </row>
    <row r="10" spans="1:4" x14ac:dyDescent="0.25">
      <c r="A10" s="3" t="s">
        <v>6</v>
      </c>
      <c r="B10" s="5">
        <v>0</v>
      </c>
      <c r="C10" s="5">
        <f>B6*0.5</f>
        <v>195900</v>
      </c>
      <c r="D10" s="5">
        <f>C10</f>
        <v>195900</v>
      </c>
    </row>
    <row r="11" spans="1:4" x14ac:dyDescent="0.25">
      <c r="A11" s="3" t="s">
        <v>7</v>
      </c>
      <c r="B11" s="5">
        <v>0</v>
      </c>
      <c r="C11" s="5">
        <v>0</v>
      </c>
      <c r="D11" s="5">
        <f>C6*0.5</f>
        <v>222750</v>
      </c>
    </row>
    <row r="12" spans="1:4" x14ac:dyDescent="0.25">
      <c r="A12" s="3" t="s">
        <v>8</v>
      </c>
      <c r="B12" s="5">
        <v>0</v>
      </c>
      <c r="C12" s="5">
        <v>0</v>
      </c>
      <c r="D12" s="5">
        <v>0</v>
      </c>
    </row>
    <row r="13" spans="1:4" x14ac:dyDescent="0.25">
      <c r="A13" s="3" t="s">
        <v>9</v>
      </c>
      <c r="B13" s="5">
        <f>(402525*0.8)*0.5</f>
        <v>161010</v>
      </c>
      <c r="C13" s="5">
        <v>0</v>
      </c>
      <c r="D13" s="5">
        <v>0</v>
      </c>
    </row>
    <row r="14" spans="1:4" x14ac:dyDescent="0.25">
      <c r="A14" s="3" t="s">
        <v>10</v>
      </c>
      <c r="B14" s="5">
        <f>(448850*0.8)*0.5</f>
        <v>179540</v>
      </c>
      <c r="C14" s="5">
        <f>B14</f>
        <v>179540</v>
      </c>
      <c r="D14" s="5">
        <v>0</v>
      </c>
    </row>
    <row r="15" spans="1:4" x14ac:dyDescent="0.25">
      <c r="A15" s="9" t="s">
        <v>12</v>
      </c>
      <c r="B15" s="10">
        <f>SUM(B10:B14)</f>
        <v>340550</v>
      </c>
      <c r="C15" s="10">
        <f>SUM(C10:C14)</f>
        <v>375440</v>
      </c>
      <c r="D15" s="10">
        <f>SUM(D10:D14)</f>
        <v>418650</v>
      </c>
    </row>
    <row r="17" spans="1:4" x14ac:dyDescent="0.25">
      <c r="A17" s="6" t="s">
        <v>24</v>
      </c>
    </row>
    <row r="19" spans="1:4" x14ac:dyDescent="0.25">
      <c r="B19" s="3" t="s">
        <v>0</v>
      </c>
      <c r="C19" s="3" t="s">
        <v>1</v>
      </c>
      <c r="D19" s="3" t="s">
        <v>2</v>
      </c>
    </row>
    <row r="20" spans="1:4" x14ac:dyDescent="0.25">
      <c r="A20" s="3" t="s">
        <v>25</v>
      </c>
      <c r="B20" s="5">
        <v>390600</v>
      </c>
      <c r="C20" s="5">
        <v>457446</v>
      </c>
      <c r="D20" s="5">
        <v>468146</v>
      </c>
    </row>
    <row r="21" spans="1:4" x14ac:dyDescent="0.25">
      <c r="A21" s="3" t="s">
        <v>26</v>
      </c>
      <c r="B21" s="5">
        <f>B20*0.5</f>
        <v>195300</v>
      </c>
      <c r="C21" s="5">
        <f t="shared" ref="C21:D21" si="3">C20*0.5</f>
        <v>228723</v>
      </c>
      <c r="D21" s="5">
        <f t="shared" si="3"/>
        <v>234073</v>
      </c>
    </row>
    <row r="22" spans="1:4" x14ac:dyDescent="0.25">
      <c r="A22" s="3" t="s">
        <v>27</v>
      </c>
      <c r="B22" s="5">
        <f>B21</f>
        <v>195300</v>
      </c>
      <c r="C22" s="5">
        <f t="shared" ref="C22:D22" si="4">C21</f>
        <v>228723</v>
      </c>
      <c r="D22" s="5">
        <f t="shared" si="4"/>
        <v>234073</v>
      </c>
    </row>
    <row r="23" spans="1:4" x14ac:dyDescent="0.25">
      <c r="B23" s="1"/>
      <c r="C23" s="1"/>
      <c r="D23" s="1"/>
    </row>
    <row r="24" spans="1:4" x14ac:dyDescent="0.25">
      <c r="A24" s="3" t="s">
        <v>28</v>
      </c>
      <c r="B24" s="1"/>
      <c r="C24" s="1"/>
      <c r="D24" s="1"/>
    </row>
    <row r="25" spans="1:4" x14ac:dyDescent="0.25">
      <c r="A25" s="3" t="s">
        <v>29</v>
      </c>
      <c r="B25" s="5">
        <v>0</v>
      </c>
      <c r="C25" s="5">
        <f>B21</f>
        <v>195300</v>
      </c>
      <c r="D25" s="5">
        <v>0</v>
      </c>
    </row>
    <row r="26" spans="1:4" x14ac:dyDescent="0.25">
      <c r="A26" s="3" t="s">
        <v>30</v>
      </c>
      <c r="B26" s="5">
        <v>0</v>
      </c>
      <c r="C26" s="5">
        <v>0</v>
      </c>
      <c r="D26" s="5">
        <f>C21</f>
        <v>228723</v>
      </c>
    </row>
    <row r="27" spans="1:4" x14ac:dyDescent="0.25">
      <c r="A27" s="3" t="s">
        <v>31</v>
      </c>
      <c r="B27" s="5">
        <v>0</v>
      </c>
      <c r="C27" s="5">
        <v>0</v>
      </c>
      <c r="D27" s="5">
        <v>0</v>
      </c>
    </row>
    <row r="28" spans="1:4" x14ac:dyDescent="0.25">
      <c r="A28" s="3" t="s">
        <v>32</v>
      </c>
      <c r="B28" s="5">
        <v>0</v>
      </c>
      <c r="C28" s="5">
        <v>0</v>
      </c>
      <c r="D28" s="5">
        <v>0</v>
      </c>
    </row>
    <row r="29" spans="1:4" x14ac:dyDescent="0.25">
      <c r="A29" s="3" t="s">
        <v>33</v>
      </c>
      <c r="B29" s="5">
        <f>381920*0.5</f>
        <v>190960</v>
      </c>
      <c r="C29" s="5">
        <v>0</v>
      </c>
      <c r="D29" s="5">
        <v>0</v>
      </c>
    </row>
    <row r="30" spans="1:4" x14ac:dyDescent="0.25">
      <c r="A30" s="9" t="s">
        <v>34</v>
      </c>
      <c r="B30" s="10">
        <f>SUM(B25:B29)</f>
        <v>190960</v>
      </c>
      <c r="C30" s="10">
        <f>SUM(C25:C29)</f>
        <v>195300</v>
      </c>
      <c r="D30" s="10">
        <f>SUM(B30:C30)</f>
        <v>386260</v>
      </c>
    </row>
    <row r="33" spans="1:4" x14ac:dyDescent="0.25">
      <c r="A33" s="6" t="s">
        <v>14</v>
      </c>
    </row>
    <row r="34" spans="1:4" x14ac:dyDescent="0.25">
      <c r="A34" s="3" t="s">
        <v>15</v>
      </c>
      <c r="B34" s="3" t="s">
        <v>0</v>
      </c>
      <c r="C34" s="3" t="s">
        <v>16</v>
      </c>
      <c r="D34" s="3" t="s">
        <v>2</v>
      </c>
    </row>
    <row r="35" spans="1:4" x14ac:dyDescent="0.25">
      <c r="A35" s="3" t="s">
        <v>4</v>
      </c>
      <c r="B35" s="5">
        <f>B15</f>
        <v>340550</v>
      </c>
      <c r="C35" s="5">
        <f t="shared" ref="C35:D35" si="5">C15</f>
        <v>375440</v>
      </c>
      <c r="D35" s="5">
        <f t="shared" si="5"/>
        <v>418650</v>
      </c>
    </row>
    <row r="36" spans="1:4" x14ac:dyDescent="0.25">
      <c r="A36" s="3" t="s">
        <v>5</v>
      </c>
      <c r="B36" s="5">
        <f>B7</f>
        <v>97950</v>
      </c>
      <c r="C36" s="5">
        <f t="shared" ref="C36:D36" si="6">C7</f>
        <v>111375</v>
      </c>
      <c r="D36" s="5">
        <f t="shared" si="6"/>
        <v>122925</v>
      </c>
    </row>
    <row r="37" spans="1:4" x14ac:dyDescent="0.25">
      <c r="A37" s="3" t="s">
        <v>17</v>
      </c>
      <c r="B37" s="5">
        <f>SUM(B35:B36)</f>
        <v>438500</v>
      </c>
      <c r="C37" s="5">
        <f t="shared" ref="C37:D37" si="7">SUM(C35:C36)</f>
        <v>486815</v>
      </c>
      <c r="D37" s="5">
        <f t="shared" si="7"/>
        <v>541575</v>
      </c>
    </row>
    <row r="38" spans="1:4" x14ac:dyDescent="0.25">
      <c r="B38" s="1"/>
      <c r="C38" s="1"/>
      <c r="D38" s="1"/>
    </row>
    <row r="39" spans="1:4" x14ac:dyDescent="0.25">
      <c r="A39" s="3" t="s">
        <v>18</v>
      </c>
      <c r="B39" s="5">
        <f>B37+48320</f>
        <v>486820</v>
      </c>
      <c r="C39" s="5">
        <f>C37+60078.75</f>
        <v>546893.75</v>
      </c>
      <c r="D39" s="5">
        <f>D37+52355.125</f>
        <v>593930.125</v>
      </c>
    </row>
    <row r="41" spans="1:4" x14ac:dyDescent="0.25">
      <c r="A41" s="4" t="s">
        <v>19</v>
      </c>
      <c r="B41" s="4" t="s">
        <v>0</v>
      </c>
      <c r="C41" s="4" t="s">
        <v>1</v>
      </c>
      <c r="D41" s="4" t="s">
        <v>2</v>
      </c>
    </row>
    <row r="42" spans="1:4" x14ac:dyDescent="0.25">
      <c r="A42" s="4" t="s">
        <v>20</v>
      </c>
      <c r="B42" s="8">
        <f>B22</f>
        <v>195300</v>
      </c>
      <c r="C42" s="8">
        <f t="shared" ref="C42:D42" si="8">C22</f>
        <v>228723</v>
      </c>
      <c r="D42" s="8">
        <f t="shared" si="8"/>
        <v>234073</v>
      </c>
    </row>
    <row r="43" spans="1:4" x14ac:dyDescent="0.25">
      <c r="A43" s="4" t="s">
        <v>21</v>
      </c>
      <c r="B43" s="8">
        <f>B29</f>
        <v>190960</v>
      </c>
      <c r="C43" s="8">
        <f>C25</f>
        <v>195300</v>
      </c>
      <c r="D43" s="8">
        <f>D26</f>
        <v>228723</v>
      </c>
    </row>
    <row r="44" spans="1:4" x14ac:dyDescent="0.25">
      <c r="A44" s="4" t="s">
        <v>22</v>
      </c>
      <c r="B44" s="8">
        <v>3750</v>
      </c>
      <c r="C44" s="8">
        <v>3750</v>
      </c>
      <c r="D44" s="8">
        <v>3750</v>
      </c>
    </row>
    <row r="45" spans="1:4" x14ac:dyDescent="0.25">
      <c r="A45" s="4" t="s">
        <v>23</v>
      </c>
      <c r="B45" s="4">
        <f>B5*0.075</f>
        <v>36731.25</v>
      </c>
      <c r="C45" s="4">
        <f t="shared" ref="C45:D45" si="9">C5*0.075</f>
        <v>41765.625</v>
      </c>
      <c r="D45" s="4">
        <f t="shared" si="9"/>
        <v>46096.875</v>
      </c>
    </row>
    <row r="46" spans="1:4" x14ac:dyDescent="0.25">
      <c r="A46" s="4" t="s">
        <v>35</v>
      </c>
      <c r="B46" s="8">
        <f>SUM(B42:B45)</f>
        <v>426741.25</v>
      </c>
      <c r="C46" s="8">
        <f>SUM(C42:C45)</f>
        <v>469538.625</v>
      </c>
      <c r="D46" s="8">
        <f>SUM(D42:D45)</f>
        <v>512642.875</v>
      </c>
    </row>
    <row r="48" spans="1:4" x14ac:dyDescent="0.25">
      <c r="A48" s="7" t="s">
        <v>36</v>
      </c>
    </row>
    <row r="49" spans="1:4" x14ac:dyDescent="0.25">
      <c r="A49" s="3" t="s">
        <v>37</v>
      </c>
      <c r="B49" s="5">
        <v>0</v>
      </c>
      <c r="C49" s="5">
        <v>25000</v>
      </c>
      <c r="D49" s="5">
        <v>0</v>
      </c>
    </row>
    <row r="50" spans="1:4" x14ac:dyDescent="0.25">
      <c r="A50" s="3" t="s">
        <v>38</v>
      </c>
      <c r="B50" s="5">
        <f>SUM(B46)</f>
        <v>426741.25</v>
      </c>
      <c r="C50" s="5">
        <f>SUM(C49,C46)</f>
        <v>494538.625</v>
      </c>
      <c r="D50" s="5">
        <f>SUM(D46)</f>
        <v>512642.875</v>
      </c>
    </row>
    <row r="52" spans="1:4" x14ac:dyDescent="0.25">
      <c r="A52" s="7" t="s">
        <v>39</v>
      </c>
      <c r="B52" s="5">
        <f>B39-B50</f>
        <v>60078.75</v>
      </c>
      <c r="C52" s="5">
        <f t="shared" ref="C52:D52" si="10">C39-C50</f>
        <v>52355.125</v>
      </c>
      <c r="D52" s="5">
        <f t="shared" si="10"/>
        <v>81287.25</v>
      </c>
    </row>
    <row r="54" spans="1:4" x14ac:dyDescent="0.25">
      <c r="A54" s="3" t="s">
        <v>40</v>
      </c>
      <c r="B54" s="5">
        <v>0</v>
      </c>
      <c r="C54" s="5">
        <v>0</v>
      </c>
      <c r="D54" s="5">
        <v>5000</v>
      </c>
    </row>
    <row r="55" spans="1:4" x14ac:dyDescent="0.25">
      <c r="A55" s="3" t="s">
        <v>41</v>
      </c>
      <c r="B55" s="5">
        <v>0</v>
      </c>
      <c r="C55" s="5">
        <v>0</v>
      </c>
      <c r="D55" s="5">
        <v>0</v>
      </c>
    </row>
    <row r="57" spans="1:4" x14ac:dyDescent="0.25">
      <c r="A57" s="9" t="s">
        <v>42</v>
      </c>
      <c r="B57" s="10">
        <f>B52</f>
        <v>60078.75</v>
      </c>
      <c r="C57" s="10">
        <f>C52</f>
        <v>52355.125</v>
      </c>
      <c r="D57" s="10">
        <f>D52-D54</f>
        <v>76287.25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2020-04-01T06:25:51Z</dcterms:modified>
</cp:coreProperties>
</file>