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Ejercicio\"/>
    </mc:Choice>
  </mc:AlternateContent>
  <xr:revisionPtr revIDLastSave="0" documentId="13_ncr:1_{B9340870-B9D4-4E98-A22A-430352BC571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azonesFinancie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I21" i="1"/>
  <c r="F27" i="1" l="1"/>
  <c r="D27" i="1"/>
  <c r="E27" i="1"/>
  <c r="C27" i="1"/>
  <c r="D21" i="1"/>
  <c r="E21" i="1"/>
  <c r="C22" i="1"/>
  <c r="C21" i="1"/>
  <c r="C9" i="1"/>
  <c r="E8" i="1"/>
  <c r="C8" i="1"/>
  <c r="C5" i="1"/>
  <c r="E4" i="1"/>
  <c r="C4" i="1"/>
  <c r="E3" i="1"/>
  <c r="C3" i="1"/>
  <c r="E22" i="1" l="1"/>
  <c r="F22" i="1" s="1"/>
  <c r="E17" i="1"/>
  <c r="F17" i="1" s="1"/>
  <c r="E25" i="1"/>
  <c r="F25" i="1" s="1"/>
  <c r="E23" i="1"/>
  <c r="F23" i="1" s="1"/>
  <c r="E19" i="1"/>
  <c r="F19" i="1" s="1"/>
  <c r="F21" i="1" l="1"/>
  <c r="C25" i="1"/>
  <c r="D25" i="1" s="1"/>
  <c r="C23" i="1"/>
  <c r="D23" i="1" s="1"/>
  <c r="D22" i="1"/>
  <c r="C19" i="1"/>
  <c r="D19" i="1" s="1"/>
  <c r="C17" i="1"/>
  <c r="D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5" authorId="0" shapeId="0" xr:uid="{98FFE1BC-10A7-44FE-B3FA-637FAB4C1F08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Deuda total</t>
        </r>
      </text>
    </comment>
    <comment ref="G17" authorId="0" shapeId="0" xr:uid="{75FB11B2-99C6-4E4E-BA4F-37E995BDDE4D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Razón circulante: 
Por cada quezal de pasivo tiene en 2018 2.04 de activos y en 2019 2.45 de activos para afrontar cada quetzal de pasivo.</t>
        </r>
      </text>
    </comment>
    <comment ref="G19" authorId="0" shapeId="0" xr:uid="{28085DE1-2E33-4064-8BFB-3A968DCAA41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Razón de deuda total interpretación: 
El porcentaje de deuda respecto los activos, tener 1 es que todo lo debemos, tener un 52% en 2019 &amp; 0.56 en 2018 es un poco alto por ser mayor de 50%.</t>
        </r>
      </text>
    </comment>
    <comment ref="G21" authorId="0" shapeId="0" xr:uid="{B8ADB704-A28C-40F4-8846-4336280EA37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Rotación de cuentas por cobrar interpretación: 
Es la frecuencia en la que recojo mis cuentas por cobrar, dado a que dio un número de aproximadamente 1 a 2 es muy bajo.</t>
        </r>
      </text>
    </comment>
    <comment ref="G22" authorId="0" shapeId="0" xr:uid="{5B070397-6DCC-4D5E-8F61-4E4ACD986A9E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Interpretación de rotación de activos fijos: 
El rendimiento de los activos fijos netos, tienen un buen rendimiento en función de las ventas, es el total de mis ingresos y qué tan eficientes somos en invertirlos en activos. El índice están siendo rentables.
Varió de un año a otro por que ñlas ventas son mayores, le saca más provecho a sus activos no corrientes, lo ideal es que sea mejor que uno. </t>
        </r>
      </text>
    </comment>
    <comment ref="G23" authorId="0" shapeId="0" xr:uid="{9893852F-0DC4-4317-AAC3-2694A805F43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Interpretación de rotación de activos totales: mientras más cerca a 0 es más malo, está algo delicado este índice.  Muy poco dinero invertido para lo que vende.
La productividad que tiene el activo.
Que tanto beneficio estoy derivando respecto a mis activos.</t>
        </r>
      </text>
    </comment>
    <comment ref="G25" authorId="0" shapeId="0" xr:uid="{0BE65816-D887-44D4-BB89-71B47B77FB0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Interpretación de margen de utilidad: 
Dado a que no tenemos la industria, no se puede emitir un juicio, pero en 2019 bajó un 0.02 y significa que está teniendo menos utilidades en 2019 que en 2018.</t>
        </r>
      </text>
    </comment>
    <comment ref="G27" authorId="0" shapeId="0" xr:uid="{5875670F-9B75-417F-BDD5-15F586C6D33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Interpretación de rendimiento de capital contable: Aumentó el rendimiento sobre capital de un 20% a un 27% esto es bastante bien por que tenemos mejor rendimiento sobre el capital. El 20% y 27% es un porcentaje de la utilidad neta que pertencen a capital.</t>
        </r>
      </text>
    </comment>
  </commentList>
</comments>
</file>

<file path=xl/sharedStrings.xml><?xml version="1.0" encoding="utf-8"?>
<sst xmlns="http://schemas.openxmlformats.org/spreadsheetml/2006/main" count="33" uniqueCount="24">
  <si>
    <t xml:space="preserve">Pasivo Corriente: </t>
  </si>
  <si>
    <t>Activos Corrientes:</t>
  </si>
  <si>
    <t xml:space="preserve">Pasivo Total: </t>
  </si>
  <si>
    <t xml:space="preserve">Capital total: </t>
  </si>
  <si>
    <t xml:space="preserve">Ventas: </t>
  </si>
  <si>
    <t xml:space="preserve">Activos No Corrientes: </t>
  </si>
  <si>
    <t xml:space="preserve">Activos Totales: </t>
  </si>
  <si>
    <t xml:space="preserve">Utilidad neta: </t>
  </si>
  <si>
    <t xml:space="preserve">Capital contable total: </t>
  </si>
  <si>
    <t>RAZONES FINANCIERAS</t>
  </si>
  <si>
    <t xml:space="preserve">Cuentas por cobrar: </t>
  </si>
  <si>
    <t>Valor</t>
  </si>
  <si>
    <t>Aprox.</t>
  </si>
  <si>
    <t>Comentario</t>
  </si>
  <si>
    <t>Razón de la deuda total: Pasivo total / activo total</t>
  </si>
  <si>
    <t>Razón circulante: Activo corriente / pasivo corriente</t>
  </si>
  <si>
    <t>Rotación de activos fijos: Ventas / activos no corrientes</t>
  </si>
  <si>
    <t>Rotación de activos totales: Ventas / Activos totales</t>
  </si>
  <si>
    <t>Margen de utilidad: Utilidad neta / ventas</t>
  </si>
  <si>
    <t>Rotación de cuentas por cobrar: Ventas /promedio Cuentas por cobrar</t>
  </si>
  <si>
    <t>¿Por qué, a pesar de que los ingresos aumentaron, el margen de utilidad disminuyó?</t>
  </si>
  <si>
    <t>R// Dado a que se incurren en más gastos de administración y venta disminuyó la utilidad a pesar de tener más ventas.</t>
  </si>
  <si>
    <t>Rendimiento de capital: UN / Capital contable:</t>
  </si>
  <si>
    <t xml:space="preserve">Días de rotación: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</si>
</sst>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Border="1"/>
    <xf numFmtId="0" fontId="0" fillId="0" borderId="8" xfId="0" applyBorder="1"/>
    <xf numFmtId="0" fontId="0" fillId="2" borderId="1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9" xfId="0" applyFill="1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/>
    <xf numFmtId="0" fontId="0" fillId="0" borderId="11" xfId="0" applyFill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tabSelected="1" topLeftCell="A7" zoomScale="111" workbookViewId="0">
      <selection activeCell="I40" sqref="I40"/>
    </sheetView>
  </sheetViews>
  <sheetFormatPr baseColWidth="10" defaultColWidth="9.140625" defaultRowHeight="15" x14ac:dyDescent="0.25"/>
  <cols>
    <col min="1" max="1" width="10.42578125" customWidth="1"/>
    <col min="2" max="2" width="46.7109375" customWidth="1"/>
    <col min="5" max="5" width="12.140625" customWidth="1"/>
    <col min="7" max="7" width="24.5703125" customWidth="1"/>
  </cols>
  <sheetData>
    <row r="2" spans="2:9" x14ac:dyDescent="0.25">
      <c r="C2" s="1">
        <v>2019</v>
      </c>
      <c r="E2" s="1">
        <v>2018</v>
      </c>
    </row>
    <row r="3" spans="2:9" x14ac:dyDescent="0.25">
      <c r="B3" t="s">
        <v>1</v>
      </c>
      <c r="C3">
        <f>210+300+30</f>
        <v>540</v>
      </c>
      <c r="E3">
        <f>385+120+25</f>
        <v>530</v>
      </c>
    </row>
    <row r="4" spans="2:9" x14ac:dyDescent="0.25">
      <c r="B4" t="s">
        <v>0</v>
      </c>
      <c r="C4">
        <f>150+70</f>
        <v>220</v>
      </c>
      <c r="E4">
        <f>180+80</f>
        <v>260</v>
      </c>
    </row>
    <row r="5" spans="2:9" x14ac:dyDescent="0.25">
      <c r="B5" t="s">
        <v>2</v>
      </c>
      <c r="C5">
        <f>470</f>
        <v>470</v>
      </c>
      <c r="E5">
        <v>510</v>
      </c>
    </row>
    <row r="6" spans="2:9" x14ac:dyDescent="0.25">
      <c r="B6" t="s">
        <v>3</v>
      </c>
      <c r="C6">
        <v>430</v>
      </c>
      <c r="E6">
        <v>400</v>
      </c>
    </row>
    <row r="7" spans="2:9" x14ac:dyDescent="0.25">
      <c r="B7" t="s">
        <v>4</v>
      </c>
      <c r="C7">
        <v>355</v>
      </c>
      <c r="E7">
        <v>233</v>
      </c>
    </row>
    <row r="8" spans="2:9" x14ac:dyDescent="0.25">
      <c r="B8" t="s">
        <v>5</v>
      </c>
      <c r="C8">
        <f>400-40</f>
        <v>360</v>
      </c>
      <c r="E8">
        <f>400-20</f>
        <v>380</v>
      </c>
    </row>
    <row r="9" spans="2:9" x14ac:dyDescent="0.25">
      <c r="B9" t="s">
        <v>6</v>
      </c>
      <c r="C9">
        <f>900</f>
        <v>900</v>
      </c>
      <c r="E9">
        <v>910</v>
      </c>
    </row>
    <row r="10" spans="2:9" x14ac:dyDescent="0.25">
      <c r="B10" t="s">
        <v>7</v>
      </c>
      <c r="C10">
        <v>114</v>
      </c>
      <c r="E10">
        <v>79</v>
      </c>
    </row>
    <row r="11" spans="2:9" x14ac:dyDescent="0.25">
      <c r="B11" t="s">
        <v>8</v>
      </c>
      <c r="C11">
        <v>430</v>
      </c>
      <c r="E11">
        <v>400</v>
      </c>
    </row>
    <row r="12" spans="2:9" x14ac:dyDescent="0.25">
      <c r="B12" t="s">
        <v>10</v>
      </c>
      <c r="C12">
        <v>300</v>
      </c>
      <c r="E12">
        <v>120</v>
      </c>
      <c r="F12">
        <v>115</v>
      </c>
    </row>
    <row r="13" spans="2:9" ht="15.75" thickBot="1" x14ac:dyDescent="0.3"/>
    <row r="14" spans="2:9" ht="19.5" thickBot="1" x14ac:dyDescent="0.35">
      <c r="B14" s="27" t="s">
        <v>9</v>
      </c>
      <c r="C14" s="28"/>
      <c r="D14" s="28"/>
      <c r="E14" s="28"/>
      <c r="F14" s="28"/>
      <c r="G14" s="29"/>
      <c r="H14" s="3"/>
      <c r="I14" s="3"/>
    </row>
    <row r="15" spans="2:9" ht="18.75" x14ac:dyDescent="0.3">
      <c r="B15" s="21"/>
      <c r="C15" s="30">
        <v>2019</v>
      </c>
      <c r="D15" s="30"/>
      <c r="E15" s="30">
        <v>2018</v>
      </c>
      <c r="F15" s="30"/>
      <c r="G15" s="22"/>
      <c r="H15" s="3"/>
      <c r="I15" s="3"/>
    </row>
    <row r="16" spans="2:9" ht="14.25" customHeight="1" thickBot="1" x14ac:dyDescent="0.35">
      <c r="B16" s="23"/>
      <c r="C16" s="24" t="s">
        <v>11</v>
      </c>
      <c r="D16" s="24" t="s">
        <v>12</v>
      </c>
      <c r="E16" s="24" t="s">
        <v>11</v>
      </c>
      <c r="F16" s="24" t="s">
        <v>12</v>
      </c>
      <c r="G16" s="25" t="s">
        <v>13</v>
      </c>
      <c r="H16" s="2"/>
      <c r="I16" s="2"/>
    </row>
    <row r="17" spans="2:10" ht="15.75" thickBot="1" x14ac:dyDescent="0.3">
      <c r="B17" s="17" t="s">
        <v>15</v>
      </c>
      <c r="C17" s="18">
        <f>C3/C4</f>
        <v>2.4545454545454546</v>
      </c>
      <c r="D17" s="19">
        <f>ROUND(C17,2)</f>
        <v>2.4500000000000002</v>
      </c>
      <c r="E17" s="18">
        <f>E3/E4</f>
        <v>2.0384615384615383</v>
      </c>
      <c r="F17" s="19">
        <f>ROUND(E17,2)</f>
        <v>2.04</v>
      </c>
      <c r="G17" s="20" t="s">
        <v>13</v>
      </c>
    </row>
    <row r="18" spans="2:10" ht="15.75" thickBot="1" x14ac:dyDescent="0.3">
      <c r="B18" s="10"/>
      <c r="C18" s="11"/>
      <c r="D18" s="12"/>
      <c r="E18" s="11"/>
      <c r="F18" s="12"/>
      <c r="G18" s="13"/>
    </row>
    <row r="19" spans="2:10" ht="15.75" thickBot="1" x14ac:dyDescent="0.3">
      <c r="B19" s="17" t="s">
        <v>14</v>
      </c>
      <c r="C19" s="18">
        <f>C5/C9</f>
        <v>0.52222222222222225</v>
      </c>
      <c r="D19" s="19">
        <f>ROUND(C19,2)</f>
        <v>0.52</v>
      </c>
      <c r="E19" s="18">
        <f>E5/E9</f>
        <v>0.56043956043956045</v>
      </c>
      <c r="F19" s="19">
        <f>ROUND(E19,2)</f>
        <v>0.56000000000000005</v>
      </c>
      <c r="G19" s="20" t="s">
        <v>13</v>
      </c>
    </row>
    <row r="20" spans="2:10" ht="15.75" thickBot="1" x14ac:dyDescent="0.3">
      <c r="B20" s="10"/>
      <c r="C20" s="11"/>
      <c r="D20" s="12"/>
      <c r="E20" s="11"/>
      <c r="F20" s="12"/>
      <c r="G20" s="13"/>
    </row>
    <row r="21" spans="2:10" x14ac:dyDescent="0.25">
      <c r="B21" s="14" t="s">
        <v>19</v>
      </c>
      <c r="C21" s="4">
        <f>C7/((C12+E12)/2)</f>
        <v>1.6904761904761905</v>
      </c>
      <c r="D21" s="5">
        <f>ROUND(C21,2)</f>
        <v>1.69</v>
      </c>
      <c r="E21" s="4">
        <f>E7/((E12+F12)/2)</f>
        <v>1.9829787234042553</v>
      </c>
      <c r="F21" s="5">
        <f t="shared" ref="F21:F23" si="0">ROUND(E21,2)</f>
        <v>1.98</v>
      </c>
      <c r="G21" s="6" t="s">
        <v>13</v>
      </c>
      <c r="H21" t="s">
        <v>23</v>
      </c>
      <c r="I21">
        <f>365/C21</f>
        <v>215.91549295774649</v>
      </c>
      <c r="J21">
        <f>365/F21</f>
        <v>184.34343434343435</v>
      </c>
    </row>
    <row r="22" spans="2:10" x14ac:dyDescent="0.25">
      <c r="B22" s="15" t="s">
        <v>16</v>
      </c>
      <c r="C22" s="11">
        <f>C7/C8</f>
        <v>0.98611111111111116</v>
      </c>
      <c r="D22" s="12">
        <f t="shared" ref="D22:D23" si="1">ROUND(C22,2)</f>
        <v>0.99</v>
      </c>
      <c r="E22" s="11">
        <f>E7/E8</f>
        <v>0.61315789473684212</v>
      </c>
      <c r="F22" s="12">
        <f t="shared" si="0"/>
        <v>0.61</v>
      </c>
      <c r="G22" s="13" t="s">
        <v>13</v>
      </c>
    </row>
    <row r="23" spans="2:10" ht="15.75" thickBot="1" x14ac:dyDescent="0.3">
      <c r="B23" s="16" t="s">
        <v>17</v>
      </c>
      <c r="C23" s="7">
        <f>C7/C9</f>
        <v>0.39444444444444443</v>
      </c>
      <c r="D23" s="8">
        <f t="shared" si="1"/>
        <v>0.39</v>
      </c>
      <c r="E23" s="7">
        <f>E7/E9</f>
        <v>0.25604395604395602</v>
      </c>
      <c r="F23" s="8">
        <f t="shared" si="0"/>
        <v>0.26</v>
      </c>
      <c r="G23" s="9" t="s">
        <v>13</v>
      </c>
    </row>
    <row r="24" spans="2:10" ht="15.75" thickBot="1" x14ac:dyDescent="0.3">
      <c r="B24" s="10"/>
      <c r="C24" s="11"/>
      <c r="D24" s="12"/>
      <c r="E24" s="11"/>
      <c r="F24" s="12"/>
      <c r="G24" s="13"/>
    </row>
    <row r="25" spans="2:10" ht="15.75" thickBot="1" x14ac:dyDescent="0.3">
      <c r="B25" s="17" t="s">
        <v>18</v>
      </c>
      <c r="C25" s="18">
        <f>C10/C7</f>
        <v>0.3211267605633803</v>
      </c>
      <c r="D25" s="19">
        <f>ROUND(C25,2)</f>
        <v>0.32</v>
      </c>
      <c r="E25" s="18">
        <f>E10/E7</f>
        <v>0.33905579399141633</v>
      </c>
      <c r="F25" s="19">
        <f>ROUND(E25,2)</f>
        <v>0.34</v>
      </c>
      <c r="G25" s="20" t="s">
        <v>13</v>
      </c>
    </row>
    <row r="26" spans="2:10" ht="15.75" thickBot="1" x14ac:dyDescent="0.3">
      <c r="B26" s="11"/>
      <c r="C26" s="11"/>
      <c r="D26" s="12"/>
      <c r="E26" s="11"/>
      <c r="F26" s="12"/>
      <c r="G26" s="11"/>
    </row>
    <row r="27" spans="2:10" ht="15.75" thickBot="1" x14ac:dyDescent="0.3">
      <c r="B27" s="17" t="s">
        <v>22</v>
      </c>
      <c r="C27" s="18">
        <f>C10/C11</f>
        <v>0.26511627906976742</v>
      </c>
      <c r="D27" s="19">
        <f>ROUND(C27,2)</f>
        <v>0.27</v>
      </c>
      <c r="E27" s="18">
        <f>E10/E11</f>
        <v>0.19750000000000001</v>
      </c>
      <c r="F27" s="19">
        <f>ROUND(E27,2)</f>
        <v>0.2</v>
      </c>
      <c r="G27" s="26" t="s">
        <v>13</v>
      </c>
    </row>
    <row r="28" spans="2:10" x14ac:dyDescent="0.25">
      <c r="B28" s="11"/>
      <c r="C28" s="11"/>
      <c r="D28" s="12"/>
      <c r="E28" s="11"/>
      <c r="F28" s="12"/>
      <c r="G28" s="11"/>
    </row>
    <row r="29" spans="2:10" x14ac:dyDescent="0.25">
      <c r="B29" t="s">
        <v>20</v>
      </c>
    </row>
    <row r="30" spans="2:10" x14ac:dyDescent="0.25">
      <c r="B30" t="s">
        <v>21</v>
      </c>
    </row>
  </sheetData>
  <mergeCells count="3">
    <mergeCell ref="B14:G14"/>
    <mergeCell ref="C15:D15"/>
    <mergeCell ref="E15:F15"/>
  </mergeCells>
  <pageMargins left="0.7" right="0.7" top="0.75" bottom="0.75" header="0.3" footer="0.3"/>
  <pageSetup paperSize="9" orientation="portrait" horizontalDpi="360" verticalDpi="360" r:id="rId1"/>
  <ignoredErrors>
    <ignoredError sqref="D19:E19 D17:E17 D25:E25 D22:E23 D2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RazonesFinancieras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2020-05-06T17:01:04Z</dcterms:modified>
</cp:coreProperties>
</file>