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a\Downloads\"/>
    </mc:Choice>
  </mc:AlternateContent>
  <xr:revisionPtr revIDLastSave="0" documentId="8_{02E3306E-C8AD-4CB0-A6BB-70262222B4CA}" xr6:coauthVersionLast="45" xr6:coauthVersionMax="45" xr10:uidLastSave="{00000000-0000-0000-0000-000000000000}"/>
  <bookViews>
    <workbookView xWindow="-110" yWindow="-110" windowWidth="19420" windowHeight="10420" activeTab="8" xr2:uid="{94F32E8A-2390-4E5C-8909-B02AAA67BDEC}"/>
  </bookViews>
  <sheets>
    <sheet name="1 (45)" sheetId="6" r:id="rId1"/>
    <sheet name="2 (49)" sheetId="8" r:id="rId2"/>
    <sheet name="3 (50)" sheetId="7" r:id="rId3"/>
    <sheet name="4 (54)" sheetId="9" r:id="rId4"/>
    <sheet name="5 (56)" sheetId="1" r:id="rId5"/>
    <sheet name="6 (58)" sheetId="2" r:id="rId6"/>
    <sheet name="7 (61)" sheetId="3" r:id="rId7"/>
    <sheet name="8 (63)" sheetId="4" r:id="rId8"/>
    <sheet name="9 (65)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5" l="1"/>
  <c r="C18" i="5"/>
  <c r="C17" i="5"/>
  <c r="C16" i="5"/>
  <c r="C13" i="4"/>
  <c r="D9" i="3"/>
  <c r="J8" i="2"/>
  <c r="J10" i="2"/>
  <c r="J6" i="2"/>
  <c r="D17" i="1"/>
  <c r="C15" i="1"/>
  <c r="D18" i="1"/>
  <c r="C16" i="1"/>
  <c r="C14" i="1"/>
  <c r="C17" i="9"/>
  <c r="C16" i="9"/>
  <c r="C15" i="9"/>
  <c r="G15" i="9"/>
  <c r="G14" i="9"/>
  <c r="D16" i="7"/>
  <c r="F15" i="7"/>
  <c r="C15" i="7"/>
  <c r="D15" i="7"/>
  <c r="D14" i="7"/>
  <c r="C14" i="7"/>
  <c r="C12" i="7"/>
  <c r="K17" i="8"/>
  <c r="J15" i="8"/>
  <c r="K14" i="8"/>
  <c r="M18" i="8"/>
  <c r="K13" i="8"/>
  <c r="M14" i="8"/>
  <c r="M15" i="8"/>
  <c r="M16" i="8"/>
  <c r="M17" i="8"/>
  <c r="M13" i="8"/>
  <c r="K6" i="8"/>
  <c r="K10" i="8"/>
  <c r="J9" i="8"/>
  <c r="J8" i="8"/>
  <c r="C18" i="6"/>
  <c r="C16" i="6"/>
  <c r="C17" i="6" s="1"/>
  <c r="G16" i="6"/>
  <c r="F16" i="6"/>
</calcChain>
</file>

<file path=xl/sharedStrings.xml><?xml version="1.0" encoding="utf-8"?>
<sst xmlns="http://schemas.openxmlformats.org/spreadsheetml/2006/main" count="73" uniqueCount="52">
  <si>
    <t>a P(x menor a 1000)</t>
  </si>
  <si>
    <t>Mu</t>
  </si>
  <si>
    <t>Sigma o desviación estándar</t>
  </si>
  <si>
    <t>Mu o media</t>
  </si>
  <si>
    <t>Punto z</t>
  </si>
  <si>
    <t>(x-mu)/sigma = punto Z</t>
  </si>
  <si>
    <t>En inglés es norm.s.dist</t>
  </si>
  <si>
    <t>b P(1000 menor a x menor a 2000)</t>
  </si>
  <si>
    <t>c (x mayor a ?) = 0.95</t>
  </si>
  <si>
    <t xml:space="preserve"> </t>
  </si>
  <si>
    <t>n</t>
  </si>
  <si>
    <t>preguntas</t>
  </si>
  <si>
    <t>P</t>
  </si>
  <si>
    <t>contestar correctamente</t>
  </si>
  <si>
    <t>x mayor a 43</t>
  </si>
  <si>
    <t>tiene clasificación A</t>
  </si>
  <si>
    <t>con binomial</t>
  </si>
  <si>
    <t>con normal</t>
  </si>
  <si>
    <t>P (x mayor o igual a 43)</t>
  </si>
  <si>
    <t>desv. Est</t>
  </si>
  <si>
    <t>a</t>
  </si>
  <si>
    <t>b</t>
  </si>
  <si>
    <t>P ( 35 menor o igual x menor o igual39)</t>
  </si>
  <si>
    <t>c</t>
  </si>
  <si>
    <t>d</t>
  </si>
  <si>
    <t>P =</t>
  </si>
  <si>
    <t>P (X mayor a 30)</t>
  </si>
  <si>
    <t>mu</t>
  </si>
  <si>
    <t>desv est</t>
  </si>
  <si>
    <t>P (x mayor o igual a 1000)</t>
  </si>
  <si>
    <t>minutos entre llamadas</t>
  </si>
  <si>
    <t>ó en Poisson</t>
  </si>
  <si>
    <t>llamadas por minuto</t>
  </si>
  <si>
    <t>llamadas por segundo</t>
  </si>
  <si>
    <t>varianza</t>
  </si>
  <si>
    <t>n*p*(1-p)</t>
  </si>
  <si>
    <t>raiz (np(1-p))</t>
  </si>
  <si>
    <t>Distribución Hipergeométrica</t>
  </si>
  <si>
    <t>N</t>
  </si>
  <si>
    <t>r</t>
  </si>
  <si>
    <t>a P(x=0)</t>
  </si>
  <si>
    <t>b P(x=1)</t>
  </si>
  <si>
    <t>c P(x mayor o igual)</t>
  </si>
  <si>
    <t>Poisson</t>
  </si>
  <si>
    <t>P (x mayor o igual a 20)</t>
  </si>
  <si>
    <t>fracasos por mes</t>
  </si>
  <si>
    <t>x = 4</t>
  </si>
  <si>
    <t>P (x = 4)</t>
  </si>
  <si>
    <t>a P (x = 2)</t>
  </si>
  <si>
    <t>b P (x = 1)</t>
  </si>
  <si>
    <t>c P (x =0)</t>
  </si>
  <si>
    <t>d P (x mayor o igual a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</si>
</sst>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000"/>
    <numFmt numFmtId="172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170" fontId="0" fillId="0" borderId="0" xfId="0" applyNumberFormat="1"/>
    <xf numFmtId="17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6350</xdr:rowOff>
    </xdr:from>
    <xdr:to>
      <xdr:col>9</xdr:col>
      <xdr:colOff>129443</xdr:colOff>
      <xdr:row>11</xdr:row>
      <xdr:rowOff>25941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0581F04-137D-4257-8790-F1F3E15AE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6350"/>
          <a:ext cx="7578132" cy="20153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736601</xdr:colOff>
      <xdr:row>14</xdr:row>
      <xdr:rowOff>155405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83FE68F-BAE6-4021-A407-F26AE57CB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6070600" cy="27335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265619</xdr:colOff>
      <xdr:row>9</xdr:row>
      <xdr:rowOff>56936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2A109A2-D65B-4757-8C4E-E82D1EC65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47619" cy="17142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751428</xdr:colOff>
      <xdr:row>12</xdr:row>
      <xdr:rowOff>9248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7CF233-2511-4CA4-A71E-35C025823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71428" cy="22190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8</xdr:col>
      <xdr:colOff>679450</xdr:colOff>
      <xdr:row>7</xdr:row>
      <xdr:rowOff>122163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582CDB3-01A0-434C-9AB5-BBD4A1B7F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838950" cy="14112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107950</xdr:rowOff>
    </xdr:from>
    <xdr:to>
      <xdr:col>8</xdr:col>
      <xdr:colOff>704850</xdr:colOff>
      <xdr:row>12</xdr:row>
      <xdr:rowOff>32492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014B22-655F-41C2-8431-DC9BCE7BE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97000"/>
          <a:ext cx="6864350" cy="8452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698500</xdr:colOff>
      <xdr:row>15</xdr:row>
      <xdr:rowOff>176989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8BAA518-20B5-475A-9E93-25DBB2D40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6032499" cy="293923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618000</xdr:colOff>
      <xdr:row>5</xdr:row>
      <xdr:rowOff>164964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7E7FAE4-6410-4985-973A-54A2FBA05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000000" cy="108571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103714</xdr:colOff>
      <xdr:row>8</xdr:row>
      <xdr:rowOff>79181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9B31A59-90A0-44E8-9DC3-EEDF6A079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485714" cy="155238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354483</xdr:colOff>
      <xdr:row>9</xdr:row>
      <xdr:rowOff>18840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662151B-BF61-487B-9D34-F8B82C4A5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933333" cy="16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63F68-3266-46D0-8407-EB488A9897EE}">
  <dimension ref="B13:H18"/>
  <sheetViews>
    <sheetView topLeftCell="A4" zoomScale="120" zoomScaleNormal="120" workbookViewId="0">
      <selection activeCell="D19" sqref="D19"/>
    </sheetView>
  </sheetViews>
  <sheetFormatPr baseColWidth="10" defaultRowHeight="14.5" x14ac:dyDescent="0.35"/>
  <cols>
    <col min="1" max="1" width="16.1796875" customWidth="1"/>
    <col min="2" max="2" width="14.26953125" customWidth="1"/>
  </cols>
  <sheetData>
    <row r="13" spans="2:8" x14ac:dyDescent="0.35">
      <c r="B13" s="1" t="s">
        <v>3</v>
      </c>
      <c r="C13">
        <v>1550</v>
      </c>
    </row>
    <row r="14" spans="2:8" x14ac:dyDescent="0.35">
      <c r="B14" s="1" t="s">
        <v>2</v>
      </c>
      <c r="C14">
        <v>300</v>
      </c>
    </row>
    <row r="15" spans="2:8" x14ac:dyDescent="0.35">
      <c r="F15" t="s">
        <v>5</v>
      </c>
    </row>
    <row r="16" spans="2:8" x14ac:dyDescent="0.35">
      <c r="B16" s="1" t="s">
        <v>0</v>
      </c>
      <c r="C16">
        <f>_xlfn.NORM.DIST(1000,$C$13,C14,TRUE)</f>
        <v>3.337650758481725E-2</v>
      </c>
      <c r="E16" t="s">
        <v>4</v>
      </c>
      <c r="F16">
        <f>(1000-C13)/C14</f>
        <v>-1.8333333333333333</v>
      </c>
      <c r="G16">
        <f>_xlfn.NORM.S.DIST(F16,TRUE)</f>
        <v>3.337650758481725E-2</v>
      </c>
      <c r="H16" t="s">
        <v>6</v>
      </c>
    </row>
    <row r="17" spans="2:4" x14ac:dyDescent="0.35">
      <c r="B17" s="1" t="s">
        <v>7</v>
      </c>
      <c r="C17">
        <f>_xlfn.NORM.DIST(2000,C13,C14,TRUE)-C16</f>
        <v>0.89981629114632466</v>
      </c>
    </row>
    <row r="18" spans="2:4" x14ac:dyDescent="0.35">
      <c r="B18" s="1" t="s">
        <v>8</v>
      </c>
      <c r="C18">
        <f>_xlfn.NORM.INV(0.95,C13,C14)</f>
        <v>2043.4560880854415</v>
      </c>
      <c r="D18">
        <v>2043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B6E16-CA90-40B5-98DF-5493A6F15D0C}">
  <dimension ref="A1:M18"/>
  <sheetViews>
    <sheetView topLeftCell="C5" zoomScale="130" zoomScaleNormal="130" workbookViewId="0">
      <selection activeCell="K17" sqref="K17"/>
    </sheetView>
  </sheetViews>
  <sheetFormatPr baseColWidth="10" defaultRowHeight="14.5" x14ac:dyDescent="0.35"/>
  <cols>
    <col min="9" max="9" width="23.453125" customWidth="1"/>
    <col min="10" max="10" width="14.81640625" customWidth="1"/>
    <col min="11" max="11" width="12.1796875" bestFit="1" customWidth="1"/>
  </cols>
  <sheetData>
    <row r="1" spans="1:13" x14ac:dyDescent="0.35">
      <c r="A1" t="s">
        <v>9</v>
      </c>
      <c r="I1" t="s">
        <v>10</v>
      </c>
      <c r="J1">
        <v>50</v>
      </c>
      <c r="K1" t="s">
        <v>11</v>
      </c>
    </row>
    <row r="2" spans="1:13" x14ac:dyDescent="0.35">
      <c r="I2" t="s">
        <v>12</v>
      </c>
      <c r="J2">
        <v>0.75</v>
      </c>
      <c r="K2" t="s">
        <v>13</v>
      </c>
    </row>
    <row r="3" spans="1:13" x14ac:dyDescent="0.35">
      <c r="I3" t="s">
        <v>20</v>
      </c>
    </row>
    <row r="4" spans="1:13" x14ac:dyDescent="0.35">
      <c r="I4" t="s">
        <v>14</v>
      </c>
      <c r="J4" t="s">
        <v>15</v>
      </c>
    </row>
    <row r="5" spans="1:13" x14ac:dyDescent="0.35">
      <c r="I5" t="s">
        <v>16</v>
      </c>
    </row>
    <row r="6" spans="1:13" x14ac:dyDescent="0.35">
      <c r="J6" s="1" t="s">
        <v>18</v>
      </c>
      <c r="K6">
        <f>1-_xlfn.BINOM.DIST(42,50,0.75,TRUE)</f>
        <v>4.5255846490164453E-2</v>
      </c>
    </row>
    <row r="7" spans="1:13" x14ac:dyDescent="0.35">
      <c r="I7" t="s">
        <v>17</v>
      </c>
    </row>
    <row r="8" spans="1:13" x14ac:dyDescent="0.35">
      <c r="I8" t="s">
        <v>1</v>
      </c>
      <c r="J8">
        <f>J1*J2</f>
        <v>37.5</v>
      </c>
    </row>
    <row r="9" spans="1:13" x14ac:dyDescent="0.35">
      <c r="I9" t="s">
        <v>19</v>
      </c>
      <c r="J9">
        <f>SQRT(J8*(1-J2))</f>
        <v>3.0618621784789726</v>
      </c>
    </row>
    <row r="10" spans="1:13" x14ac:dyDescent="0.35">
      <c r="J10" s="1" t="s">
        <v>18</v>
      </c>
      <c r="K10">
        <f>1-_xlfn.NORM.DIST(43,J8,J9,TRUE)</f>
        <v>3.6224006764893568E-2</v>
      </c>
    </row>
    <row r="12" spans="1:13" x14ac:dyDescent="0.35">
      <c r="I12" t="s">
        <v>21</v>
      </c>
      <c r="J12" t="s">
        <v>16</v>
      </c>
    </row>
    <row r="13" spans="1:13" x14ac:dyDescent="0.35">
      <c r="J13" s="1" t="s">
        <v>22</v>
      </c>
      <c r="K13">
        <f>_xlfn.BINOM.DIST(39,J1,J2,1)-_xlfn.BINOM.DIST(34,J1,J2,1)</f>
        <v>0.57471441834788661</v>
      </c>
      <c r="L13">
        <v>35</v>
      </c>
      <c r="M13">
        <f>_xlfn.BINOM.DIST(L13,50,0.75,FALSE)</f>
        <v>8.8835584014636038E-2</v>
      </c>
    </row>
    <row r="14" spans="1:13" x14ac:dyDescent="0.35">
      <c r="K14">
        <f>_xlfn.NORM.DIST(39,J8,J9,TRUE)-_xlfn.NORM.DIST(35,J8,J9,TRUE)</f>
        <v>0.48078885349553446</v>
      </c>
      <c r="L14">
        <v>36</v>
      </c>
      <c r="M14">
        <f t="shared" ref="M14:M19" si="0">_xlfn.BINOM.DIST(L14,50,0.75,FALSE)</f>
        <v>0.11104448001829501</v>
      </c>
    </row>
    <row r="15" spans="1:13" x14ac:dyDescent="0.35">
      <c r="I15" t="s">
        <v>23</v>
      </c>
      <c r="J15">
        <f>1-_xlfn.BINOM.DIST(29,50,0.75,TRUE)</f>
        <v>0.99373709275238897</v>
      </c>
      <c r="L15">
        <v>37</v>
      </c>
      <c r="M15">
        <f t="shared" si="0"/>
        <v>0.1260504908315781</v>
      </c>
    </row>
    <row r="16" spans="1:13" x14ac:dyDescent="0.35">
      <c r="I16" t="s">
        <v>24</v>
      </c>
      <c r="J16" t="s">
        <v>25</v>
      </c>
      <c r="K16">
        <v>0.25</v>
      </c>
      <c r="L16">
        <v>38</v>
      </c>
      <c r="M16">
        <f t="shared" si="0"/>
        <v>0.12936760901135649</v>
      </c>
    </row>
    <row r="17" spans="10:13" x14ac:dyDescent="0.35">
      <c r="J17" t="s">
        <v>26</v>
      </c>
      <c r="K17" s="3">
        <f>1-_xlfn.BINOM.DIST(29,50,0.25,TRUE)</f>
        <v>1.6422855519948598E-7</v>
      </c>
      <c r="L17">
        <v>39</v>
      </c>
      <c r="M17">
        <f t="shared" si="0"/>
        <v>0.11941625447202138</v>
      </c>
    </row>
    <row r="18" spans="10:13" x14ac:dyDescent="0.35">
      <c r="M18">
        <f>SUM(M13:M17)</f>
        <v>0.57471441834788706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44844-73F8-409D-BD2A-FEEFBE63D088}">
  <dimension ref="A12:F16"/>
  <sheetViews>
    <sheetView workbookViewId="0">
      <selection activeCell="D16" sqref="D16"/>
    </sheetView>
  </sheetViews>
  <sheetFormatPr baseColWidth="10" defaultRowHeight="14.5" x14ac:dyDescent="0.35"/>
  <sheetData>
    <row r="12" spans="1:6" x14ac:dyDescent="0.35">
      <c r="B12" t="s">
        <v>10</v>
      </c>
      <c r="C12">
        <f>60*4</f>
        <v>240</v>
      </c>
    </row>
    <row r="13" spans="1:6" x14ac:dyDescent="0.35">
      <c r="B13" t="s">
        <v>12</v>
      </c>
      <c r="C13">
        <v>0.49</v>
      </c>
    </row>
    <row r="14" spans="1:6" x14ac:dyDescent="0.35">
      <c r="A14" t="s">
        <v>20</v>
      </c>
      <c r="B14" t="s">
        <v>27</v>
      </c>
      <c r="C14">
        <f>C12*C13</f>
        <v>117.6</v>
      </c>
      <c r="D14">
        <f>C14*50</f>
        <v>5880</v>
      </c>
    </row>
    <row r="15" spans="1:6" x14ac:dyDescent="0.35">
      <c r="A15" t="s">
        <v>21</v>
      </c>
      <c r="B15" t="s">
        <v>1</v>
      </c>
      <c r="C15">
        <f>0.51*C12</f>
        <v>122.4</v>
      </c>
      <c r="D15">
        <f>C15*50</f>
        <v>6120</v>
      </c>
      <c r="E15" t="s">
        <v>28</v>
      </c>
      <c r="F15">
        <f>SQRT(D15*C13)</f>
        <v>54.761300203702248</v>
      </c>
    </row>
    <row r="16" spans="1:6" x14ac:dyDescent="0.35">
      <c r="C16" s="1" t="s">
        <v>29</v>
      </c>
      <c r="D16" s="2">
        <f>1-_xlfn.NORM.DIST(1000,D15,F15,TRUE)</f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3411D-2F21-4AAF-823B-9897A90F2771}">
  <dimension ref="B14:H17"/>
  <sheetViews>
    <sheetView topLeftCell="A5" zoomScale="130" zoomScaleNormal="130" workbookViewId="0">
      <selection activeCell="C18" sqref="C18"/>
    </sheetView>
  </sheetViews>
  <sheetFormatPr baseColWidth="10" defaultRowHeight="14.5" x14ac:dyDescent="0.35"/>
  <sheetData>
    <row r="14" spans="2:8" x14ac:dyDescent="0.35">
      <c r="B14" t="s">
        <v>20</v>
      </c>
      <c r="C14">
        <v>2</v>
      </c>
      <c r="D14" t="s">
        <v>30</v>
      </c>
      <c r="F14" t="s">
        <v>31</v>
      </c>
      <c r="G14" s="4">
        <f>1/C14</f>
        <v>0.5</v>
      </c>
      <c r="H14" s="4" t="s">
        <v>32</v>
      </c>
    </row>
    <row r="15" spans="2:8" x14ac:dyDescent="0.35">
      <c r="B15" t="s">
        <v>21</v>
      </c>
      <c r="C15">
        <f>_xlfn.EXPON.DIST(30,G15,1)</f>
        <v>0.22119921692859512</v>
      </c>
      <c r="G15" s="4">
        <f>G14/60</f>
        <v>8.3333333333333332E-3</v>
      </c>
      <c r="H15" s="4" t="s">
        <v>33</v>
      </c>
    </row>
    <row r="16" spans="2:8" x14ac:dyDescent="0.35">
      <c r="B16" t="s">
        <v>23</v>
      </c>
      <c r="C16">
        <f>_xlfn.EXPON.DIST(1,G14,TRUE)</f>
        <v>0.39346934028736658</v>
      </c>
    </row>
    <row r="17" spans="2:3" x14ac:dyDescent="0.35">
      <c r="B17" t="s">
        <v>24</v>
      </c>
      <c r="C17">
        <f>1-_xlfn.EXPON.DIST(5,G14,TRUE)</f>
        <v>8.2084998623898842E-2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5B316-EA90-4295-A54B-CF59B5814D7D}">
  <dimension ref="B14:E18"/>
  <sheetViews>
    <sheetView workbookViewId="0">
      <selection activeCell="C15" sqref="C15"/>
    </sheetView>
  </sheetViews>
  <sheetFormatPr baseColWidth="10" defaultRowHeight="14.5" x14ac:dyDescent="0.35"/>
  <cols>
    <col min="3" max="3" width="11.81640625" bestFit="1" customWidth="1"/>
  </cols>
  <sheetData>
    <row r="14" spans="2:3" x14ac:dyDescent="0.35">
      <c r="B14" t="s">
        <v>20</v>
      </c>
      <c r="C14">
        <f>_xlfn.BINOM.DIST(20,20,0.05,FALSE)</f>
        <v>9.536743164062544E-27</v>
      </c>
    </row>
    <row r="15" spans="2:3" x14ac:dyDescent="0.35">
      <c r="B15" t="s">
        <v>21</v>
      </c>
      <c r="C15">
        <f>_xlfn.BINOM.DIST(0,20,0.05,FALSE)</f>
        <v>0.35848592240854221</v>
      </c>
    </row>
    <row r="16" spans="2:3" x14ac:dyDescent="0.35">
      <c r="B16" t="s">
        <v>23</v>
      </c>
      <c r="C16">
        <f>2000*0.05</f>
        <v>100</v>
      </c>
    </row>
    <row r="17" spans="2:5" x14ac:dyDescent="0.35">
      <c r="B17" t="s">
        <v>24</v>
      </c>
      <c r="C17" t="s">
        <v>34</v>
      </c>
      <c r="D17">
        <f>C16*0.95</f>
        <v>95</v>
      </c>
      <c r="E17" t="s">
        <v>35</v>
      </c>
    </row>
    <row r="18" spans="2:5" x14ac:dyDescent="0.35">
      <c r="C18" t="s">
        <v>19</v>
      </c>
      <c r="D18">
        <f>SQRT(D17)</f>
        <v>9.7467943448089631</v>
      </c>
      <c r="E18" t="s">
        <v>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8BB51-D643-401D-A5C5-6E77BA313DE5}">
  <dimension ref="I1:J10"/>
  <sheetViews>
    <sheetView workbookViewId="0">
      <selection activeCell="I12" sqref="I12"/>
    </sheetView>
  </sheetViews>
  <sheetFormatPr baseColWidth="10" defaultRowHeight="14.5" x14ac:dyDescent="0.35"/>
  <cols>
    <col min="9" max="9" width="19.7265625" customWidth="1"/>
  </cols>
  <sheetData>
    <row r="1" spans="9:10" x14ac:dyDescent="0.35">
      <c r="I1" t="s">
        <v>37</v>
      </c>
    </row>
    <row r="2" spans="9:10" x14ac:dyDescent="0.35">
      <c r="I2" t="s">
        <v>38</v>
      </c>
      <c r="J2">
        <v>100</v>
      </c>
    </row>
    <row r="3" spans="9:10" x14ac:dyDescent="0.35">
      <c r="I3" t="s">
        <v>39</v>
      </c>
      <c r="J3">
        <v>1</v>
      </c>
    </row>
    <row r="4" spans="9:10" x14ac:dyDescent="0.35">
      <c r="I4" t="s">
        <v>10</v>
      </c>
      <c r="J4">
        <v>5</v>
      </c>
    </row>
    <row r="6" spans="9:10" x14ac:dyDescent="0.35">
      <c r="I6" t="s">
        <v>40</v>
      </c>
      <c r="J6">
        <f>_xlfn.HYPGEOM.DIST(0,J4,J3,J2,FALSE)</f>
        <v>0.94999999999999962</v>
      </c>
    </row>
    <row r="8" spans="9:10" x14ac:dyDescent="0.35">
      <c r="I8" t="s">
        <v>41</v>
      </c>
      <c r="J8">
        <f>_xlfn.HYPGEOM.DIST(1,J4,J3,J2,FALSE)</f>
        <v>4.9999999999999996E-2</v>
      </c>
    </row>
    <row r="10" spans="9:10" x14ac:dyDescent="0.35">
      <c r="I10" t="s">
        <v>42</v>
      </c>
      <c r="J10">
        <f>1-J6</f>
        <v>5.0000000000000377E-2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6E614-A334-49D2-980C-D60A918D09F1}">
  <dimension ref="B8:D9"/>
  <sheetViews>
    <sheetView workbookViewId="0">
      <selection activeCell="D9" sqref="D9"/>
    </sheetView>
  </sheetViews>
  <sheetFormatPr baseColWidth="10" defaultRowHeight="14.5" x14ac:dyDescent="0.35"/>
  <sheetData>
    <row r="8" spans="2:4" x14ac:dyDescent="0.35">
      <c r="B8" t="s">
        <v>43</v>
      </c>
    </row>
    <row r="9" spans="2:4" x14ac:dyDescent="0.35">
      <c r="B9" t="s">
        <v>44</v>
      </c>
      <c r="D9">
        <f>1-_xlfn.POISSON.DIST(19,15,TRUE)</f>
        <v>0.12478121503252482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9AA18-CBD1-4CC8-A7C6-E63E2151D404}">
  <dimension ref="B11:D13"/>
  <sheetViews>
    <sheetView workbookViewId="0">
      <selection activeCell="B14" sqref="B14"/>
    </sheetView>
  </sheetViews>
  <sheetFormatPr baseColWidth="10" defaultRowHeight="14.5" x14ac:dyDescent="0.35"/>
  <sheetData>
    <row r="11" spans="2:4" x14ac:dyDescent="0.35">
      <c r="B11" t="s">
        <v>1</v>
      </c>
      <c r="C11">
        <v>10</v>
      </c>
      <c r="D11" t="s">
        <v>45</v>
      </c>
    </row>
    <row r="12" spans="2:4" x14ac:dyDescent="0.35">
      <c r="B12" t="s">
        <v>46</v>
      </c>
    </row>
    <row r="13" spans="2:4" x14ac:dyDescent="0.35">
      <c r="B13" t="s">
        <v>47</v>
      </c>
      <c r="C13">
        <f>_xlfn.POISSON.DIST(4,10,FALSE)</f>
        <v>1.8916637401035354E-2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5F674-399F-4FC4-A865-5CF848B2673B}">
  <dimension ref="B12:C19"/>
  <sheetViews>
    <sheetView tabSelected="1" workbookViewId="0">
      <selection activeCell="C20" sqref="C20"/>
    </sheetView>
  </sheetViews>
  <sheetFormatPr baseColWidth="10" defaultRowHeight="14.5" x14ac:dyDescent="0.35"/>
  <cols>
    <col min="2" max="2" width="24.6328125" customWidth="1"/>
  </cols>
  <sheetData>
    <row r="12" spans="2:3" x14ac:dyDescent="0.35">
      <c r="B12" t="s">
        <v>38</v>
      </c>
      <c r="C12">
        <v>52</v>
      </c>
    </row>
    <row r="13" spans="2:3" x14ac:dyDescent="0.35">
      <c r="B13" t="s">
        <v>39</v>
      </c>
      <c r="C13">
        <v>4</v>
      </c>
    </row>
    <row r="14" spans="2:3" x14ac:dyDescent="0.35">
      <c r="B14" t="s">
        <v>10</v>
      </c>
      <c r="C14">
        <v>5</v>
      </c>
    </row>
    <row r="16" spans="2:3" x14ac:dyDescent="0.35">
      <c r="B16" t="s">
        <v>48</v>
      </c>
      <c r="C16">
        <f>_xlfn.HYPGEOM.DIST(2,$C$14,$C$13,$C$12,0)</f>
        <v>3.9929818081078601E-2</v>
      </c>
    </row>
    <row r="17" spans="2:3" x14ac:dyDescent="0.35">
      <c r="B17" t="s">
        <v>49</v>
      </c>
      <c r="C17">
        <f>_xlfn.HYPGEOM.DIST(1,$C$14,$C$13,$C$12,0)</f>
        <v>0.29947363560808932</v>
      </c>
    </row>
    <row r="18" spans="2:3" x14ac:dyDescent="0.35">
      <c r="B18" t="s">
        <v>50</v>
      </c>
      <c r="C18">
        <f>_xlfn.HYPGEOM.DIST(0,$C$14,$C$13,$C$12,0)</f>
        <v>0.65884199833779666</v>
      </c>
    </row>
    <row r="19" spans="2:3" x14ac:dyDescent="0.35">
      <c r="B19" t="s">
        <v>51</v>
      </c>
      <c r="C19">
        <f>1-C18</f>
        <v>0.34115800166220334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1 (45)</vt:lpstr>
      <vt:lpstr>2 (49)</vt:lpstr>
      <vt:lpstr>3 (50)</vt:lpstr>
      <vt:lpstr>4 (54)</vt:lpstr>
      <vt:lpstr>5 (56)</vt:lpstr>
      <vt:lpstr>6 (58)</vt:lpstr>
      <vt:lpstr>7 (61)</vt:lpstr>
      <vt:lpstr>8 (63)</vt:lpstr>
      <vt:lpstr>9 (65)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Sandari G</dc:creator>
  <cp:lastModifiedBy>Sandari G</cp:lastModifiedBy>
  <dcterms:created xsi:type="dcterms:W3CDTF">2020-04-02T17:04:33Z</dcterms:created>
  <dcterms:modified xsi:type="dcterms:W3CDTF">2020-04-02T18:57:36Z</dcterms:modified>
</cp:coreProperties>
</file>