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sveth/Documents/Estadistica I/"/>
    </mc:Choice>
  </mc:AlternateContent>
  <xr:revisionPtr revIDLastSave="0" documentId="13_ncr:1_{BF9E3FB4-B91E-3540-A939-1EFBDF7210B5}" xr6:coauthVersionLast="36" xr6:coauthVersionMax="36" xr10:uidLastSave="{00000000-0000-0000-0000-000000000000}"/>
  <bookViews>
    <workbookView xWindow="7120" yWindow="460" windowWidth="23160" windowHeight="15660" xr2:uid="{FCD06984-D488-EC4A-87F7-45EB9E2E3044}"/>
  </bookViews>
  <sheets>
    <sheet name="210" sheetId="2" r:id="rId1"/>
    <sheet name="209" sheetId="1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16" i="1" s="1"/>
  <c r="C6" i="1"/>
  <c r="B6" i="1"/>
  <c r="C5" i="1"/>
  <c r="B5" i="1"/>
  <c r="C4" i="1"/>
  <c r="B4" i="1"/>
  <c r="C17" i="1" s="1"/>
  <c r="D112" i="2" l="1"/>
  <c r="D113" i="2"/>
  <c r="D114" i="2"/>
  <c r="D115" i="2"/>
  <c r="E115" i="2" s="1"/>
  <c r="F115" i="2" s="1"/>
  <c r="D116" i="2"/>
  <c r="E112" i="2"/>
  <c r="F112" i="2" s="1"/>
  <c r="D111" i="2"/>
  <c r="E116" i="2"/>
  <c r="F116" i="2" s="1"/>
  <c r="F114" i="2"/>
  <c r="E113" i="2"/>
  <c r="F113" i="2" s="1"/>
  <c r="E114" i="2"/>
  <c r="E111" i="2"/>
  <c r="F111" i="2" s="1"/>
  <c r="C117" i="2"/>
  <c r="C112" i="2"/>
  <c r="C113" i="2"/>
  <c r="C114" i="2"/>
  <c r="C115" i="2"/>
  <c r="C116" i="2"/>
  <c r="C111" i="2"/>
  <c r="B98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81" i="2"/>
  <c r="B78" i="2"/>
  <c r="B70" i="2"/>
  <c r="B66" i="2"/>
  <c r="B67" i="2"/>
  <c r="B68" i="2"/>
  <c r="B65" i="2"/>
  <c r="B57" i="2"/>
  <c r="B59" i="2"/>
  <c r="B60" i="2"/>
  <c r="B61" i="2"/>
  <c r="A54" i="2"/>
  <c r="C48" i="2"/>
  <c r="C47" i="2"/>
  <c r="C49" i="2"/>
  <c r="A32" i="2"/>
  <c r="A35" i="2" s="1"/>
  <c r="B11" i="2"/>
  <c r="E8" i="2"/>
  <c r="E9" i="2"/>
  <c r="E10" i="2"/>
  <c r="E11" i="2"/>
  <c r="E12" i="2"/>
  <c r="E13" i="2"/>
  <c r="E7" i="2"/>
  <c r="B7" i="2"/>
  <c r="A5" i="2"/>
  <c r="F117" i="2" l="1"/>
  <c r="F118" i="2" s="1"/>
  <c r="E14" i="2"/>
  <c r="B9" i="2"/>
</calcChain>
</file>

<file path=xl/sharedStrings.xml><?xml version="1.0" encoding="utf-8"?>
<sst xmlns="http://schemas.openxmlformats.org/spreadsheetml/2006/main" count="84" uniqueCount="73">
  <si>
    <t>InterContinental Hoteld and Resorts</t>
  </si>
  <si>
    <t>prefiere permanecer con el grupo de su tour</t>
  </si>
  <si>
    <t>No lo prefiere</t>
  </si>
  <si>
    <t>a)</t>
  </si>
  <si>
    <t>eventos:</t>
  </si>
  <si>
    <t>b)</t>
  </si>
  <si>
    <t>x</t>
  </si>
  <si>
    <t>fx</t>
  </si>
  <si>
    <t>c)</t>
  </si>
  <si>
    <t>por lo menos 2, este tipo requiere tabla</t>
  </si>
  <si>
    <t>artículos producidos presentan algun defecto</t>
  </si>
  <si>
    <t>Suponga que selecciona aleatoriamente dos piezas producidas con la nueva</t>
  </si>
  <si>
    <t>máquina y que busca el número de piezas defectuosas.</t>
  </si>
  <si>
    <t>Exitos=</t>
  </si>
  <si>
    <t>Articulos que presentan defectos</t>
  </si>
  <si>
    <t>Fracasos=</t>
  </si>
  <si>
    <t>Articulos que NO presentan defectos</t>
  </si>
  <si>
    <t>ND = NO presenta defectos</t>
  </si>
  <si>
    <t>D = articulo presenta defectos</t>
  </si>
  <si>
    <t>x= numero de articulos que presentan defectos</t>
  </si>
  <si>
    <t>D</t>
  </si>
  <si>
    <t>ND</t>
  </si>
  <si>
    <t>Primer Ensayo</t>
  </si>
  <si>
    <t>Segundo Ensayo</t>
  </si>
  <si>
    <t>(D,D)</t>
  </si>
  <si>
    <t>(D,ND)</t>
  </si>
  <si>
    <t>(ND,D)</t>
  </si>
  <si>
    <t>(ND,ND)</t>
  </si>
  <si>
    <t>valor de x</t>
  </si>
  <si>
    <t>Resultado Ex.</t>
  </si>
  <si>
    <t>¿En cuántos resultados experimentales hay exactamente una pieza defectuosa?</t>
  </si>
  <si>
    <t>d)</t>
  </si>
  <si>
    <t>Calcule las probabilidades de hallar ninguna pieza defectuosa, exactamente una pieza defectuosa</t>
  </si>
  <si>
    <t>y dos piezas defectuosas.</t>
  </si>
  <si>
    <t>Hallar 1 pieza defectuosa</t>
  </si>
  <si>
    <t>f(x)</t>
  </si>
  <si>
    <t>Hallar ninguna pieza defectuosa</t>
  </si>
  <si>
    <t>Hallar 2 piezas defectuosas</t>
  </si>
  <si>
    <t>detecte un ataque</t>
  </si>
  <si>
    <t>a. ¿Cuál es la probabilidad de que un solo sistema de detección detecte un ataque?</t>
  </si>
  <si>
    <t>b. Si se instalan dos sistemas de detección en una misma área y los dos operan independientemente,</t>
  </si>
  <si>
    <t>¿cuál es la probabilidad de que por lo menos uno de los sistemas detecte el ataque?</t>
  </si>
  <si>
    <t>Sistemas de deteccion detectan el ataque</t>
  </si>
  <si>
    <t xml:space="preserve">ENSAYOS </t>
  </si>
  <si>
    <t>ENSAYOS: 5</t>
  </si>
  <si>
    <t>c. Si se instalan tres sistemas, ¿cuál es la probabilidad de que por lo menos uno de los sistemas</t>
  </si>
  <si>
    <t>detecte el ataque?</t>
  </si>
  <si>
    <t>d. ¿Recomendaría que se usaran varios sistemas de detección? Explique.</t>
  </si>
  <si>
    <t>Si por que cada sistema extra aumentara la probabilidad de deteccion exitosa, aunque sea por muy poco</t>
  </si>
  <si>
    <t>personas de 25 años o más habían estudiado cuatro años en la universidad</t>
  </si>
  <si>
    <t>Dada una muestra de 15 individuos de 25 años o más,</t>
  </si>
  <si>
    <t>a. ¿Cuál es la probabilidad de que cuatro hayan estudiado cuatro años en la universidad?</t>
  </si>
  <si>
    <t>b. ¿De que tres o más hayan estudiado cuatro años en la universidad?</t>
  </si>
  <si>
    <t>En el caso particular de una variable aleatoria binomial, es factible calcular la varianza empleando</t>
  </si>
  <si>
    <r>
      <t xml:space="preserve">la fórmula </t>
    </r>
    <r>
      <rPr>
        <sz val="10"/>
        <color theme="1"/>
        <rFont val="Helvetica"/>
        <family val="2"/>
      </rPr>
      <t>σ</t>
    </r>
    <r>
      <rPr>
        <sz val="6"/>
        <color theme="1"/>
        <rFont val="Times"/>
        <family val="1"/>
      </rPr>
      <t xml:space="preserve">2 </t>
    </r>
    <r>
      <rPr>
        <sz val="10"/>
        <color theme="1"/>
        <rFont val="Times"/>
        <family val="1"/>
      </rPr>
      <t>np(1 p). En el caso del problema de la tienda de ropa Martin Clothing Store,</t>
    </r>
  </si>
  <si>
    <t>definición general de varianza para una variable aleatoria discreta, ecuación (5.5), y las probabilidades</t>
  </si>
  <si>
    <t>de la tabla 5.7 para comprobar que la varianza es 0.63</t>
  </si>
  <si>
    <t>n</t>
  </si>
  <si>
    <t>p</t>
  </si>
  <si>
    <r>
      <t xml:space="preserve">en donde n 3 y p 0.3, se encontró que </t>
    </r>
    <r>
      <rPr>
        <sz val="10"/>
        <color theme="1"/>
        <rFont val="Helvetica"/>
        <family val="2"/>
      </rPr>
      <t>σ</t>
    </r>
    <r>
      <rPr>
        <sz val="6"/>
        <color theme="1"/>
        <rFont val="Times"/>
        <family val="1"/>
      </rPr>
      <t xml:space="preserve">2= </t>
    </r>
    <r>
      <rPr>
        <sz val="10"/>
        <color theme="1"/>
        <rFont val="Times"/>
        <family val="1"/>
      </rPr>
      <t>np(1 p)= 3(0.3)(0.7)= 0.63. Aplique la</t>
    </r>
  </si>
  <si>
    <t>xfx</t>
  </si>
  <si>
    <t>x-𝜇</t>
  </si>
  <si>
    <t>( x-𝜇)**2</t>
  </si>
  <si>
    <t>(( x-𝜇)**2)* f(x)</t>
  </si>
  <si>
    <t>𝜇</t>
  </si>
  <si>
    <t>LA VARIANZA NO ES 0.63, ES 1.25</t>
  </si>
  <si>
    <t>P</t>
  </si>
  <si>
    <t>Nnum</t>
  </si>
  <si>
    <t>f(x) acumulado</t>
  </si>
  <si>
    <t>A</t>
  </si>
  <si>
    <t>P(X=3)</t>
  </si>
  <si>
    <t>B</t>
  </si>
  <si>
    <t>P(al menos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</si>
</sst>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.00000000_-;\-* #,##0.00000000_-;_-* &quot;-&quot;??_-;_-@_-"/>
    <numFmt numFmtId="169" formatCode="0.00000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"/>
      <family val="1"/>
    </font>
    <font>
      <sz val="20"/>
      <color rgb="FF002060"/>
      <name val="Times New Roman"/>
      <family val="1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Helvetica"/>
      <family val="2"/>
    </font>
    <font>
      <sz val="6"/>
      <color theme="1"/>
      <name val="Times"/>
      <family val="1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4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2" fillId="0" borderId="5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3" fillId="2" borderId="0" xfId="0" applyFont="1" applyFill="1"/>
    <xf numFmtId="0" fontId="3" fillId="0" borderId="0" xfId="0" applyFont="1" applyFill="1"/>
    <xf numFmtId="0" fontId="5" fillId="2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right"/>
    </xf>
    <xf numFmtId="0" fontId="9" fillId="0" borderId="0" xfId="0" applyFont="1"/>
    <xf numFmtId="0" fontId="1" fillId="0" borderId="0" xfId="1"/>
    <xf numFmtId="0" fontId="1" fillId="3" borderId="9" xfId="1" applyFill="1" applyBorder="1"/>
    <xf numFmtId="168" fontId="0" fillId="0" borderId="0" xfId="2" applyNumberFormat="1" applyFont="1"/>
    <xf numFmtId="0" fontId="1" fillId="2" borderId="0" xfId="1" applyFill="1"/>
    <xf numFmtId="168" fontId="1" fillId="0" borderId="0" xfId="1" applyNumberFormat="1"/>
    <xf numFmtId="169" fontId="1" fillId="0" borderId="0" xfId="1" applyNumberFormat="1"/>
  </cellXfs>
  <cellStyles count="3">
    <cellStyle name="Millares 2" xfId="2" xr:uid="{5C4409BD-9F05-4340-8A15-891B756F84DC}"/>
    <cellStyle name="Normal" xfId="0" builtinId="0"/>
    <cellStyle name="Normal 2" xfId="1" xr:uid="{6FD4CB88-2706-034D-948F-45C4CCA1A8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748974</xdr:colOff>
      <xdr:row>28</xdr:row>
      <xdr:rowOff>97692</xdr:rowOff>
    </xdr:from>
    <xdr:to>
      <xdr:col>1</xdr:col>
      <xdr:colOff>691987</xdr:colOff>
      <xdr:row>30</xdr:row>
      <xdr:rowOff>130256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2C1CC25-76D0-5B4B-9CE3-42A9EF8B8346}"/>
            </a:ext>
          </a:extLst>
        </xdr:cNvPr>
        <xdr:cNvCxnSpPr/>
      </xdr:nvCxnSpPr>
      <xdr:spPr>
        <a:xfrm flipV="1">
          <a:off x="748974" y="6024359"/>
          <a:ext cx="765257" cy="439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700128</xdr:colOff>
      <xdr:row>30</xdr:row>
      <xdr:rowOff>138397</xdr:rowOff>
    </xdr:from>
    <xdr:to>
      <xdr:col>1</xdr:col>
      <xdr:colOff>789679</xdr:colOff>
      <xdr:row>30</xdr:row>
      <xdr:rowOff>146538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C6D416EC-B818-7A4A-A245-89B305ABB54B}"/>
            </a:ext>
          </a:extLst>
        </xdr:cNvPr>
        <xdr:cNvCxnSpPr/>
      </xdr:nvCxnSpPr>
      <xdr:spPr>
        <a:xfrm>
          <a:off x="700128" y="6472115"/>
          <a:ext cx="911795" cy="814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689707</xdr:colOff>
      <xdr:row>33</xdr:row>
      <xdr:rowOff>130256</xdr:rowOff>
    </xdr:from>
    <xdr:to>
      <xdr:col>1</xdr:col>
      <xdr:colOff>814102</xdr:colOff>
      <xdr:row>33</xdr:row>
      <xdr:rowOff>136117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629B1585-98EA-3047-B9E8-AD19729BC2D8}"/>
            </a:ext>
          </a:extLst>
        </xdr:cNvPr>
        <xdr:cNvCxnSpPr/>
      </xdr:nvCxnSpPr>
      <xdr:spPr>
        <a:xfrm flipV="1">
          <a:off x="689707" y="7074551"/>
          <a:ext cx="946639" cy="586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675705</xdr:colOff>
      <xdr:row>33</xdr:row>
      <xdr:rowOff>130256</xdr:rowOff>
    </xdr:from>
    <xdr:to>
      <xdr:col>1</xdr:col>
      <xdr:colOff>781538</xdr:colOff>
      <xdr:row>35</xdr:row>
      <xdr:rowOff>122116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62C8297F-233B-A14C-B62A-AF50D3EF79A2}"/>
            </a:ext>
          </a:extLst>
        </xdr:cNvPr>
        <xdr:cNvCxnSpPr/>
      </xdr:nvCxnSpPr>
      <xdr:spPr>
        <a:xfrm>
          <a:off x="675705" y="7074551"/>
          <a:ext cx="928077" cy="39891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260603</xdr:colOff>
      <xdr:row>105</xdr:row>
      <xdr:rowOff>109142</xdr:rowOff>
    </xdr:from>
    <xdr:to>
      <xdr:col>4</xdr:col>
      <xdr:colOff>459482</xdr:colOff>
      <xdr:row>107</xdr:row>
      <xdr:rowOff>95513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636319C-20A5-9542-87D5-4BE63B61C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026" y="22098052"/>
          <a:ext cx="3251764" cy="393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ACB2-F04F-9C43-9297-1EB55422918D}">
  <dimension ref="A1:G119"/>
  <sheetViews>
    <sheetView tabSelected="1" zoomScale="92" zoomScaleNormal="131" workbookViewId="0">
      <selection sqref="A1:G119"/>
    </sheetView>
  </sheetViews>
  <sheetFormatPr baseColWidth="10" defaultRowHeight="16" x14ac:dyDescent="0.2"/>
  <cols>
    <col min="1" max="1" width="17" customWidth="1"/>
    <col min="2" max="2" width="15" customWidth="1"/>
    <col min="3" max="3" width="14.33203125" bestFit="1" customWidth="1"/>
  </cols>
  <sheetData>
    <row r="1" spans="1:5" ht="25" x14ac:dyDescent="0.25">
      <c r="A1" s="4">
        <v>28</v>
      </c>
    </row>
    <row r="2" spans="1:5" x14ac:dyDescent="0.2">
      <c r="A2" s="1" t="s">
        <v>0</v>
      </c>
    </row>
    <row r="4" spans="1:5" x14ac:dyDescent="0.2">
      <c r="A4">
        <v>0.23</v>
      </c>
      <c r="B4" s="1" t="s">
        <v>1</v>
      </c>
    </row>
    <row r="5" spans="1:5" x14ac:dyDescent="0.2">
      <c r="A5">
        <f>1-A4</f>
        <v>0.77</v>
      </c>
      <c r="B5" s="1" t="s">
        <v>2</v>
      </c>
    </row>
    <row r="6" spans="1:5" x14ac:dyDescent="0.2">
      <c r="D6" t="s">
        <v>6</v>
      </c>
      <c r="E6" t="s">
        <v>7</v>
      </c>
    </row>
    <row r="7" spans="1:5" x14ac:dyDescent="0.2">
      <c r="A7" s="3" t="s">
        <v>3</v>
      </c>
      <c r="B7" s="3">
        <f>_xlfn.BINOM.DIST(2,B8,A4,FALSE)</f>
        <v>0.27893938033499999</v>
      </c>
      <c r="D7">
        <v>0</v>
      </c>
      <c r="E7">
        <f>_xlfn.BINOM.DIST(D7,6,$A$4,FALSE)</f>
        <v>0.20842238008899999</v>
      </c>
    </row>
    <row r="8" spans="1:5" x14ac:dyDescent="0.2">
      <c r="A8" t="s">
        <v>4</v>
      </c>
      <c r="B8">
        <v>6</v>
      </c>
      <c r="D8">
        <v>1</v>
      </c>
      <c r="E8">
        <f>_xlfn.BINOM.DIST(D8,6,$A$4,FALSE)</f>
        <v>0.37353621366600004</v>
      </c>
    </row>
    <row r="9" spans="1:5" x14ac:dyDescent="0.2">
      <c r="A9" s="3" t="s">
        <v>5</v>
      </c>
      <c r="B9" s="3">
        <f>SUM(E9:E13)</f>
        <v>0.41804140624499997</v>
      </c>
      <c r="D9">
        <v>2</v>
      </c>
      <c r="E9">
        <f>_xlfn.BINOM.DIST(D9,6,$A$4,FALSE)</f>
        <v>0.27893938033499999</v>
      </c>
    </row>
    <row r="10" spans="1:5" x14ac:dyDescent="0.2">
      <c r="A10" t="s">
        <v>9</v>
      </c>
      <c r="D10">
        <v>3</v>
      </c>
      <c r="E10">
        <f>_xlfn.BINOM.DIST(D10,6,$A$4,FALSE)</f>
        <v>0.11109274021999997</v>
      </c>
    </row>
    <row r="11" spans="1:5" x14ac:dyDescent="0.2">
      <c r="A11" s="3" t="s">
        <v>8</v>
      </c>
      <c r="B11" s="3">
        <f>_xlfn.BINOM.DIST(0,10,A4,FALSE)</f>
        <v>7.3266804725862014E-2</v>
      </c>
      <c r="D11">
        <v>4</v>
      </c>
      <c r="E11">
        <f>_xlfn.BINOM.DIST(D11,6,$A$4,FALSE)</f>
        <v>2.4887659335000017E-2</v>
      </c>
    </row>
    <row r="12" spans="1:5" x14ac:dyDescent="0.2">
      <c r="D12">
        <v>5</v>
      </c>
      <c r="E12">
        <f>_xlfn.BINOM.DIST(D12,6,$A$4,FALSE)</f>
        <v>2.9735904660000002E-3</v>
      </c>
    </row>
    <row r="13" spans="1:5" x14ac:dyDescent="0.2">
      <c r="D13">
        <v>6</v>
      </c>
      <c r="E13">
        <f>_xlfn.BINOM.DIST(D13,6,$A$4,FALSE)</f>
        <v>1.4803588900000014E-4</v>
      </c>
    </row>
    <row r="14" spans="1:5" x14ac:dyDescent="0.2">
      <c r="E14">
        <f>SUM(E7:E13)</f>
        <v>1</v>
      </c>
    </row>
    <row r="15" spans="1:5" ht="25" x14ac:dyDescent="0.25">
      <c r="A15" s="4">
        <v>30</v>
      </c>
    </row>
    <row r="16" spans="1:5" x14ac:dyDescent="0.2">
      <c r="A16" s="5">
        <v>0.03</v>
      </c>
      <c r="B16" t="s">
        <v>10</v>
      </c>
    </row>
    <row r="17" spans="1:4" x14ac:dyDescent="0.2">
      <c r="A17" s="1" t="s">
        <v>11</v>
      </c>
    </row>
    <row r="18" spans="1:4" x14ac:dyDescent="0.2">
      <c r="A18" s="1" t="s">
        <v>12</v>
      </c>
    </row>
    <row r="19" spans="1:4" x14ac:dyDescent="0.2">
      <c r="A19" s="2" t="s">
        <v>3</v>
      </c>
    </row>
    <row r="20" spans="1:4" x14ac:dyDescent="0.2">
      <c r="A20" s="6" t="s">
        <v>13</v>
      </c>
      <c r="B20" s="6" t="s">
        <v>14</v>
      </c>
      <c r="C20" s="6"/>
      <c r="D20" s="6"/>
    </row>
    <row r="21" spans="1:4" x14ac:dyDescent="0.2">
      <c r="A21" s="6" t="s">
        <v>15</v>
      </c>
      <c r="B21" s="6" t="s">
        <v>16</v>
      </c>
      <c r="C21" s="6"/>
      <c r="D21" s="6"/>
    </row>
    <row r="23" spans="1:4" x14ac:dyDescent="0.2">
      <c r="A23" s="2" t="s">
        <v>5</v>
      </c>
    </row>
    <row r="24" spans="1:4" x14ac:dyDescent="0.2">
      <c r="A24" t="s">
        <v>18</v>
      </c>
    </row>
    <row r="25" spans="1:4" x14ac:dyDescent="0.2">
      <c r="A25" t="s">
        <v>17</v>
      </c>
    </row>
    <row r="26" spans="1:4" ht="17" thickBot="1" x14ac:dyDescent="0.25">
      <c r="A26" t="s">
        <v>19</v>
      </c>
    </row>
    <row r="27" spans="1:4" x14ac:dyDescent="0.2">
      <c r="A27" s="7"/>
      <c r="B27" s="8"/>
      <c r="C27" s="8" t="s">
        <v>23</v>
      </c>
      <c r="D27" s="9"/>
    </row>
    <row r="28" spans="1:4" x14ac:dyDescent="0.2">
      <c r="A28" s="10" t="s">
        <v>22</v>
      </c>
      <c r="B28" s="11"/>
      <c r="C28" s="11" t="s">
        <v>29</v>
      </c>
      <c r="D28" s="12" t="s">
        <v>28</v>
      </c>
    </row>
    <row r="29" spans="1:4" x14ac:dyDescent="0.2">
      <c r="A29" s="13"/>
      <c r="B29" s="11"/>
      <c r="C29" s="11" t="s">
        <v>24</v>
      </c>
      <c r="D29" s="12">
        <v>2</v>
      </c>
    </row>
    <row r="30" spans="1:4" x14ac:dyDescent="0.2">
      <c r="A30" s="13"/>
      <c r="B30" s="11"/>
      <c r="C30" s="11"/>
      <c r="D30" s="12"/>
    </row>
    <row r="31" spans="1:4" x14ac:dyDescent="0.2">
      <c r="A31" s="14" t="s">
        <v>20</v>
      </c>
      <c r="B31" s="11"/>
      <c r="C31" s="11" t="s">
        <v>25</v>
      </c>
      <c r="D31" s="12">
        <v>1</v>
      </c>
    </row>
    <row r="32" spans="1:4" x14ac:dyDescent="0.2">
      <c r="A32" s="14">
        <f>0.03</f>
        <v>0.03</v>
      </c>
      <c r="B32" s="11"/>
      <c r="C32" s="11"/>
      <c r="D32" s="12"/>
    </row>
    <row r="33" spans="1:7" x14ac:dyDescent="0.2">
      <c r="A33" s="13"/>
      <c r="B33" s="11"/>
      <c r="C33" s="11"/>
      <c r="D33" s="12"/>
    </row>
    <row r="34" spans="1:7" x14ac:dyDescent="0.2">
      <c r="A34" s="14" t="s">
        <v>21</v>
      </c>
      <c r="B34" s="11"/>
      <c r="C34" s="11" t="s">
        <v>26</v>
      </c>
      <c r="D34" s="12">
        <v>1</v>
      </c>
    </row>
    <row r="35" spans="1:7" x14ac:dyDescent="0.2">
      <c r="A35" s="14">
        <f>1-A32</f>
        <v>0.97</v>
      </c>
      <c r="B35" s="11"/>
      <c r="C35" s="11"/>
      <c r="D35" s="12"/>
    </row>
    <row r="36" spans="1:7" ht="17" thickBot="1" x14ac:dyDescent="0.25">
      <c r="A36" s="15"/>
      <c r="B36" s="16"/>
      <c r="C36" s="16" t="s">
        <v>27</v>
      </c>
      <c r="D36" s="17">
        <v>0</v>
      </c>
    </row>
    <row r="38" spans="1:7" x14ac:dyDescent="0.2">
      <c r="A38" s="2" t="s">
        <v>8</v>
      </c>
      <c r="B38" s="18" t="s">
        <v>30</v>
      </c>
      <c r="C38" s="2"/>
      <c r="D38" s="2"/>
      <c r="E38" s="2"/>
      <c r="F38" s="2"/>
    </row>
    <row r="39" spans="1:7" x14ac:dyDescent="0.2">
      <c r="B39" s="6">
        <v>2</v>
      </c>
    </row>
    <row r="40" spans="1:7" x14ac:dyDescent="0.2">
      <c r="A40" s="2" t="s">
        <v>31</v>
      </c>
      <c r="B40" s="18" t="s">
        <v>32</v>
      </c>
      <c r="C40" s="2"/>
      <c r="D40" s="2"/>
      <c r="E40" s="2"/>
      <c r="F40" s="2"/>
      <c r="G40" s="2"/>
    </row>
    <row r="41" spans="1:7" x14ac:dyDescent="0.2">
      <c r="A41" s="2"/>
      <c r="B41" s="18" t="s">
        <v>33</v>
      </c>
      <c r="C41" s="2"/>
      <c r="D41" s="2"/>
      <c r="E41" s="2"/>
      <c r="F41" s="2"/>
      <c r="G41" s="2"/>
    </row>
    <row r="42" spans="1:7" x14ac:dyDescent="0.2">
      <c r="A42" t="s">
        <v>43</v>
      </c>
      <c r="B42">
        <v>4</v>
      </c>
    </row>
    <row r="47" spans="1:7" x14ac:dyDescent="0.2">
      <c r="A47" s="6" t="s">
        <v>34</v>
      </c>
      <c r="B47" s="6"/>
      <c r="C47" s="6">
        <f>_xlfn.BINOM.DIST(1,4,A32,FALSE)</f>
        <v>0.10952075999999999</v>
      </c>
    </row>
    <row r="48" spans="1:7" x14ac:dyDescent="0.2">
      <c r="A48" s="6" t="s">
        <v>36</v>
      </c>
      <c r="B48" s="6"/>
      <c r="C48" s="6">
        <f>_xlfn.BINOM.DIST(0,4,A32,FALSE)</f>
        <v>0.88529281000000004</v>
      </c>
    </row>
    <row r="49" spans="1:7" x14ac:dyDescent="0.2">
      <c r="A49" s="6" t="s">
        <v>37</v>
      </c>
      <c r="B49" s="6"/>
      <c r="C49" s="6">
        <f>_xlfn.BINOM.DIST(2,4,A32,FALSE)</f>
        <v>5.0808599999999987E-3</v>
      </c>
    </row>
    <row r="51" spans="1:7" ht="25" x14ac:dyDescent="0.25">
      <c r="A51" s="4">
        <v>32</v>
      </c>
    </row>
    <row r="52" spans="1:7" x14ac:dyDescent="0.2">
      <c r="A52">
        <v>0.9</v>
      </c>
      <c r="B52" s="1" t="s">
        <v>38</v>
      </c>
      <c r="C52" t="s">
        <v>44</v>
      </c>
    </row>
    <row r="53" spans="1:7" x14ac:dyDescent="0.2">
      <c r="A53" s="18" t="s">
        <v>39</v>
      </c>
      <c r="B53" s="20"/>
      <c r="C53" s="20"/>
      <c r="D53" s="20"/>
      <c r="E53" s="20"/>
      <c r="F53" s="21"/>
      <c r="G53" s="21"/>
    </row>
    <row r="54" spans="1:7" x14ac:dyDescent="0.2">
      <c r="A54" s="6">
        <f>_xlfn.BINOM.DIST(1,1,A52,FALSE)</f>
        <v>0.9</v>
      </c>
    </row>
    <row r="55" spans="1:7" x14ac:dyDescent="0.2">
      <c r="A55" s="18" t="s">
        <v>40</v>
      </c>
      <c r="B55" s="2"/>
      <c r="C55" s="2"/>
      <c r="D55" s="2"/>
      <c r="E55" s="2"/>
      <c r="F55" s="2"/>
    </row>
    <row r="56" spans="1:7" x14ac:dyDescent="0.2">
      <c r="A56" s="18" t="s">
        <v>41</v>
      </c>
      <c r="B56" s="2"/>
      <c r="C56" s="2"/>
      <c r="D56" s="2"/>
      <c r="E56" s="2"/>
      <c r="F56" s="2"/>
    </row>
    <row r="57" spans="1:7" ht="17" x14ac:dyDescent="0.2">
      <c r="A57" s="19"/>
      <c r="B57" s="23">
        <f>B60+B61</f>
        <v>0.99</v>
      </c>
    </row>
    <row r="58" spans="1:7" x14ac:dyDescent="0.2">
      <c r="A58" s="19" t="s">
        <v>42</v>
      </c>
      <c r="B58" s="22" t="s">
        <v>7</v>
      </c>
    </row>
    <row r="59" spans="1:7" x14ac:dyDescent="0.2">
      <c r="A59">
        <v>0</v>
      </c>
      <c r="B59">
        <f>_xlfn.BINOM.DIST(0,2,$A$52,FALSE)</f>
        <v>9.999999999999995E-3</v>
      </c>
    </row>
    <row r="60" spans="1:7" x14ac:dyDescent="0.2">
      <c r="A60">
        <v>1</v>
      </c>
      <c r="B60">
        <f>_xlfn.BINOM.DIST(A60,2,$A$52,FALSE)</f>
        <v>0.17999999999999994</v>
      </c>
    </row>
    <row r="61" spans="1:7" x14ac:dyDescent="0.2">
      <c r="A61">
        <v>2</v>
      </c>
      <c r="B61">
        <f>_xlfn.BINOM.DIST(A61,2,$A$52,FALSE)</f>
        <v>0.81</v>
      </c>
    </row>
    <row r="62" spans="1:7" x14ac:dyDescent="0.2">
      <c r="A62" s="18" t="s">
        <v>45</v>
      </c>
      <c r="B62" s="2"/>
      <c r="C62" s="2"/>
      <c r="D62" s="2"/>
      <c r="E62" s="2"/>
      <c r="F62" s="2"/>
    </row>
    <row r="63" spans="1:7" x14ac:dyDescent="0.2">
      <c r="A63" s="18" t="s">
        <v>46</v>
      </c>
      <c r="B63" s="2"/>
      <c r="C63" s="2"/>
      <c r="D63" s="2"/>
      <c r="E63" s="2"/>
      <c r="F63" s="2"/>
    </row>
    <row r="64" spans="1:7" x14ac:dyDescent="0.2">
      <c r="A64" t="s">
        <v>6</v>
      </c>
      <c r="B64" t="s">
        <v>7</v>
      </c>
    </row>
    <row r="65" spans="1:5" x14ac:dyDescent="0.2">
      <c r="A65">
        <v>0</v>
      </c>
      <c r="B65">
        <f>_xlfn.BINOM.DIST(A65,3,$A$52,FALSE)</f>
        <v>9.9999999999999937E-4</v>
      </c>
    </row>
    <row r="66" spans="1:5" x14ac:dyDescent="0.2">
      <c r="A66">
        <v>1</v>
      </c>
      <c r="B66">
        <f t="shared" ref="B66:B68" si="0">_xlfn.BINOM.DIST(A66,3,$A$52,FALSE)</f>
        <v>2.6999999999999989E-2</v>
      </c>
    </row>
    <row r="67" spans="1:5" x14ac:dyDescent="0.2">
      <c r="A67">
        <v>2</v>
      </c>
      <c r="B67">
        <f t="shared" si="0"/>
        <v>0.24299999999999999</v>
      </c>
    </row>
    <row r="68" spans="1:5" x14ac:dyDescent="0.2">
      <c r="A68">
        <v>3</v>
      </c>
      <c r="B68">
        <f t="shared" si="0"/>
        <v>0.72900000000000009</v>
      </c>
    </row>
    <row r="70" spans="1:5" x14ac:dyDescent="0.2">
      <c r="B70" s="6">
        <f>SUM(B66:B68)</f>
        <v>0.99900000000000011</v>
      </c>
    </row>
    <row r="71" spans="1:5" x14ac:dyDescent="0.2">
      <c r="A71" s="18" t="s">
        <v>47</v>
      </c>
      <c r="B71" s="2"/>
      <c r="C71" s="2"/>
      <c r="D71" s="2"/>
      <c r="E71" s="2"/>
    </row>
    <row r="72" spans="1:5" x14ac:dyDescent="0.2">
      <c r="A72" s="6" t="s">
        <v>48</v>
      </c>
    </row>
    <row r="74" spans="1:5" ht="25" x14ac:dyDescent="0.25">
      <c r="A74" s="4">
        <v>34</v>
      </c>
    </row>
    <row r="75" spans="1:5" x14ac:dyDescent="0.2">
      <c r="A75">
        <v>0.25</v>
      </c>
      <c r="B75" s="1" t="s">
        <v>49</v>
      </c>
    </row>
    <row r="76" spans="1:5" x14ac:dyDescent="0.2">
      <c r="A76" s="1" t="s">
        <v>50</v>
      </c>
    </row>
    <row r="77" spans="1:5" x14ac:dyDescent="0.2">
      <c r="A77" s="18" t="s">
        <v>51</v>
      </c>
      <c r="B77" s="2"/>
      <c r="C77" s="2"/>
      <c r="D77" s="2"/>
      <c r="E77" s="2"/>
    </row>
    <row r="78" spans="1:5" x14ac:dyDescent="0.2">
      <c r="B78" s="6">
        <f>_xlfn.BINOM.DIST(4,15,A75,FALSE)</f>
        <v>0.22519906517118218</v>
      </c>
    </row>
    <row r="79" spans="1:5" x14ac:dyDescent="0.2">
      <c r="A79" s="18" t="s">
        <v>52</v>
      </c>
      <c r="B79" s="2"/>
      <c r="C79" s="2"/>
      <c r="D79" s="2"/>
    </row>
    <row r="80" spans="1:5" x14ac:dyDescent="0.2">
      <c r="A80" t="s">
        <v>6</v>
      </c>
      <c r="B80" t="s">
        <v>7</v>
      </c>
    </row>
    <row r="81" spans="1:2" x14ac:dyDescent="0.2">
      <c r="A81">
        <v>0</v>
      </c>
      <c r="B81">
        <f>_xlfn.BINOM.DIST(A81,15,$A$75,FALSE)</f>
        <v>1.3363461010158065E-2</v>
      </c>
    </row>
    <row r="82" spans="1:2" x14ac:dyDescent="0.2">
      <c r="A82">
        <v>1</v>
      </c>
      <c r="B82">
        <f t="shared" ref="B82:B96" si="1">_xlfn.BINOM.DIST(A82,15,$A$75,FALSE)</f>
        <v>6.6817305050790338E-2</v>
      </c>
    </row>
    <row r="83" spans="1:2" x14ac:dyDescent="0.2">
      <c r="A83">
        <v>2</v>
      </c>
      <c r="B83">
        <f t="shared" si="1"/>
        <v>0.15590704511851075</v>
      </c>
    </row>
    <row r="84" spans="1:2" x14ac:dyDescent="0.2">
      <c r="A84">
        <v>3</v>
      </c>
      <c r="B84">
        <f t="shared" si="1"/>
        <v>0.22519906517118218</v>
      </c>
    </row>
    <row r="85" spans="1:2" x14ac:dyDescent="0.2">
      <c r="A85">
        <v>4</v>
      </c>
      <c r="B85">
        <f t="shared" si="1"/>
        <v>0.22519906517118218</v>
      </c>
    </row>
    <row r="86" spans="1:2" x14ac:dyDescent="0.2">
      <c r="A86">
        <v>5</v>
      </c>
      <c r="B86">
        <f t="shared" si="1"/>
        <v>0.16514598112553358</v>
      </c>
    </row>
    <row r="87" spans="1:2" x14ac:dyDescent="0.2">
      <c r="A87">
        <v>6</v>
      </c>
      <c r="B87">
        <f t="shared" si="1"/>
        <v>9.1747767291963059E-2</v>
      </c>
    </row>
    <row r="88" spans="1:2" x14ac:dyDescent="0.2">
      <c r="A88">
        <v>7</v>
      </c>
      <c r="B88">
        <f t="shared" si="1"/>
        <v>3.9320471696555608E-2</v>
      </c>
    </row>
    <row r="89" spans="1:2" x14ac:dyDescent="0.2">
      <c r="A89">
        <v>8</v>
      </c>
      <c r="B89">
        <f t="shared" si="1"/>
        <v>1.3106823898851871E-2</v>
      </c>
    </row>
    <row r="90" spans="1:2" x14ac:dyDescent="0.2">
      <c r="A90">
        <v>9</v>
      </c>
      <c r="B90">
        <f t="shared" si="1"/>
        <v>3.398065455257893E-3</v>
      </c>
    </row>
    <row r="91" spans="1:2" x14ac:dyDescent="0.2">
      <c r="A91">
        <v>10</v>
      </c>
      <c r="B91">
        <f t="shared" si="1"/>
        <v>6.7961309105157863E-4</v>
      </c>
    </row>
    <row r="92" spans="1:2" x14ac:dyDescent="0.2">
      <c r="A92">
        <v>11</v>
      </c>
      <c r="B92">
        <f t="shared" si="1"/>
        <v>1.0297168046236046E-4</v>
      </c>
    </row>
    <row r="93" spans="1:2" x14ac:dyDescent="0.2">
      <c r="A93">
        <v>12</v>
      </c>
      <c r="B93">
        <f t="shared" si="1"/>
        <v>1.1441297829151157E-5</v>
      </c>
    </row>
    <row r="94" spans="1:2" x14ac:dyDescent="0.2">
      <c r="A94">
        <v>13</v>
      </c>
      <c r="B94">
        <f t="shared" si="1"/>
        <v>8.8009983301163059E-7</v>
      </c>
    </row>
    <row r="95" spans="1:2" x14ac:dyDescent="0.2">
      <c r="A95">
        <v>14</v>
      </c>
      <c r="B95">
        <f t="shared" si="1"/>
        <v>4.1909515857696467E-8</v>
      </c>
    </row>
    <row r="96" spans="1:2" x14ac:dyDescent="0.2">
      <c r="A96">
        <v>15</v>
      </c>
      <c r="B96">
        <f t="shared" si="1"/>
        <v>9.3132257461547934E-10</v>
      </c>
    </row>
    <row r="98" spans="1:6" x14ac:dyDescent="0.2">
      <c r="B98" s="6">
        <f>SUM(B84:B96)</f>
        <v>0.7639121888205409</v>
      </c>
    </row>
    <row r="100" spans="1:6" ht="25" x14ac:dyDescent="0.25">
      <c r="A100" s="4">
        <v>36</v>
      </c>
    </row>
    <row r="101" spans="1:6" x14ac:dyDescent="0.2">
      <c r="A101" s="1" t="s">
        <v>53</v>
      </c>
    </row>
    <row r="102" spans="1:6" x14ac:dyDescent="0.2">
      <c r="A102" s="1" t="s">
        <v>54</v>
      </c>
    </row>
    <row r="103" spans="1:6" x14ac:dyDescent="0.2">
      <c r="A103" s="1" t="s">
        <v>59</v>
      </c>
    </row>
    <row r="104" spans="1:6" x14ac:dyDescent="0.2">
      <c r="A104" s="1" t="s">
        <v>55</v>
      </c>
    </row>
    <row r="105" spans="1:6" x14ac:dyDescent="0.2">
      <c r="A105" s="1" t="s">
        <v>56</v>
      </c>
    </row>
    <row r="106" spans="1:6" x14ac:dyDescent="0.2">
      <c r="A106" s="1"/>
    </row>
    <row r="107" spans="1:6" x14ac:dyDescent="0.2">
      <c r="A107">
        <v>3</v>
      </c>
      <c r="B107" t="s">
        <v>57</v>
      </c>
    </row>
    <row r="108" spans="1:6" x14ac:dyDescent="0.2">
      <c r="A108">
        <v>0.3</v>
      </c>
      <c r="B108" t="s">
        <v>58</v>
      </c>
    </row>
    <row r="110" spans="1:6" x14ac:dyDescent="0.2">
      <c r="A110" t="s">
        <v>6</v>
      </c>
      <c r="B110" t="s">
        <v>7</v>
      </c>
      <c r="C110" t="s">
        <v>60</v>
      </c>
      <c r="D110" t="s">
        <v>61</v>
      </c>
      <c r="E110" t="s">
        <v>62</v>
      </c>
      <c r="F110" t="s">
        <v>63</v>
      </c>
    </row>
    <row r="111" spans="1:6" x14ac:dyDescent="0.2">
      <c r="A111">
        <v>0</v>
      </c>
      <c r="B111">
        <v>0.18</v>
      </c>
      <c r="C111">
        <f>A111*B111</f>
        <v>0</v>
      </c>
      <c r="D111">
        <f>A111-$C$117</f>
        <v>-1.5</v>
      </c>
      <c r="E111">
        <f>POWER(D111,2)</f>
        <v>2.25</v>
      </c>
      <c r="F111">
        <f>E111*B111</f>
        <v>0.40499999999999997</v>
      </c>
    </row>
    <row r="112" spans="1:6" x14ac:dyDescent="0.2">
      <c r="A112">
        <v>1</v>
      </c>
      <c r="B112">
        <v>0.39</v>
      </c>
      <c r="C112">
        <f t="shared" ref="C112:C116" si="2">A112*B112</f>
        <v>0.39</v>
      </c>
      <c r="D112">
        <f t="shared" ref="D112:D116" si="3">A112-$C$117</f>
        <v>-0.5</v>
      </c>
      <c r="E112">
        <f t="shared" ref="E112:E116" si="4">POWER(D112,2)</f>
        <v>0.25</v>
      </c>
      <c r="F112">
        <f>E112*B112</f>
        <v>9.7500000000000003E-2</v>
      </c>
    </row>
    <row r="113" spans="1:6" x14ac:dyDescent="0.2">
      <c r="A113">
        <v>2</v>
      </c>
      <c r="B113">
        <v>0.24</v>
      </c>
      <c r="C113">
        <f t="shared" si="2"/>
        <v>0.48</v>
      </c>
      <c r="D113">
        <f t="shared" si="3"/>
        <v>0.5</v>
      </c>
      <c r="E113">
        <f t="shared" si="4"/>
        <v>0.25</v>
      </c>
      <c r="F113">
        <f t="shared" ref="F112:F116" si="5">E113*B113</f>
        <v>0.06</v>
      </c>
    </row>
    <row r="114" spans="1:6" x14ac:dyDescent="0.2">
      <c r="A114">
        <v>3</v>
      </c>
      <c r="B114">
        <v>0.14000000000000001</v>
      </c>
      <c r="C114">
        <f t="shared" si="2"/>
        <v>0.42000000000000004</v>
      </c>
      <c r="D114">
        <f t="shared" si="3"/>
        <v>1.5</v>
      </c>
      <c r="E114">
        <f t="shared" si="4"/>
        <v>2.25</v>
      </c>
      <c r="F114">
        <f t="shared" si="5"/>
        <v>0.31500000000000006</v>
      </c>
    </row>
    <row r="115" spans="1:6" x14ac:dyDescent="0.2">
      <c r="A115">
        <v>4</v>
      </c>
      <c r="B115">
        <v>0.04</v>
      </c>
      <c r="C115">
        <f t="shared" si="2"/>
        <v>0.16</v>
      </c>
      <c r="D115">
        <f t="shared" si="3"/>
        <v>2.5</v>
      </c>
      <c r="E115">
        <f>POWER(D115,2)</f>
        <v>6.25</v>
      </c>
      <c r="F115">
        <f t="shared" si="5"/>
        <v>0.25</v>
      </c>
    </row>
    <row r="116" spans="1:6" x14ac:dyDescent="0.2">
      <c r="A116">
        <v>5</v>
      </c>
      <c r="B116">
        <v>0.01</v>
      </c>
      <c r="C116">
        <f t="shared" si="2"/>
        <v>0.05</v>
      </c>
      <c r="D116">
        <f t="shared" si="3"/>
        <v>3.5</v>
      </c>
      <c r="E116">
        <f>POWER(D116,2)</f>
        <v>12.25</v>
      </c>
      <c r="F116">
        <f t="shared" si="5"/>
        <v>0.1225</v>
      </c>
    </row>
    <row r="117" spans="1:6" x14ac:dyDescent="0.2">
      <c r="B117" s="24" t="s">
        <v>64</v>
      </c>
      <c r="C117">
        <f>SUM(C111:C116)</f>
        <v>1.5</v>
      </c>
      <c r="F117">
        <f>SUM(F111:F116)</f>
        <v>1.25</v>
      </c>
    </row>
    <row r="118" spans="1:6" x14ac:dyDescent="0.2">
      <c r="F118">
        <f>SQRT(F117)</f>
        <v>1.1180339887498949</v>
      </c>
    </row>
    <row r="119" spans="1:6" ht="20" x14ac:dyDescent="0.25">
      <c r="A119" s="25" t="s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5EE0-6B30-E843-9B02-9386EEA79F30}">
  <dimension ref="A1:D17"/>
  <sheetViews>
    <sheetView zoomScale="150" workbookViewId="0">
      <selection activeCell="E9" sqref="E9"/>
    </sheetView>
  </sheetViews>
  <sheetFormatPr baseColWidth="10" defaultRowHeight="16" x14ac:dyDescent="0.2"/>
  <cols>
    <col min="2" max="2" width="12.5" bestFit="1" customWidth="1"/>
    <col min="3" max="3" width="13.5" bestFit="1" customWidth="1"/>
  </cols>
  <sheetData>
    <row r="1" spans="1:4" x14ac:dyDescent="0.2">
      <c r="A1" s="26" t="s">
        <v>66</v>
      </c>
      <c r="B1" s="26">
        <v>0.3</v>
      </c>
      <c r="C1" s="26" t="s">
        <v>67</v>
      </c>
      <c r="D1" s="26">
        <v>10</v>
      </c>
    </row>
    <row r="2" spans="1:4" x14ac:dyDescent="0.2">
      <c r="A2" s="27">
        <v>29</v>
      </c>
      <c r="B2" s="26"/>
      <c r="C2" s="26"/>
      <c r="D2" s="26"/>
    </row>
    <row r="3" spans="1:4" x14ac:dyDescent="0.2">
      <c r="A3" s="26" t="s">
        <v>6</v>
      </c>
      <c r="B3" s="26" t="s">
        <v>35</v>
      </c>
      <c r="C3" s="26" t="s">
        <v>68</v>
      </c>
      <c r="D3" s="26"/>
    </row>
    <row r="4" spans="1:4" x14ac:dyDescent="0.2">
      <c r="A4" s="26">
        <v>0</v>
      </c>
      <c r="B4" s="28">
        <f t="shared" ref="B4:B14" si="0">_xlfn.BINOM.DIST(A4,10,$B$2,FALSE)</f>
        <v>1</v>
      </c>
      <c r="C4" s="28">
        <f t="shared" ref="C4:C14" si="1">_xlfn.BINOM.DIST(A4,10,$B$2,TRUE)</f>
        <v>1</v>
      </c>
      <c r="D4" s="26"/>
    </row>
    <row r="5" spans="1:4" x14ac:dyDescent="0.2">
      <c r="A5" s="26">
        <v>1</v>
      </c>
      <c r="B5" s="28">
        <f t="shared" si="0"/>
        <v>0</v>
      </c>
      <c r="C5" s="28">
        <f t="shared" si="1"/>
        <v>1</v>
      </c>
      <c r="D5" s="26"/>
    </row>
    <row r="6" spans="1:4" x14ac:dyDescent="0.2">
      <c r="A6" s="26">
        <v>2</v>
      </c>
      <c r="B6" s="28">
        <f t="shared" si="0"/>
        <v>0</v>
      </c>
      <c r="C6" s="28">
        <f t="shared" si="1"/>
        <v>1</v>
      </c>
      <c r="D6" s="26"/>
    </row>
    <row r="7" spans="1:4" x14ac:dyDescent="0.2">
      <c r="A7" s="26">
        <v>3</v>
      </c>
      <c r="B7" s="28">
        <f t="shared" si="0"/>
        <v>0</v>
      </c>
      <c r="C7" s="28">
        <f t="shared" si="1"/>
        <v>1</v>
      </c>
      <c r="D7" s="26"/>
    </row>
    <row r="8" spans="1:4" x14ac:dyDescent="0.2">
      <c r="A8" s="26">
        <v>4</v>
      </c>
      <c r="B8" s="28">
        <f t="shared" si="0"/>
        <v>0</v>
      </c>
      <c r="C8" s="28">
        <f t="shared" si="1"/>
        <v>1</v>
      </c>
      <c r="D8" s="26"/>
    </row>
    <row r="9" spans="1:4" x14ac:dyDescent="0.2">
      <c r="A9" s="26">
        <v>5</v>
      </c>
      <c r="B9" s="28">
        <f t="shared" si="0"/>
        <v>0</v>
      </c>
      <c r="C9" s="28">
        <f t="shared" si="1"/>
        <v>1</v>
      </c>
      <c r="D9" s="26"/>
    </row>
    <row r="10" spans="1:4" x14ac:dyDescent="0.2">
      <c r="A10" s="26">
        <v>6</v>
      </c>
      <c r="B10" s="28">
        <f t="shared" si="0"/>
        <v>0</v>
      </c>
      <c r="C10" s="28">
        <f t="shared" si="1"/>
        <v>1</v>
      </c>
      <c r="D10" s="26"/>
    </row>
    <row r="11" spans="1:4" x14ac:dyDescent="0.2">
      <c r="A11" s="26">
        <v>7</v>
      </c>
      <c r="B11" s="28">
        <f t="shared" si="0"/>
        <v>0</v>
      </c>
      <c r="C11" s="28">
        <f t="shared" si="1"/>
        <v>1</v>
      </c>
      <c r="D11" s="26"/>
    </row>
    <row r="12" spans="1:4" x14ac:dyDescent="0.2">
      <c r="A12" s="26">
        <v>8</v>
      </c>
      <c r="B12" s="28">
        <f t="shared" si="0"/>
        <v>0</v>
      </c>
      <c r="C12" s="28">
        <f t="shared" si="1"/>
        <v>1</v>
      </c>
      <c r="D12" s="26"/>
    </row>
    <row r="13" spans="1:4" x14ac:dyDescent="0.2">
      <c r="A13" s="26">
        <v>9</v>
      </c>
      <c r="B13" s="28">
        <f t="shared" si="0"/>
        <v>0</v>
      </c>
      <c r="C13" s="28">
        <f t="shared" si="1"/>
        <v>1</v>
      </c>
      <c r="D13" s="26"/>
    </row>
    <row r="14" spans="1:4" x14ac:dyDescent="0.2">
      <c r="A14" s="26">
        <v>10</v>
      </c>
      <c r="B14" s="28">
        <f t="shared" si="0"/>
        <v>0</v>
      </c>
      <c r="C14" s="28">
        <f t="shared" si="1"/>
        <v>1</v>
      </c>
      <c r="D14" s="26"/>
    </row>
    <row r="15" spans="1:4" x14ac:dyDescent="0.2">
      <c r="A15" s="26"/>
      <c r="B15" s="26"/>
      <c r="C15" s="26"/>
      <c r="D15" s="26"/>
    </row>
    <row r="16" spans="1:4" x14ac:dyDescent="0.2">
      <c r="A16" s="29" t="s">
        <v>69</v>
      </c>
      <c r="B16" s="26" t="s">
        <v>70</v>
      </c>
      <c r="C16" s="30">
        <f>B7</f>
        <v>0</v>
      </c>
      <c r="D16" s="26"/>
    </row>
    <row r="17" spans="1:4" x14ac:dyDescent="0.2">
      <c r="A17" s="29" t="s">
        <v>71</v>
      </c>
      <c r="B17" s="26" t="s">
        <v>72</v>
      </c>
      <c r="C17" s="31">
        <f>1-SUM(B4:B6)</f>
        <v>0</v>
      </c>
      <c r="D17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98EF-81C8-4747-A230-38CA4845392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210</vt:lpstr>
      <vt:lpstr>209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Anesveth Maatens</dc:creator>
  <cp:lastModifiedBy>Anesveth Maatens</cp:lastModifiedBy>
  <dcterms:created xsi:type="dcterms:W3CDTF">2020-02-27T18:19:30Z</dcterms:created>
  <dcterms:modified xsi:type="dcterms:W3CDTF">2020-02-29T00:39:10Z</dcterms:modified>
</cp:coreProperties>
</file>