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2CF6B24A-3239-8540-8F4F-29A094E06CAD}" xr6:coauthVersionLast="36" xr6:coauthVersionMax="36" xr10:uidLastSave="{00000000-0000-0000-0000-000000000000}"/>
  <bookViews>
    <workbookView xWindow="380" yWindow="460" windowWidth="28040" windowHeight="16120" xr2:uid="{E8CC7010-3CCB-2144-9FDE-005FDADD6FE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D42" i="1"/>
  <c r="B31" i="1"/>
  <c r="C50" i="1" l="1"/>
  <c r="C49" i="1"/>
  <c r="G47" i="1"/>
  <c r="G46" i="1"/>
  <c r="E32" i="1"/>
  <c r="F32" i="1" s="1"/>
  <c r="G32" i="1" s="1"/>
  <c r="D32" i="1"/>
  <c r="D33" i="1"/>
  <c r="D34" i="1"/>
  <c r="D35" i="1"/>
  <c r="D36" i="1"/>
  <c r="D37" i="1"/>
  <c r="D38" i="1"/>
  <c r="D39" i="1"/>
  <c r="D40" i="1"/>
  <c r="D41" i="1"/>
  <c r="D31" i="1"/>
  <c r="C48" i="1"/>
  <c r="C47" i="1"/>
  <c r="C46" i="1"/>
  <c r="C45" i="1"/>
  <c r="C33" i="1"/>
  <c r="C34" i="1"/>
  <c r="C35" i="1"/>
  <c r="C36" i="1"/>
  <c r="C37" i="1"/>
  <c r="C38" i="1"/>
  <c r="C39" i="1"/>
  <c r="C40" i="1"/>
  <c r="C41" i="1"/>
  <c r="C31" i="1"/>
  <c r="C43" i="1" s="1"/>
  <c r="C32" i="1"/>
  <c r="C44" i="1"/>
  <c r="B32" i="1"/>
  <c r="B33" i="1"/>
  <c r="B34" i="1"/>
  <c r="B35" i="1"/>
  <c r="B36" i="1"/>
  <c r="B37" i="1"/>
  <c r="B38" i="1"/>
  <c r="B39" i="1"/>
  <c r="B40" i="1"/>
  <c r="B41" i="1"/>
  <c r="E39" i="1" l="1"/>
  <c r="F39" i="1" s="1"/>
  <c r="G39" i="1" s="1"/>
  <c r="E31" i="1"/>
  <c r="F31" i="1" s="1"/>
  <c r="G31" i="1" s="1"/>
  <c r="E38" i="1"/>
  <c r="F38" i="1" s="1"/>
  <c r="G38" i="1" s="1"/>
  <c r="E34" i="1"/>
  <c r="F34" i="1" s="1"/>
  <c r="G34" i="1" s="1"/>
  <c r="E35" i="1"/>
  <c r="F35" i="1" s="1"/>
  <c r="G35" i="1" s="1"/>
  <c r="E41" i="1"/>
  <c r="F41" i="1" s="1"/>
  <c r="G41" i="1" s="1"/>
  <c r="E37" i="1"/>
  <c r="F37" i="1" s="1"/>
  <c r="G37" i="1" s="1"/>
  <c r="E33" i="1"/>
  <c r="F33" i="1" s="1"/>
  <c r="G33" i="1" s="1"/>
  <c r="E40" i="1"/>
  <c r="F40" i="1" s="1"/>
  <c r="G40" i="1" s="1"/>
  <c r="E36" i="1"/>
  <c r="F36" i="1" s="1"/>
  <c r="G36" i="1" s="1"/>
  <c r="F25" i="1"/>
  <c r="F24" i="1"/>
  <c r="F20" i="1"/>
  <c r="F21" i="1"/>
  <c r="F22" i="1"/>
  <c r="F19" i="1"/>
  <c r="I13" i="1"/>
  <c r="I14" i="1"/>
  <c r="I15" i="1"/>
  <c r="I12" i="1"/>
  <c r="H13" i="1"/>
  <c r="H14" i="1"/>
  <c r="H15" i="1"/>
  <c r="H12" i="1"/>
  <c r="G13" i="1"/>
  <c r="G14" i="1"/>
  <c r="G15" i="1"/>
  <c r="G12" i="1"/>
  <c r="F15" i="1"/>
  <c r="F14" i="1"/>
  <c r="F13" i="1"/>
  <c r="F12" i="1"/>
  <c r="C7" i="1"/>
  <c r="G43" i="1" l="1"/>
</calcChain>
</file>

<file path=xl/sharedStrings.xml><?xml version="1.0" encoding="utf-8"?>
<sst xmlns="http://schemas.openxmlformats.org/spreadsheetml/2006/main" count="48" uniqueCount="39">
  <si>
    <t>Experimento</t>
  </si>
  <si>
    <t>Lanzar 3 monedas</t>
  </si>
  <si>
    <t>X=Cara (exito)</t>
  </si>
  <si>
    <t>p=</t>
  </si>
  <si>
    <t>fracaso= Escudo</t>
  </si>
  <si>
    <t xml:space="preserve">resultados posibles </t>
  </si>
  <si>
    <t>X</t>
  </si>
  <si>
    <t>Posibilidades</t>
  </si>
  <si>
    <t>f(x)</t>
  </si>
  <si>
    <t>1/8</t>
  </si>
  <si>
    <t>3/8</t>
  </si>
  <si>
    <t>Combi</t>
  </si>
  <si>
    <t>Probabilidad**x</t>
  </si>
  <si>
    <t>Probabilidad**(n-x)</t>
  </si>
  <si>
    <t>Formula Excel</t>
  </si>
  <si>
    <t>Kobe Bryant</t>
  </si>
  <si>
    <t>FT%</t>
  </si>
  <si>
    <t>x</t>
  </si>
  <si>
    <t>f(x) acumulado</t>
  </si>
  <si>
    <t>P(X=0)</t>
  </si>
  <si>
    <t>P(al menos 1)</t>
  </si>
  <si>
    <t>P(X&lt;3</t>
  </si>
  <si>
    <t>P(X&lt;=3)</t>
  </si>
  <si>
    <t>P(X&gt;3)</t>
  </si>
  <si>
    <t>P(X&gt;=3)</t>
  </si>
  <si>
    <t>x*f(x)</t>
  </si>
  <si>
    <t>media :)</t>
  </si>
  <si>
    <t>E(x)=</t>
  </si>
  <si>
    <t>x-𝜇</t>
  </si>
  <si>
    <t>( x-𝜇)**2</t>
  </si>
  <si>
    <t>(( x-𝜇)**2)* f(x)</t>
  </si>
  <si>
    <t>Var(x)</t>
  </si>
  <si>
    <t>Desviacion estandar</t>
  </si>
  <si>
    <t>E(x) para una variable binomial</t>
  </si>
  <si>
    <t>𝜇= np</t>
  </si>
  <si>
    <t>Ensayos: 10</t>
  </si>
  <si>
    <t>Var(x)= np(1-p)</t>
  </si>
  <si>
    <t>P(4&lt;=x&lt;=7)</t>
  </si>
  <si>
    <t>P(4&lt;x&lt;7)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</si>
</sst>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0000_-;\-* #,##0.00000000_-;_-* &quot;-&quot;??_-;_-@_-"/>
    <numFmt numFmtId="165" formatCode="0.00000000"/>
    <numFmt numFmtId="166" formatCode="0.00000"/>
    <numFmt numFmtId="167" formatCode="0.000000000"/>
    <numFmt numFmtId="168" formatCode="0.000000000000000000000000000"/>
  </numFmts>
  <fonts count="4">
    <font>
      <sz val="12"/>
      <color theme="1"/>
      <name val="Calibri"/>
      <family val="2"/>
      <scheme val="minor"/>
    </font>
    <font>
      <sz val="14"/>
      <color theme="1"/>
      <name val="Athelas Regula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2" fontId="0" fillId="0" borderId="0" xfId="0" applyNumberFormat="1"/>
    <xf numFmtId="49" fontId="0" fillId="0" borderId="0" xfId="0" applyNumberFormat="1"/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6948</xdr:colOff>
      <xdr:row>40</xdr:row>
      <xdr:rowOff>203428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A184C6-C97C-BD4D-96E6-D2C2B3136271}"/>
                </a:ext>
              </a:extLst>
            </xdr:cNvPr>
            <xdr:cNvSpPr txBox="1"/>
          </xdr:nvSpPr>
          <xdr:spPr>
            <a:xfrm>
              <a:off x="3167710" y="84498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A184C6-C97C-BD4D-96E6-D2C2B3136271}"/>
                </a:ext>
              </a:extLst>
            </xdr:cNvPr>
            <xdr:cNvSpPr txBox="1"/>
          </xdr:nvSpPr>
          <xdr:spPr>
            <a:xfrm>
              <a:off x="3167710" y="844988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21E3-7020-C24B-8555-8DA8DFFC5DE1}">
  <dimension ref="A1:K50"/>
  <sheetViews>
    <sheetView tabSelected="1" topLeftCell="A28" zoomScale="158" workbookViewId="0">
      <selection activeCell="G42" sqref="G42"/>
    </sheetView>
  </sheetViews>
  <sheetFormatPr baseColWidth="10" defaultRowHeight="16"/>
  <cols>
    <col min="2" max="3" width="15.33203125" bestFit="1" customWidth="1"/>
    <col min="4" max="4" width="11.83203125" customWidth="1"/>
    <col min="6" max="6" width="16.5" customWidth="1"/>
    <col min="7" max="7" width="14.1640625" bestFit="1" customWidth="1"/>
    <col min="8" max="8" width="17.33203125" bestFit="1" customWidth="1"/>
  </cols>
  <sheetData>
    <row r="1" spans="1:9" ht="18">
      <c r="A1" s="1" t="s">
        <v>0</v>
      </c>
    </row>
    <row r="2" spans="1:9" ht="18">
      <c r="A2" s="1" t="s">
        <v>1</v>
      </c>
    </row>
    <row r="3" spans="1:9">
      <c r="E3" t="s">
        <v>7</v>
      </c>
    </row>
    <row r="4" spans="1:9">
      <c r="A4" s="2" t="s">
        <v>2</v>
      </c>
      <c r="B4" s="2"/>
      <c r="E4" t="s">
        <v>6</v>
      </c>
      <c r="F4" t="s">
        <v>8</v>
      </c>
    </row>
    <row r="5" spans="1:9">
      <c r="A5" s="2" t="s">
        <v>3</v>
      </c>
      <c r="B5" s="2">
        <v>0.5</v>
      </c>
      <c r="E5">
        <v>0</v>
      </c>
      <c r="F5" s="5">
        <v>0.125</v>
      </c>
      <c r="G5" s="6" t="s">
        <v>9</v>
      </c>
    </row>
    <row r="6" spans="1:9">
      <c r="A6" s="2"/>
      <c r="B6" s="2"/>
      <c r="C6" s="3" t="s">
        <v>5</v>
      </c>
      <c r="D6" s="4"/>
      <c r="E6">
        <v>1</v>
      </c>
      <c r="F6" s="5">
        <v>0.375</v>
      </c>
      <c r="G6" s="6" t="s">
        <v>10</v>
      </c>
    </row>
    <row r="7" spans="1:9">
      <c r="A7" s="2" t="s">
        <v>4</v>
      </c>
      <c r="B7" s="2"/>
      <c r="C7" s="4">
        <f>2*2*2</f>
        <v>8</v>
      </c>
      <c r="D7" s="4"/>
      <c r="E7">
        <v>2</v>
      </c>
      <c r="F7" s="5">
        <v>0.375</v>
      </c>
      <c r="G7" s="6" t="s">
        <v>10</v>
      </c>
    </row>
    <row r="8" spans="1:9">
      <c r="A8" s="2" t="s">
        <v>3</v>
      </c>
      <c r="B8" s="2">
        <v>0.5</v>
      </c>
      <c r="E8">
        <v>3</v>
      </c>
      <c r="F8" s="5">
        <v>0.125</v>
      </c>
      <c r="G8" s="6" t="s">
        <v>9</v>
      </c>
    </row>
    <row r="9" spans="1:9">
      <c r="A9" s="2"/>
      <c r="B9" s="2"/>
    </row>
    <row r="10" spans="1:9">
      <c r="E10" t="s">
        <v>7</v>
      </c>
    </row>
    <row r="11" spans="1:9">
      <c r="E11" t="s">
        <v>6</v>
      </c>
      <c r="F11" t="s">
        <v>11</v>
      </c>
      <c r="G11" s="6" t="s">
        <v>12</v>
      </c>
      <c r="H11" t="s">
        <v>13</v>
      </c>
      <c r="I11" t="s">
        <v>8</v>
      </c>
    </row>
    <row r="12" spans="1:9">
      <c r="E12">
        <v>0</v>
      </c>
      <c r="F12" s="5">
        <f>COMBIN(3,0)</f>
        <v>1</v>
      </c>
      <c r="G12">
        <f>POWER($B$5,E12)</f>
        <v>1</v>
      </c>
      <c r="H12">
        <f>POWER($B$5,(3-E12))</f>
        <v>0.125</v>
      </c>
      <c r="I12">
        <f>F12*G12*H12</f>
        <v>0.125</v>
      </c>
    </row>
    <row r="13" spans="1:9">
      <c r="E13">
        <v>1</v>
      </c>
      <c r="F13" s="5">
        <f>COMBIN(3,E13)</f>
        <v>3</v>
      </c>
      <c r="G13">
        <f t="shared" ref="G13:G15" si="0">POWER($B$5,E13)</f>
        <v>0.5</v>
      </c>
      <c r="H13">
        <f t="shared" ref="H13:H15" si="1">POWER($B$5,(3-E13))</f>
        <v>0.25</v>
      </c>
      <c r="I13">
        <f t="shared" ref="I13:I15" si="2">F13*G13*H13</f>
        <v>0.375</v>
      </c>
    </row>
    <row r="14" spans="1:9">
      <c r="E14">
        <v>2</v>
      </c>
      <c r="F14" s="5">
        <f>COMBIN(3,E14)</f>
        <v>3</v>
      </c>
      <c r="G14">
        <f t="shared" si="0"/>
        <v>0.25</v>
      </c>
      <c r="H14">
        <f t="shared" si="1"/>
        <v>0.5</v>
      </c>
      <c r="I14">
        <f t="shared" si="2"/>
        <v>0.375</v>
      </c>
    </row>
    <row r="15" spans="1:9">
      <c r="E15">
        <v>3</v>
      </c>
      <c r="F15" s="5">
        <f>COMBIN(3,E15)</f>
        <v>1</v>
      </c>
      <c r="G15">
        <f t="shared" si="0"/>
        <v>0.125</v>
      </c>
      <c r="H15">
        <f t="shared" si="1"/>
        <v>1</v>
      </c>
      <c r="I15">
        <f t="shared" si="2"/>
        <v>0.125</v>
      </c>
    </row>
    <row r="17" spans="1:11">
      <c r="E17" t="s">
        <v>14</v>
      </c>
    </row>
    <row r="18" spans="1:11">
      <c r="E18" t="s">
        <v>6</v>
      </c>
      <c r="F18" t="s">
        <v>8</v>
      </c>
    </row>
    <row r="19" spans="1:11">
      <c r="E19">
        <v>0</v>
      </c>
      <c r="F19">
        <f>_xlfn.BINOM.DIST(E19,3,$B$5,FALSE)</f>
        <v>0.12500000000000003</v>
      </c>
    </row>
    <row r="20" spans="1:11">
      <c r="E20">
        <v>1</v>
      </c>
      <c r="F20">
        <f t="shared" ref="F20:F22" si="3">_xlfn.BINOM.DIST(E20,3,$B$5,FALSE)</f>
        <v>0.375</v>
      </c>
    </row>
    <row r="21" spans="1:11">
      <c r="E21">
        <v>2</v>
      </c>
      <c r="F21">
        <f t="shared" si="3"/>
        <v>0.375</v>
      </c>
    </row>
    <row r="22" spans="1:11">
      <c r="E22">
        <v>3</v>
      </c>
      <c r="F22">
        <f t="shared" si="3"/>
        <v>0.12500000000000003</v>
      </c>
    </row>
    <row r="24" spans="1:11">
      <c r="F24">
        <f>F21+F22</f>
        <v>0.5</v>
      </c>
    </row>
    <row r="25" spans="1:11">
      <c r="F25" s="13">
        <f>_xlfn.BINOM.DIST(5,100,0.5,FALSE)</f>
        <v>5.9391381179045101E-23</v>
      </c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t="s">
        <v>15</v>
      </c>
      <c r="C27" t="s">
        <v>35</v>
      </c>
    </row>
    <row r="28" spans="1:11">
      <c r="A28" t="s">
        <v>16</v>
      </c>
      <c r="B28">
        <v>0.83699999999999997</v>
      </c>
    </row>
    <row r="30" spans="1:11">
      <c r="A30" t="s">
        <v>17</v>
      </c>
      <c r="B30" t="s">
        <v>8</v>
      </c>
      <c r="C30" t="s">
        <v>18</v>
      </c>
      <c r="D30" t="s">
        <v>25</v>
      </c>
      <c r="E30" t="s">
        <v>28</v>
      </c>
      <c r="F30" t="s">
        <v>29</v>
      </c>
      <c r="G30" t="s">
        <v>30</v>
      </c>
    </row>
    <row r="31" spans="1:11">
      <c r="A31">
        <v>0</v>
      </c>
      <c r="B31" s="8">
        <f>_xlfn.BINOM.DIST(A31,10,$B$28,FALSE)</f>
        <v>1.3239635967018214E-8</v>
      </c>
      <c r="C31" s="8">
        <f>_xlfn.BINOM.DIST(A31,10,$B$28,TRUE)</f>
        <v>1.3239635967018214E-8</v>
      </c>
      <c r="D31" s="10">
        <f>A31*B31</f>
        <v>0</v>
      </c>
      <c r="E31" s="5">
        <f>A31-$D$42</f>
        <v>-8.370000000000001</v>
      </c>
      <c r="F31">
        <f>POWER(E31,2)</f>
        <v>70.056900000000013</v>
      </c>
      <c r="G31" s="11">
        <f>F31*B31</f>
        <v>9.2752785297779846E-7</v>
      </c>
    </row>
    <row r="32" spans="1:11">
      <c r="A32">
        <v>1</v>
      </c>
      <c r="B32" s="8">
        <f t="shared" ref="B32:B41" si="4">_xlfn.BINOM.DIST(A32,10,$B$28,FALSE)</f>
        <v>6.798512456683558E-7</v>
      </c>
      <c r="C32" s="8">
        <f>_xlfn.BINOM.DIST(A32,10,$B$28,TRUE)</f>
        <v>6.9309088163537597E-7</v>
      </c>
      <c r="D32" s="10">
        <f t="shared" ref="D32:D41" si="5">A32*B32</f>
        <v>6.798512456683558E-7</v>
      </c>
      <c r="E32" s="5">
        <f t="shared" ref="E32:E41" si="6">A32-$D$42</f>
        <v>-7.370000000000001</v>
      </c>
      <c r="F32">
        <f t="shared" ref="F32:F41" si="7">POWER(E32,2)</f>
        <v>54.316900000000018</v>
      </c>
      <c r="G32" s="11">
        <f t="shared" ref="G32:G41" si="8">F32*B32</f>
        <v>3.692741212584353E-5</v>
      </c>
    </row>
    <row r="33" spans="1:7">
      <c r="A33">
        <v>2</v>
      </c>
      <c r="B33" s="8">
        <f t="shared" si="4"/>
        <v>1.5709568814784457E-5</v>
      </c>
      <c r="C33" s="8">
        <f t="shared" ref="C33:C41" si="9">_xlfn.BINOM.DIST(A33,10,$B$28,TRUE)</f>
        <v>1.6402659696419894E-5</v>
      </c>
      <c r="D33" s="10">
        <f t="shared" si="5"/>
        <v>3.1419137629568914E-5</v>
      </c>
      <c r="E33" s="5">
        <f t="shared" si="6"/>
        <v>-6.370000000000001</v>
      </c>
      <c r="F33">
        <f t="shared" si="7"/>
        <v>40.576900000000016</v>
      </c>
      <c r="G33" s="11">
        <f t="shared" si="8"/>
        <v>6.3744560284062772E-4</v>
      </c>
    </row>
    <row r="34" spans="1:7">
      <c r="A34">
        <v>3</v>
      </c>
      <c r="B34" s="8">
        <f t="shared" si="4"/>
        <v>2.1511507726747764E-4</v>
      </c>
      <c r="C34" s="8">
        <f t="shared" si="9"/>
        <v>2.3151773696389815E-4</v>
      </c>
      <c r="D34" s="10">
        <f t="shared" si="5"/>
        <v>6.453452318024329E-4</v>
      </c>
      <c r="E34" s="5">
        <f t="shared" si="6"/>
        <v>-5.370000000000001</v>
      </c>
      <c r="F34">
        <f t="shared" si="7"/>
        <v>28.836900000000011</v>
      </c>
      <c r="G34" s="11">
        <f t="shared" si="8"/>
        <v>6.2032519716545284E-3</v>
      </c>
    </row>
    <row r="35" spans="1:7">
      <c r="A35">
        <v>4</v>
      </c>
      <c r="B35" s="8">
        <f t="shared" si="4"/>
        <v>1.9330663155063712E-3</v>
      </c>
      <c r="C35" s="8">
        <f t="shared" si="9"/>
        <v>2.1645840524702684E-3</v>
      </c>
      <c r="D35" s="10">
        <f t="shared" si="5"/>
        <v>7.732265262025485E-3</v>
      </c>
      <c r="E35" s="5">
        <f t="shared" si="6"/>
        <v>-4.370000000000001</v>
      </c>
      <c r="F35">
        <f t="shared" si="7"/>
        <v>19.096900000000009</v>
      </c>
      <c r="G35" s="11">
        <f t="shared" si="8"/>
        <v>3.6915574120593639E-2</v>
      </c>
    </row>
    <row r="36" spans="1:7">
      <c r="A36">
        <v>5</v>
      </c>
      <c r="B36" s="8">
        <f t="shared" si="4"/>
        <v>1.1911483480334962E-2</v>
      </c>
      <c r="C36" s="8">
        <f t="shared" si="9"/>
        <v>1.4076067532805214E-2</v>
      </c>
      <c r="D36" s="10">
        <f t="shared" si="5"/>
        <v>5.9557417401674806E-2</v>
      </c>
      <c r="E36" s="5">
        <f t="shared" si="6"/>
        <v>-3.370000000000001</v>
      </c>
      <c r="F36">
        <f t="shared" si="7"/>
        <v>11.356900000000007</v>
      </c>
      <c r="G36" s="11">
        <f t="shared" si="8"/>
        <v>0.13527752673781621</v>
      </c>
    </row>
    <row r="37" spans="1:7">
      <c r="A37">
        <v>6</v>
      </c>
      <c r="B37" s="8">
        <f t="shared" si="4"/>
        <v>5.0970918573825914E-2</v>
      </c>
      <c r="C37" s="8">
        <f t="shared" si="9"/>
        <v>6.5046986106631136E-2</v>
      </c>
      <c r="D37" s="10">
        <f t="shared" si="5"/>
        <v>0.3058255114429555</v>
      </c>
      <c r="E37" s="5">
        <f t="shared" si="6"/>
        <v>-2.370000000000001</v>
      </c>
      <c r="F37">
        <f t="shared" si="7"/>
        <v>5.6169000000000047</v>
      </c>
      <c r="G37" s="11">
        <f t="shared" si="8"/>
        <v>0.286298552537323</v>
      </c>
    </row>
    <row r="38" spans="1:7">
      <c r="A38">
        <v>7</v>
      </c>
      <c r="B38" s="8">
        <f t="shared" si="4"/>
        <v>0.14956234477227803</v>
      </c>
      <c r="C38" s="8">
        <f t="shared" si="9"/>
        <v>0.2146093308789091</v>
      </c>
      <c r="D38" s="10">
        <f t="shared" si="5"/>
        <v>1.0469364134059462</v>
      </c>
      <c r="E38" s="5">
        <f t="shared" si="6"/>
        <v>-1.370000000000001</v>
      </c>
      <c r="F38">
        <f t="shared" si="7"/>
        <v>1.8769000000000027</v>
      </c>
      <c r="G38" s="11">
        <f t="shared" si="8"/>
        <v>0.28071356490308902</v>
      </c>
    </row>
    <row r="39" spans="1:7">
      <c r="A39">
        <v>8</v>
      </c>
      <c r="B39" s="8">
        <f t="shared" si="4"/>
        <v>0.28799926972637263</v>
      </c>
      <c r="C39" s="8">
        <f t="shared" si="9"/>
        <v>0.50260860060528167</v>
      </c>
      <c r="D39" s="10">
        <f t="shared" si="5"/>
        <v>2.303994157810981</v>
      </c>
      <c r="E39" s="5">
        <f t="shared" si="6"/>
        <v>-0.37000000000000099</v>
      </c>
      <c r="F39">
        <f t="shared" si="7"/>
        <v>0.13690000000000074</v>
      </c>
      <c r="G39" s="11">
        <f t="shared" si="8"/>
        <v>3.9427100025540625E-2</v>
      </c>
    </row>
    <row r="40" spans="1:7">
      <c r="A40">
        <v>9</v>
      </c>
      <c r="B40" s="8">
        <f t="shared" si="4"/>
        <v>0.32863720349144343</v>
      </c>
      <c r="C40" s="8">
        <f t="shared" si="9"/>
        <v>0.8312458040967251</v>
      </c>
      <c r="D40" s="10">
        <f t="shared" si="5"/>
        <v>2.9577348314229908</v>
      </c>
      <c r="E40" s="5">
        <f t="shared" si="6"/>
        <v>0.62999999999999901</v>
      </c>
      <c r="F40">
        <f t="shared" si="7"/>
        <v>0.39689999999999875</v>
      </c>
      <c r="G40" s="11">
        <f t="shared" si="8"/>
        <v>0.13043610606575348</v>
      </c>
    </row>
    <row r="41" spans="1:7">
      <c r="A41">
        <v>10</v>
      </c>
      <c r="B41" s="8">
        <f t="shared" si="4"/>
        <v>0.1687541959032749</v>
      </c>
      <c r="C41" s="8">
        <f t="shared" si="9"/>
        <v>1</v>
      </c>
      <c r="D41" s="10">
        <f t="shared" si="5"/>
        <v>1.687541959032749</v>
      </c>
      <c r="E41" s="5">
        <f t="shared" si="6"/>
        <v>1.629999999999999</v>
      </c>
      <c r="F41">
        <f t="shared" si="7"/>
        <v>2.6568999999999967</v>
      </c>
      <c r="G41" s="11">
        <f t="shared" si="8"/>
        <v>0.44836302309541054</v>
      </c>
    </row>
    <row r="42" spans="1:7">
      <c r="C42" s="16" t="s">
        <v>27</v>
      </c>
      <c r="D42" s="15">
        <f>SUM(D31:D41)</f>
        <v>8.370000000000001</v>
      </c>
      <c r="E42" s="14" t="s">
        <v>26</v>
      </c>
      <c r="F42" t="s">
        <v>31</v>
      </c>
      <c r="G42" s="11">
        <f>SUM(G31:G41)</f>
        <v>1.3643100000000006</v>
      </c>
    </row>
    <row r="43" spans="1:7">
      <c r="B43" t="s">
        <v>19</v>
      </c>
      <c r="C43" s="9">
        <f>C31</f>
        <v>1.3239635967018214E-8</v>
      </c>
      <c r="F43" t="s">
        <v>32</v>
      </c>
      <c r="G43" s="11">
        <f>SQRT(G42)</f>
        <v>1.1680368144883109</v>
      </c>
    </row>
    <row r="44" spans="1:7">
      <c r="B44" t="s">
        <v>20</v>
      </c>
      <c r="C44" s="12">
        <f>1-B31</f>
        <v>0.99999998676036406</v>
      </c>
    </row>
    <row r="45" spans="1:7">
      <c r="B45" t="s">
        <v>21</v>
      </c>
      <c r="C45" s="9">
        <f>B31+B32+B33</f>
        <v>1.6402659696419829E-5</v>
      </c>
      <c r="F45" t="s">
        <v>33</v>
      </c>
    </row>
    <row r="46" spans="1:7">
      <c r="B46" t="s">
        <v>22</v>
      </c>
      <c r="C46" s="9">
        <f>SUM(B34,B33,B32,B31)</f>
        <v>2.3151773696389747E-4</v>
      </c>
      <c r="F46" t="s">
        <v>34</v>
      </c>
      <c r="G46">
        <f>10*B28</f>
        <v>8.3699999999999992</v>
      </c>
    </row>
    <row r="47" spans="1:7">
      <c r="B47" t="s">
        <v>23</v>
      </c>
      <c r="C47" s="10">
        <f>1-(SUM(B31:B34))</f>
        <v>0.99976848226303605</v>
      </c>
      <c r="F47" t="s">
        <v>36</v>
      </c>
      <c r="G47">
        <f>G46*(1-B28)</f>
        <v>1.3643100000000001</v>
      </c>
    </row>
    <row r="48" spans="1:7">
      <c r="B48" t="s">
        <v>24</v>
      </c>
      <c r="C48" s="9">
        <f>SUM(B34:B41)</f>
        <v>0.99998359734030373</v>
      </c>
    </row>
    <row r="49" spans="2:3">
      <c r="B49" t="s">
        <v>38</v>
      </c>
      <c r="C49" s="9">
        <f>SUM(B36:B37)</f>
        <v>6.2882402054160874E-2</v>
      </c>
    </row>
    <row r="50" spans="2:3">
      <c r="B50" t="s">
        <v>37</v>
      </c>
      <c r="C50" s="9">
        <f>SUM(B35:B38)</f>
        <v>0.21437781314194526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2020-02-25T18:12:50Z</dcterms:created>
  <dcterms:modified xsi:type="dcterms:W3CDTF">2020-02-29T00:39:10Z</dcterms:modified>
</cp:coreProperties>
</file>