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iraheta/Desktop/Desktop/"/>
    </mc:Choice>
  </mc:AlternateContent>
  <xr:revisionPtr revIDLastSave="0" documentId="13_ncr:1_{9B0C56CC-DAF3-F84A-A30F-E377FDD12DAA}" xr6:coauthVersionLast="45" xr6:coauthVersionMax="45" xr10:uidLastSave="{00000000-0000-0000-0000-000000000000}"/>
  <bookViews>
    <workbookView xWindow="0" yWindow="0" windowWidth="28800" windowHeight="18000" xr2:uid="{379C95C7-AB01-1A4D-9D9B-11CE058CF9AE}"/>
  </bookViews>
  <sheets>
    <sheet name="Caratula" sheetId="8" r:id="rId1"/>
    <sheet name="16" sheetId="1" r:id="rId2"/>
    <sheet name="17" sheetId="2" r:id="rId3"/>
    <sheet name="18" sheetId="3" r:id="rId4"/>
    <sheet name="19" sheetId="4" r:id="rId5"/>
    <sheet name="20" sheetId="5" r:id="rId6"/>
    <sheet name="21" sheetId="6" r:id="rId7"/>
    <sheet name="2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7" l="1"/>
  <c r="G22" i="7"/>
  <c r="H19" i="7"/>
  <c r="E19" i="7"/>
  <c r="E17" i="7"/>
  <c r="E16" i="7"/>
  <c r="E15" i="7"/>
  <c r="E20" i="7"/>
  <c r="E21" i="7" s="1"/>
  <c r="H20" i="6"/>
  <c r="I20" i="6" s="1"/>
  <c r="F14" i="6"/>
  <c r="I17" i="6"/>
  <c r="F17" i="6"/>
  <c r="F18" i="6" s="1"/>
  <c r="F19" i="6" s="1"/>
  <c r="F15" i="6"/>
  <c r="F13" i="6"/>
  <c r="G18" i="5"/>
  <c r="I25" i="5" s="1"/>
  <c r="G16" i="5"/>
  <c r="J22" i="5"/>
  <c r="G17" i="5"/>
  <c r="G23" i="5"/>
  <c r="G24" i="5" s="1"/>
  <c r="G22" i="5"/>
  <c r="D18" i="4"/>
  <c r="E18" i="4" s="1"/>
  <c r="E15" i="4"/>
  <c r="B15" i="4"/>
  <c r="B16" i="4" s="1"/>
  <c r="B14" i="4"/>
  <c r="H22" i="7" l="1"/>
  <c r="H25" i="7" s="1"/>
  <c r="I23" i="6"/>
  <c r="J25" i="5"/>
  <c r="J28" i="5" s="1"/>
  <c r="B26" i="4"/>
  <c r="C26" i="4"/>
  <c r="C22" i="4"/>
  <c r="B22" i="4"/>
  <c r="H23" i="6" l="1"/>
  <c r="I28" i="5"/>
  <c r="E24" i="3"/>
  <c r="D24" i="3"/>
  <c r="I21" i="3"/>
  <c r="G21" i="3"/>
  <c r="G19" i="3"/>
  <c r="D20" i="3"/>
  <c r="D19" i="3"/>
  <c r="D18" i="3"/>
  <c r="E15" i="3"/>
  <c r="E14" i="3"/>
  <c r="D30" i="2"/>
  <c r="C30" i="2"/>
  <c r="C27" i="2"/>
  <c r="D27" i="2" s="1"/>
  <c r="E20" i="1"/>
  <c r="G23" i="2"/>
  <c r="B25" i="1"/>
  <c r="D23" i="2"/>
  <c r="D22" i="2"/>
  <c r="D17" i="2"/>
  <c r="D15" i="2"/>
  <c r="C25" i="1" l="1"/>
  <c r="B28" i="1" s="1"/>
  <c r="A28" i="1" l="1"/>
  <c r="B22" i="1"/>
  <c r="B21" i="1"/>
</calcChain>
</file>

<file path=xl/sharedStrings.xml><?xml version="1.0" encoding="utf-8"?>
<sst xmlns="http://schemas.openxmlformats.org/spreadsheetml/2006/main" count="94" uniqueCount="39">
  <si>
    <t>Tarea Bota Nota</t>
  </si>
  <si>
    <t>X barra</t>
  </si>
  <si>
    <t>n</t>
  </si>
  <si>
    <t>s</t>
  </si>
  <si>
    <t>a) A 95% de confianza - Cual es el Margen de error?</t>
  </si>
  <si>
    <t>Nivel.C</t>
  </si>
  <si>
    <t>Alpha</t>
  </si>
  <si>
    <t>Alpha/2</t>
  </si>
  <si>
    <t>Margen de Error</t>
  </si>
  <si>
    <t>M.ERROR</t>
  </si>
  <si>
    <t>b)De el intervalo de estimacion de 95% para la media poblacional de las horas de vuelo de los pilotos?</t>
  </si>
  <si>
    <t>c)</t>
  </si>
  <si>
    <t>n-1</t>
  </si>
  <si>
    <t>t=</t>
  </si>
  <si>
    <t>c) Menos horas y costos más elevados para United</t>
  </si>
  <si>
    <t>Rating</t>
  </si>
  <si>
    <t>x Barra</t>
  </si>
  <si>
    <t>S</t>
  </si>
  <si>
    <t>a)</t>
  </si>
  <si>
    <t>a) Calcule el intevalo de confianza de 95% para la media poblacional de las calificaciones al aeropuerto de Miami:</t>
  </si>
  <si>
    <t>N.Con</t>
  </si>
  <si>
    <t>EE</t>
  </si>
  <si>
    <t>ME</t>
  </si>
  <si>
    <t xml:space="preserve">Intervalos </t>
  </si>
  <si>
    <t>Tiempos Visitados</t>
  </si>
  <si>
    <t>x barra</t>
  </si>
  <si>
    <t>b) Cual es el margen de error con 95% de Confianza ?</t>
  </si>
  <si>
    <t>N.confianza</t>
  </si>
  <si>
    <t>Intervalos</t>
  </si>
  <si>
    <t>d) Analice el sesgo que puede encontrarse en esta poblacion. Que sugeriria para la repeticion de este estudio?</t>
  </si>
  <si>
    <t>Se recomienda que se tenga una muestra poblacional mayor a 30, para poder minimizar el margen de error</t>
  </si>
  <si>
    <t>Desv.Est</t>
  </si>
  <si>
    <t>b) Cual es el Intervalo de confianza  para estimar la media poblacional?</t>
  </si>
  <si>
    <t>c) La media poblacion de gasto por familia</t>
  </si>
  <si>
    <t xml:space="preserve">Estimacion puntual y un invervalo de confianza de 95% </t>
  </si>
  <si>
    <t>Intervalo</t>
  </si>
  <si>
    <t>Annual Consumption (in liters)</t>
  </si>
  <si>
    <t>b)</t>
  </si>
  <si>
    <t>Gabriela Alejandra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</si>
</sst>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"/>
    <numFmt numFmtId="167" formatCode="0.000"/>
    <numFmt numFmtId="169" formatCode="0.0"/>
    <numFmt numFmtId="175" formatCode="0.000000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7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/>
    <xf numFmtId="166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3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left" indent="4"/>
    </xf>
    <xf numFmtId="169" fontId="1" fillId="2" borderId="5" xfId="0" applyNumberFormat="1" applyFont="1" applyFill="1" applyBorder="1" applyAlignment="1">
      <alignment horizontal="right"/>
    </xf>
    <xf numFmtId="169" fontId="1" fillId="0" borderId="1" xfId="0" applyNumberFormat="1" applyFont="1" applyBorder="1"/>
    <xf numFmtId="169" fontId="1" fillId="0" borderId="2" xfId="0" applyNumberFormat="1" applyFont="1" applyBorder="1"/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75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273089</xdr:colOff>
      <xdr:row>12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5BEFA4-72B6-B64F-BAF3-BF4DDBC1D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6311900" cy="2362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339193</xdr:colOff>
      <xdr:row>11</xdr:row>
      <xdr:rowOff>110435</xdr:rowOff>
    </xdr:from>
    <xdr:to>
      <xdr:col>7</xdr:col>
      <xdr:colOff>5557</xdr:colOff>
      <xdr:row>16</xdr:row>
      <xdr:rowOff>110434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6569CD-8CB1-9841-8A58-34E7B530A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6025" y="2366460"/>
          <a:ext cx="3807669" cy="1025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571500</xdr:colOff>
      <xdr:row>11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978D7-0692-204B-9129-E371601D4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0000" cy="2247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508000</xdr:colOff>
      <xdr:row>11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AE1531-4DE5-6C49-B757-84DF7991A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241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791633</xdr:colOff>
      <xdr:row>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23D47D-2FC9-504E-95E1-DB4F768B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7600" cy="1816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774700</xdr:colOff>
      <xdr:row>12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9BF17-A7DC-3C48-9E63-73EF2FEF6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3200" cy="2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215900</xdr:colOff>
      <xdr:row>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29452-B44D-C24E-8353-0CF711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4400" cy="1955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622300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735954-8B1A-6146-84BD-F4D44A41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008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6FD9-5B01-1C4B-AFEA-228AF2E6E0C6}">
  <dimension ref="A1:A3"/>
  <sheetViews>
    <sheetView tabSelected="1" workbookViewId="0">
      <selection activeCell="C8" sqref="C8"/>
    </sheetView>
  </sheetViews>
  <sheetFormatPr baseColWidth="10" defaultRowHeight="16"/>
  <cols>
    <col min="1" max="1" width="26.5" bestFit="1" customWidth="1"/>
  </cols>
  <sheetData>
    <row r="1" spans="1:1" ht="47">
      <c r="A1" s="27" t="s">
        <v>38</v>
      </c>
    </row>
    <row r="2" spans="1:1" ht="47">
      <c r="A2" s="27">
        <v>20160215</v>
      </c>
    </row>
    <row r="3" spans="1:1" ht="47">
      <c r="A3" s="2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F1F6-6943-384E-912D-DA1F781B4961}">
  <dimension ref="A1:E32"/>
  <sheetViews>
    <sheetView topLeftCell="A20" zoomScale="150" workbookViewId="0">
      <selection activeCell="A18" sqref="A18"/>
    </sheetView>
  </sheetViews>
  <sheetFormatPr baseColWidth="10" defaultRowHeight="16"/>
  <cols>
    <col min="1" max="1" width="14.33203125" customWidth="1"/>
  </cols>
  <sheetData>
    <row r="1" spans="1:2">
      <c r="A1" t="s">
        <v>0</v>
      </c>
    </row>
    <row r="15" spans="1:2">
      <c r="A15" t="s">
        <v>1</v>
      </c>
      <c r="B15">
        <v>49</v>
      </c>
    </row>
    <row r="16" spans="1:2">
      <c r="A16" t="s">
        <v>2</v>
      </c>
      <c r="B16">
        <v>100</v>
      </c>
    </row>
    <row r="17" spans="1:5">
      <c r="A17" t="s">
        <v>3</v>
      </c>
      <c r="B17">
        <v>8.5</v>
      </c>
    </row>
    <row r="18" spans="1:5">
      <c r="A18" t="s">
        <v>4</v>
      </c>
    </row>
    <row r="19" spans="1:5">
      <c r="D19" t="s">
        <v>12</v>
      </c>
    </row>
    <row r="20" spans="1:5">
      <c r="A20" t="s">
        <v>5</v>
      </c>
      <c r="B20">
        <v>0.95</v>
      </c>
      <c r="D20" t="s">
        <v>13</v>
      </c>
      <c r="E20" s="3">
        <f>ABS(_xlfn.T.INV(B22,99))</f>
        <v>1.9842169515864165</v>
      </c>
    </row>
    <row r="21" spans="1:5">
      <c r="A21" t="s">
        <v>6</v>
      </c>
      <c r="B21">
        <f>1-B20</f>
        <v>5.0000000000000044E-2</v>
      </c>
    </row>
    <row r="22" spans="1:5">
      <c r="A22" t="s">
        <v>7</v>
      </c>
      <c r="B22">
        <f>B21/2</f>
        <v>2.5000000000000022E-2</v>
      </c>
    </row>
    <row r="24" spans="1:5">
      <c r="A24" t="s">
        <v>8</v>
      </c>
      <c r="C24" s="2" t="s">
        <v>9</v>
      </c>
    </row>
    <row r="25" spans="1:5">
      <c r="B25">
        <f>B17/(SQRT(100))</f>
        <v>0.85</v>
      </c>
      <c r="C25" s="5">
        <f>B25*E20</f>
        <v>1.6865844088484541</v>
      </c>
    </row>
    <row r="27" spans="1:5">
      <c r="A27" t="s">
        <v>10</v>
      </c>
    </row>
    <row r="28" spans="1:5">
      <c r="A28" s="6">
        <f>49-C25</f>
        <v>47.313415591151546</v>
      </c>
      <c r="B28" s="6">
        <f>49+C25</f>
        <v>50.686584408848454</v>
      </c>
    </row>
    <row r="29" spans="1:5">
      <c r="A29" t="s">
        <v>14</v>
      </c>
    </row>
    <row r="30" spans="1:5">
      <c r="A30" t="s">
        <v>1</v>
      </c>
      <c r="B30">
        <v>36</v>
      </c>
    </row>
    <row r="31" spans="1:5">
      <c r="A31" t="s">
        <v>2</v>
      </c>
      <c r="B31">
        <v>100</v>
      </c>
    </row>
    <row r="32" spans="1:5">
      <c r="A32" t="s">
        <v>3</v>
      </c>
      <c r="B32">
        <v>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1B79-DE0C-F84B-BEB3-520F10A70BA2}">
  <dimension ref="A14:G64"/>
  <sheetViews>
    <sheetView workbookViewId="0">
      <selection activeCell="C30" sqref="C30:D30"/>
    </sheetView>
  </sheetViews>
  <sheetFormatPr baseColWidth="10" defaultRowHeight="16"/>
  <sheetData>
    <row r="14" spans="1:4">
      <c r="A14" s="7" t="s">
        <v>15</v>
      </c>
    </row>
    <row r="15" spans="1:4">
      <c r="A15" s="8">
        <v>6</v>
      </c>
      <c r="C15" t="s">
        <v>16</v>
      </c>
      <c r="D15">
        <f>AVERAGE(A15:A64)</f>
        <v>6.34</v>
      </c>
    </row>
    <row r="16" spans="1:4">
      <c r="A16" s="8">
        <v>4</v>
      </c>
      <c r="C16" t="s">
        <v>2</v>
      </c>
      <c r="D16">
        <v>50</v>
      </c>
    </row>
    <row r="17" spans="1:7">
      <c r="A17" s="8">
        <v>6</v>
      </c>
      <c r="C17" t="s">
        <v>17</v>
      </c>
      <c r="D17" s="3">
        <f>_xlfn.STDEV.S(A15:A64)</f>
        <v>2.1628590300048383</v>
      </c>
    </row>
    <row r="18" spans="1:7">
      <c r="A18" s="8">
        <v>8</v>
      </c>
    </row>
    <row r="19" spans="1:7">
      <c r="A19" s="8">
        <v>7</v>
      </c>
    </row>
    <row r="20" spans="1:7">
      <c r="A20" s="8">
        <v>7</v>
      </c>
      <c r="C20" t="s">
        <v>19</v>
      </c>
    </row>
    <row r="21" spans="1:7">
      <c r="A21" s="8">
        <v>6</v>
      </c>
      <c r="C21" t="s">
        <v>20</v>
      </c>
      <c r="D21">
        <v>0.95</v>
      </c>
    </row>
    <row r="22" spans="1:7">
      <c r="A22" s="8">
        <v>3</v>
      </c>
      <c r="C22" t="s">
        <v>6</v>
      </c>
      <c r="D22">
        <f>1-D21</f>
        <v>5.0000000000000044E-2</v>
      </c>
    </row>
    <row r="23" spans="1:7">
      <c r="A23" s="8">
        <v>3</v>
      </c>
      <c r="C23" t="s">
        <v>7</v>
      </c>
      <c r="D23">
        <f>D22/2</f>
        <v>2.5000000000000022E-2</v>
      </c>
      <c r="F23" t="s">
        <v>13</v>
      </c>
      <c r="G23" s="3">
        <f>ABS(_xlfn.T.INV(D23,D16-1))</f>
        <v>2.0095752371292388</v>
      </c>
    </row>
    <row r="24" spans="1:7">
      <c r="A24" s="8">
        <v>8</v>
      </c>
    </row>
    <row r="25" spans="1:7">
      <c r="A25" s="8">
        <v>10</v>
      </c>
    </row>
    <row r="26" spans="1:7">
      <c r="A26" s="8">
        <v>4</v>
      </c>
      <c r="C26" t="s">
        <v>21</v>
      </c>
      <c r="D26" s="2" t="s">
        <v>22</v>
      </c>
    </row>
    <row r="27" spans="1:7">
      <c r="A27" s="8">
        <v>8</v>
      </c>
      <c r="C27" s="1">
        <f>D17/SQRT(D16)</f>
        <v>0.30587445737339591</v>
      </c>
      <c r="D27" s="4">
        <f>G23*C27</f>
        <v>0.61467773520791935</v>
      </c>
    </row>
    <row r="28" spans="1:7">
      <c r="A28" s="8">
        <v>7</v>
      </c>
    </row>
    <row r="29" spans="1:7">
      <c r="A29" s="8">
        <v>8</v>
      </c>
      <c r="C29" s="9" t="s">
        <v>23</v>
      </c>
      <c r="D29" s="9"/>
    </row>
    <row r="30" spans="1:7">
      <c r="A30" s="8">
        <v>7</v>
      </c>
      <c r="C30" s="10">
        <f>D15-D27</f>
        <v>5.7253222647920801</v>
      </c>
      <c r="D30" s="11">
        <f>D15+D27</f>
        <v>6.9546777352079197</v>
      </c>
    </row>
    <row r="31" spans="1:7">
      <c r="A31" s="8">
        <v>5</v>
      </c>
    </row>
    <row r="32" spans="1:7">
      <c r="A32" s="8">
        <v>9</v>
      </c>
    </row>
    <row r="33" spans="1:1">
      <c r="A33" s="8">
        <v>5</v>
      </c>
    </row>
    <row r="34" spans="1:1">
      <c r="A34" s="8">
        <v>8</v>
      </c>
    </row>
    <row r="35" spans="1:1">
      <c r="A35" s="8">
        <v>4</v>
      </c>
    </row>
    <row r="36" spans="1:1">
      <c r="A36" s="8">
        <v>3</v>
      </c>
    </row>
    <row r="37" spans="1:1">
      <c r="A37" s="8">
        <v>8</v>
      </c>
    </row>
    <row r="38" spans="1:1">
      <c r="A38" s="8">
        <v>5</v>
      </c>
    </row>
    <row r="39" spans="1:1">
      <c r="A39" s="8">
        <v>5</v>
      </c>
    </row>
    <row r="40" spans="1:1">
      <c r="A40" s="8">
        <v>4</v>
      </c>
    </row>
    <row r="41" spans="1:1">
      <c r="A41" s="8">
        <v>4</v>
      </c>
    </row>
    <row r="42" spans="1:1">
      <c r="A42" s="8">
        <v>4</v>
      </c>
    </row>
    <row r="43" spans="1:1">
      <c r="A43" s="8">
        <v>8</v>
      </c>
    </row>
    <row r="44" spans="1:1">
      <c r="A44" s="8">
        <v>4</v>
      </c>
    </row>
    <row r="45" spans="1:1">
      <c r="A45" s="8">
        <v>5</v>
      </c>
    </row>
    <row r="46" spans="1:1">
      <c r="A46" s="8">
        <v>6</v>
      </c>
    </row>
    <row r="47" spans="1:1">
      <c r="A47" s="8">
        <v>2</v>
      </c>
    </row>
    <row r="48" spans="1:1">
      <c r="A48" s="8">
        <v>5</v>
      </c>
    </row>
    <row r="49" spans="1:1">
      <c r="A49" s="8">
        <v>9</v>
      </c>
    </row>
    <row r="50" spans="1:1">
      <c r="A50" s="8">
        <v>9</v>
      </c>
    </row>
    <row r="51" spans="1:1">
      <c r="A51" s="8">
        <v>8</v>
      </c>
    </row>
    <row r="52" spans="1:1">
      <c r="A52" s="8">
        <v>4</v>
      </c>
    </row>
    <row r="53" spans="1:1">
      <c r="A53" s="8">
        <v>8</v>
      </c>
    </row>
    <row r="54" spans="1:1">
      <c r="A54" s="8">
        <v>9</v>
      </c>
    </row>
    <row r="55" spans="1:1">
      <c r="A55" s="8">
        <v>9</v>
      </c>
    </row>
    <row r="56" spans="1:1">
      <c r="A56" s="8">
        <v>5</v>
      </c>
    </row>
    <row r="57" spans="1:1">
      <c r="A57" s="8">
        <v>9</v>
      </c>
    </row>
    <row r="58" spans="1:1">
      <c r="A58" s="8">
        <v>7</v>
      </c>
    </row>
    <row r="59" spans="1:1">
      <c r="A59" s="8">
        <v>8</v>
      </c>
    </row>
    <row r="60" spans="1:1">
      <c r="A60" s="8">
        <v>3</v>
      </c>
    </row>
    <row r="61" spans="1:1">
      <c r="A61" s="8">
        <v>10</v>
      </c>
    </row>
    <row r="62" spans="1:1">
      <c r="A62" s="8">
        <v>8</v>
      </c>
    </row>
    <row r="63" spans="1:1">
      <c r="A63" s="8">
        <v>9</v>
      </c>
    </row>
    <row r="64" spans="1:1">
      <c r="A64" s="8">
        <v>6</v>
      </c>
    </row>
  </sheetData>
  <mergeCells count="1">
    <mergeCell ref="C29:D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6AF6-8FF0-7A43-AA77-5E38A6DB4B48}">
  <dimension ref="A1:I43"/>
  <sheetViews>
    <sheetView workbookViewId="0">
      <selection activeCell="C18" sqref="C18:D20"/>
    </sheetView>
  </sheetViews>
  <sheetFormatPr baseColWidth="10" defaultRowHeight="16"/>
  <sheetData>
    <row r="1" spans="1:5">
      <c r="A1">
        <v>18</v>
      </c>
    </row>
    <row r="13" spans="1:5">
      <c r="A13" t="s">
        <v>24</v>
      </c>
    </row>
    <row r="14" spans="1:5">
      <c r="A14">
        <v>0.9</v>
      </c>
      <c r="C14" t="s">
        <v>18</v>
      </c>
      <c r="D14" t="s">
        <v>25</v>
      </c>
      <c r="E14">
        <f>AVERAGE(A14:A43)</f>
        <v>3.7999999999999994</v>
      </c>
    </row>
    <row r="15" spans="1:5">
      <c r="A15">
        <v>1</v>
      </c>
      <c r="D15" t="s">
        <v>3</v>
      </c>
      <c r="E15" s="3">
        <f>_xlfn.STDEV.S(A14:A43)</f>
        <v>2.2572488595175111</v>
      </c>
    </row>
    <row r="16" spans="1:5">
      <c r="A16">
        <v>1.2</v>
      </c>
      <c r="D16" t="s">
        <v>2</v>
      </c>
      <c r="E16">
        <v>30</v>
      </c>
    </row>
    <row r="17" spans="1:9">
      <c r="A17">
        <v>2.2000000000000002</v>
      </c>
      <c r="C17" t="s">
        <v>26</v>
      </c>
    </row>
    <row r="18" spans="1:9">
      <c r="A18">
        <v>1.9</v>
      </c>
      <c r="C18" t="s">
        <v>27</v>
      </c>
      <c r="D18">
        <f>0.95</f>
        <v>0.95</v>
      </c>
    </row>
    <row r="19" spans="1:9">
      <c r="A19">
        <v>3.6</v>
      </c>
      <c r="C19" t="s">
        <v>6</v>
      </c>
      <c r="D19">
        <f>1-D18</f>
        <v>5.0000000000000044E-2</v>
      </c>
      <c r="F19" t="s">
        <v>13</v>
      </c>
      <c r="G19" s="1">
        <f>ABS(_xlfn.T.INV(D20,29))</f>
        <v>2.0452296421327034</v>
      </c>
    </row>
    <row r="20" spans="1:9">
      <c r="A20">
        <v>2.8</v>
      </c>
      <c r="C20" t="s">
        <v>7</v>
      </c>
      <c r="D20">
        <f>D19/2</f>
        <v>2.5000000000000022E-2</v>
      </c>
      <c r="I20" s="13" t="s">
        <v>22</v>
      </c>
    </row>
    <row r="21" spans="1:9">
      <c r="A21">
        <v>5.2</v>
      </c>
      <c r="F21" t="s">
        <v>21</v>
      </c>
      <c r="G21" s="1">
        <f>E15/SQRT(E16)</f>
        <v>0.41211537275351684</v>
      </c>
      <c r="I21" s="18">
        <f>G19*G21</f>
        <v>0.84287057633406093</v>
      </c>
    </row>
    <row r="22" spans="1:9">
      <c r="A22">
        <v>1.8</v>
      </c>
    </row>
    <row r="23" spans="1:9">
      <c r="A23">
        <v>2.1</v>
      </c>
      <c r="C23" t="s">
        <v>11</v>
      </c>
      <c r="D23" s="14" t="s">
        <v>28</v>
      </c>
      <c r="E23" s="15"/>
    </row>
    <row r="24" spans="1:9">
      <c r="A24">
        <v>6.8</v>
      </c>
      <c r="D24" s="16">
        <f>E14-I21</f>
        <v>2.9571294236659385</v>
      </c>
      <c r="E24" s="17">
        <f>E14+I21</f>
        <v>4.6428705763340599</v>
      </c>
    </row>
    <row r="25" spans="1:9">
      <c r="A25">
        <v>1.3</v>
      </c>
    </row>
    <row r="26" spans="1:9">
      <c r="A26">
        <v>3</v>
      </c>
      <c r="C26" t="s">
        <v>29</v>
      </c>
    </row>
    <row r="27" spans="1:9">
      <c r="A27">
        <v>4.5</v>
      </c>
      <c r="C27" s="12" t="s">
        <v>30</v>
      </c>
    </row>
    <row r="28" spans="1:9">
      <c r="A28">
        <v>2.8</v>
      </c>
    </row>
    <row r="29" spans="1:9">
      <c r="A29">
        <v>2.2999999999999998</v>
      </c>
    </row>
    <row r="30" spans="1:9">
      <c r="A30">
        <v>2.7</v>
      </c>
    </row>
    <row r="31" spans="1:9">
      <c r="A31">
        <v>5.7</v>
      </c>
    </row>
    <row r="32" spans="1:9">
      <c r="A32">
        <v>4.8</v>
      </c>
    </row>
    <row r="33" spans="1:1">
      <c r="A33">
        <v>3.5</v>
      </c>
    </row>
    <row r="34" spans="1:1">
      <c r="A34">
        <v>2.6</v>
      </c>
    </row>
    <row r="35" spans="1:1">
      <c r="A35">
        <v>3.3</v>
      </c>
    </row>
    <row r="36" spans="1:1">
      <c r="A36">
        <v>5</v>
      </c>
    </row>
    <row r="37" spans="1:1">
      <c r="A37">
        <v>4</v>
      </c>
    </row>
    <row r="38" spans="1:1">
      <c r="A38">
        <v>7.2</v>
      </c>
    </row>
    <row r="39" spans="1:1">
      <c r="A39">
        <v>9.1</v>
      </c>
    </row>
    <row r="40" spans="1:1">
      <c r="A40">
        <v>2.8</v>
      </c>
    </row>
    <row r="41" spans="1:1">
      <c r="A41">
        <v>3.6</v>
      </c>
    </row>
    <row r="42" spans="1:1">
      <c r="A42">
        <v>7.3</v>
      </c>
    </row>
    <row r="43" spans="1:1">
      <c r="A43">
        <v>9</v>
      </c>
    </row>
  </sheetData>
  <mergeCells count="1">
    <mergeCell ref="D23:E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1443-A3F0-CB47-9809-416B4C1E70BD}">
  <dimension ref="A10:F26"/>
  <sheetViews>
    <sheetView topLeftCell="A4" zoomScale="150" workbookViewId="0">
      <selection activeCell="A14" sqref="A14:B16"/>
    </sheetView>
  </sheetViews>
  <sheetFormatPr baseColWidth="10" defaultRowHeight="16"/>
  <cols>
    <col min="5" max="5" width="16.83203125" bestFit="1" customWidth="1"/>
  </cols>
  <sheetData>
    <row r="10" spans="1:6">
      <c r="A10" t="s">
        <v>1</v>
      </c>
      <c r="B10">
        <v>649</v>
      </c>
    </row>
    <row r="11" spans="1:6">
      <c r="A11" t="s">
        <v>2</v>
      </c>
      <c r="B11">
        <v>600</v>
      </c>
    </row>
    <row r="12" spans="1:6">
      <c r="A12" t="s">
        <v>31</v>
      </c>
      <c r="B12">
        <v>175</v>
      </c>
    </row>
    <row r="13" spans="1:6">
      <c r="A13" t="s">
        <v>4</v>
      </c>
    </row>
    <row r="14" spans="1:6">
      <c r="A14" t="s">
        <v>27</v>
      </c>
      <c r="B14">
        <f>0.95</f>
        <v>0.95</v>
      </c>
      <c r="F14" s="19"/>
    </row>
    <row r="15" spans="1:6">
      <c r="A15" t="s">
        <v>6</v>
      </c>
      <c r="B15">
        <f>1-B14</f>
        <v>5.0000000000000044E-2</v>
      </c>
      <c r="D15" t="s">
        <v>13</v>
      </c>
      <c r="E15" s="1">
        <f>ABS(_xlfn.T.INV(B16,174))</f>
        <v>1.9736914397560745</v>
      </c>
    </row>
    <row r="16" spans="1:6">
      <c r="A16" t="s">
        <v>7</v>
      </c>
      <c r="B16">
        <f>B15/2</f>
        <v>2.5000000000000022E-2</v>
      </c>
    </row>
    <row r="17" spans="1:5">
      <c r="D17" t="s">
        <v>21</v>
      </c>
      <c r="E17" s="13" t="s">
        <v>22</v>
      </c>
    </row>
    <row r="18" spans="1:5">
      <c r="D18">
        <f>B12/SQRT(B11)</f>
        <v>7.144345083117603</v>
      </c>
      <c r="E18" s="20">
        <f>D18*E15</f>
        <v>14.100732733212613</v>
      </c>
    </row>
    <row r="21" spans="1:5">
      <c r="A21" t="s">
        <v>32</v>
      </c>
    </row>
    <row r="22" spans="1:5">
      <c r="B22" s="21">
        <f>B10-E18</f>
        <v>634.89926726678743</v>
      </c>
      <c r="C22" s="22">
        <f>B10+E18</f>
        <v>663.10073273321257</v>
      </c>
    </row>
    <row r="24" spans="1:5">
      <c r="A24" t="s">
        <v>33</v>
      </c>
    </row>
    <row r="25" spans="1:5">
      <c r="A25" t="s">
        <v>1</v>
      </c>
      <c r="B25">
        <v>632</v>
      </c>
    </row>
    <row r="26" spans="1:5">
      <c r="B26" s="21">
        <f>B25-E18</f>
        <v>617.89926726678743</v>
      </c>
      <c r="C26" s="22">
        <f>B25+E18</f>
        <v>646.10073273321257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B48F-1DC6-3547-BFF5-29E1305D90A5}">
  <dimension ref="B15:L34"/>
  <sheetViews>
    <sheetView workbookViewId="0">
      <selection activeCell="G18" sqref="G18"/>
    </sheetView>
  </sheetViews>
  <sheetFormatPr baseColWidth="10" defaultRowHeight="16"/>
  <cols>
    <col min="11" max="11" width="12.6640625" bestFit="1" customWidth="1"/>
  </cols>
  <sheetData>
    <row r="15" spans="2:7">
      <c r="B15" s="3">
        <v>21.06</v>
      </c>
    </row>
    <row r="16" spans="2:7">
      <c r="B16" s="3">
        <v>21.66</v>
      </c>
      <c r="F16" t="s">
        <v>25</v>
      </c>
      <c r="G16" s="3">
        <f>AVERAGE(B15:B34)</f>
        <v>21.999999999999996</v>
      </c>
    </row>
    <row r="17" spans="2:12">
      <c r="B17" s="3">
        <v>23.82</v>
      </c>
      <c r="F17" t="s">
        <v>2</v>
      </c>
      <c r="G17">
        <f>COUNT(B15:B34)</f>
        <v>20</v>
      </c>
    </row>
    <row r="18" spans="2:12">
      <c r="B18" s="3">
        <v>21.52</v>
      </c>
      <c r="F18" t="s">
        <v>3</v>
      </c>
      <c r="G18" s="3">
        <f>_xlfn.STDEV.S(B15:B34)</f>
        <v>1.1191350043201833</v>
      </c>
    </row>
    <row r="19" spans="2:12">
      <c r="B19" s="3">
        <v>20.02</v>
      </c>
    </row>
    <row r="20" spans="2:12">
      <c r="B20" s="3">
        <v>22.37</v>
      </c>
      <c r="F20" t="s">
        <v>34</v>
      </c>
    </row>
    <row r="21" spans="2:12">
      <c r="B21" s="3">
        <v>23.36</v>
      </c>
    </row>
    <row r="22" spans="2:12">
      <c r="B22" s="3">
        <v>22.24</v>
      </c>
      <c r="F22" t="s">
        <v>27</v>
      </c>
      <c r="G22">
        <f>0.95</f>
        <v>0.95</v>
      </c>
      <c r="I22" t="s">
        <v>13</v>
      </c>
      <c r="J22" s="3">
        <f>ABS(_xlfn.T.INV(G24,20-1))</f>
        <v>2.0930240544083087</v>
      </c>
    </row>
    <row r="23" spans="2:12">
      <c r="B23" s="3">
        <v>21.23</v>
      </c>
      <c r="F23" t="s">
        <v>6</v>
      </c>
      <c r="G23">
        <f>1-G22</f>
        <v>5.0000000000000044E-2</v>
      </c>
    </row>
    <row r="24" spans="2:12">
      <c r="B24" s="3">
        <v>20.3</v>
      </c>
      <c r="F24" t="s">
        <v>7</v>
      </c>
      <c r="G24">
        <f>G23/2</f>
        <v>2.5000000000000022E-2</v>
      </c>
      <c r="I24" t="s">
        <v>21</v>
      </c>
      <c r="J24" s="13" t="s">
        <v>22</v>
      </c>
    </row>
    <row r="25" spans="2:12">
      <c r="B25" s="3">
        <v>21.91</v>
      </c>
      <c r="I25" s="1">
        <f>G18/SQRT(G17)</f>
        <v>0.25024619456594505</v>
      </c>
      <c r="J25" s="18">
        <f>I25*J22</f>
        <v>0.5237713047506648</v>
      </c>
      <c r="K25" s="25"/>
    </row>
    <row r="26" spans="2:12">
      <c r="B26" s="3">
        <v>22.2</v>
      </c>
    </row>
    <row r="27" spans="2:12">
      <c r="B27" s="3">
        <v>22.19</v>
      </c>
      <c r="I27" s="14" t="s">
        <v>35</v>
      </c>
      <c r="J27" s="15"/>
    </row>
    <row r="28" spans="2:12">
      <c r="B28" s="3">
        <v>23.44</v>
      </c>
      <c r="I28" s="23">
        <f>G16-J25</f>
        <v>21.476228695249333</v>
      </c>
      <c r="J28" s="24">
        <f>G16+J25</f>
        <v>22.52377130475066</v>
      </c>
      <c r="K28" s="3"/>
      <c r="L28" s="3"/>
    </row>
    <row r="29" spans="2:12">
      <c r="B29" s="3">
        <v>20.62</v>
      </c>
    </row>
    <row r="30" spans="2:12">
      <c r="B30" s="3">
        <v>23.86</v>
      </c>
    </row>
    <row r="31" spans="2:12">
      <c r="B31" s="3">
        <v>21.52</v>
      </c>
    </row>
    <row r="32" spans="2:12">
      <c r="B32" s="3">
        <v>23.14</v>
      </c>
    </row>
    <row r="33" spans="2:2">
      <c r="B33" s="3">
        <v>21.2</v>
      </c>
    </row>
    <row r="34" spans="2:2">
      <c r="B34" s="3">
        <v>22.34</v>
      </c>
    </row>
  </sheetData>
  <mergeCells count="1">
    <mergeCell ref="I27:J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075B-B9D4-6242-A9A7-D49B08B5B77D}">
  <dimension ref="B12:I32"/>
  <sheetViews>
    <sheetView workbookViewId="0">
      <selection activeCell="E13" sqref="E13:I24"/>
    </sheetView>
  </sheetViews>
  <sheetFormatPr baseColWidth="10" defaultRowHeight="16"/>
  <sheetData>
    <row r="12" spans="2:6" ht="68">
      <c r="B12" s="26" t="s">
        <v>36</v>
      </c>
    </row>
    <row r="13" spans="2:6">
      <c r="B13">
        <v>266</v>
      </c>
      <c r="E13" t="s">
        <v>25</v>
      </c>
      <c r="F13">
        <f>AVERAGE(B13:B32)</f>
        <v>130</v>
      </c>
    </row>
    <row r="14" spans="2:6">
      <c r="B14">
        <v>170</v>
      </c>
      <c r="E14" t="s">
        <v>3</v>
      </c>
      <c r="F14" s="1">
        <f>_xlfn.STDEV.S(B13:B32)</f>
        <v>65.391130897087265</v>
      </c>
    </row>
    <row r="15" spans="2:6">
      <c r="B15">
        <v>164</v>
      </c>
      <c r="E15" t="s">
        <v>2</v>
      </c>
      <c r="F15">
        <f>COUNT(B13:B32)</f>
        <v>20</v>
      </c>
    </row>
    <row r="16" spans="2:6">
      <c r="B16">
        <v>93</v>
      </c>
    </row>
    <row r="17" spans="2:9">
      <c r="B17">
        <v>82</v>
      </c>
      <c r="E17" t="s">
        <v>27</v>
      </c>
      <c r="F17">
        <f>0.95</f>
        <v>0.95</v>
      </c>
      <c r="H17" t="s">
        <v>13</v>
      </c>
      <c r="I17" s="3">
        <f>ABS(_xlfn.T.INV(F19,20-1))</f>
        <v>2.0930240544083087</v>
      </c>
    </row>
    <row r="18" spans="2:9">
      <c r="B18">
        <v>222</v>
      </c>
      <c r="E18" t="s">
        <v>6</v>
      </c>
      <c r="F18">
        <f>1-F17</f>
        <v>5.0000000000000044E-2</v>
      </c>
    </row>
    <row r="19" spans="2:9">
      <c r="B19">
        <v>102</v>
      </c>
      <c r="E19" t="s">
        <v>7</v>
      </c>
      <c r="F19">
        <f>F18/2</f>
        <v>2.5000000000000022E-2</v>
      </c>
      <c r="H19" t="s">
        <v>21</v>
      </c>
      <c r="I19" s="13" t="s">
        <v>22</v>
      </c>
    </row>
    <row r="20" spans="2:9">
      <c r="B20">
        <v>0</v>
      </c>
      <c r="H20" s="1">
        <f>F14/SQRT(F15)</f>
        <v>14.621901381147392</v>
      </c>
      <c r="I20" s="18">
        <f>H20*I17</f>
        <v>30.603991311927565</v>
      </c>
    </row>
    <row r="21" spans="2:9">
      <c r="B21">
        <v>199</v>
      </c>
    </row>
    <row r="22" spans="2:9">
      <c r="B22">
        <v>115</v>
      </c>
      <c r="H22" s="14" t="s">
        <v>35</v>
      </c>
      <c r="I22" s="15"/>
    </row>
    <row r="23" spans="2:9">
      <c r="B23">
        <v>113</v>
      </c>
      <c r="H23" s="23">
        <f>F13-I20</f>
        <v>99.396008688072442</v>
      </c>
      <c r="I23" s="24">
        <f>F13+I20</f>
        <v>160.60399131192756</v>
      </c>
    </row>
    <row r="24" spans="2:9">
      <c r="B24">
        <v>93</v>
      </c>
    </row>
    <row r="25" spans="2:9">
      <c r="B25">
        <v>174</v>
      </c>
    </row>
    <row r="26" spans="2:9">
      <c r="B26">
        <v>130</v>
      </c>
    </row>
    <row r="27" spans="2:9">
      <c r="B27">
        <v>171</v>
      </c>
    </row>
    <row r="28" spans="2:9">
      <c r="B28">
        <v>110</v>
      </c>
    </row>
    <row r="29" spans="2:9">
      <c r="B29">
        <v>97</v>
      </c>
    </row>
    <row r="30" spans="2:9">
      <c r="B30">
        <v>169</v>
      </c>
    </row>
    <row r="31" spans="2:9">
      <c r="B31">
        <v>0</v>
      </c>
    </row>
    <row r="32" spans="2:9">
      <c r="B32">
        <v>130</v>
      </c>
    </row>
  </sheetData>
  <mergeCells count="1">
    <mergeCell ref="H22:I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3C74-6EE7-644B-A12B-21A903C7DEFB}">
  <dimension ref="B15:H39"/>
  <sheetViews>
    <sheetView workbookViewId="0">
      <selection activeCell="F25" sqref="F25"/>
    </sheetView>
  </sheetViews>
  <sheetFormatPr baseColWidth="10" defaultRowHeight="16"/>
  <sheetData>
    <row r="15" spans="2:5">
      <c r="B15">
        <v>7</v>
      </c>
      <c r="C15" s="12" t="s">
        <v>18</v>
      </c>
      <c r="D15" s="12" t="s">
        <v>25</v>
      </c>
      <c r="E15" s="6">
        <f>AVERAGE(B15:B39)</f>
        <v>3.347999999999999</v>
      </c>
    </row>
    <row r="16" spans="2:5">
      <c r="B16">
        <v>2.5</v>
      </c>
      <c r="D16" t="s">
        <v>3</v>
      </c>
      <c r="E16" s="1">
        <f>_xlfn.STDEV.S(B15:B39)</f>
        <v>2.2871233751884352</v>
      </c>
    </row>
    <row r="17" spans="2:8">
      <c r="B17">
        <v>1</v>
      </c>
      <c r="D17" t="s">
        <v>2</v>
      </c>
      <c r="E17">
        <f>COUNT(B15:B39)</f>
        <v>25</v>
      </c>
    </row>
    <row r="18" spans="2:8">
      <c r="B18">
        <v>1.5</v>
      </c>
    </row>
    <row r="19" spans="2:8">
      <c r="B19">
        <v>1.2</v>
      </c>
      <c r="D19" t="s">
        <v>27</v>
      </c>
      <c r="E19">
        <f>0.95</f>
        <v>0.95</v>
      </c>
      <c r="G19" t="s">
        <v>13</v>
      </c>
      <c r="H19" s="3">
        <f>ABS(_xlfn.T.INV(E21,25-1))</f>
        <v>2.0638985616280254</v>
      </c>
    </row>
    <row r="20" spans="2:8">
      <c r="B20">
        <v>3.2</v>
      </c>
      <c r="D20" t="s">
        <v>6</v>
      </c>
      <c r="E20">
        <f>1-E19</f>
        <v>5.0000000000000044E-2</v>
      </c>
    </row>
    <row r="21" spans="2:8">
      <c r="B21">
        <v>2.5</v>
      </c>
      <c r="D21" t="s">
        <v>7</v>
      </c>
      <c r="E21">
        <f>E20/2</f>
        <v>2.5000000000000022E-2</v>
      </c>
      <c r="G21" t="s">
        <v>21</v>
      </c>
      <c r="H21" s="13" t="s">
        <v>22</v>
      </c>
    </row>
    <row r="22" spans="2:8">
      <c r="B22">
        <v>2.1</v>
      </c>
      <c r="G22" s="1">
        <f>E16/SQRT(E17)</f>
        <v>0.45742467503768702</v>
      </c>
      <c r="H22" s="18">
        <f>G22*H19</f>
        <v>0.94407812886344922</v>
      </c>
    </row>
    <row r="23" spans="2:8">
      <c r="B23">
        <v>1.2</v>
      </c>
    </row>
    <row r="24" spans="2:8">
      <c r="B24">
        <v>2.6</v>
      </c>
      <c r="F24" t="s">
        <v>37</v>
      </c>
      <c r="G24" s="14" t="s">
        <v>35</v>
      </c>
      <c r="H24" s="15"/>
    </row>
    <row r="25" spans="2:8">
      <c r="B25">
        <v>1.4</v>
      </c>
      <c r="G25" s="23">
        <f>E15-H22</f>
        <v>2.40392187113655</v>
      </c>
      <c r="H25" s="24">
        <f>E15+H22</f>
        <v>4.292078128863448</v>
      </c>
    </row>
    <row r="26" spans="2:8">
      <c r="B26">
        <v>1.9</v>
      </c>
    </row>
    <row r="27" spans="2:8">
      <c r="B27">
        <v>8.5</v>
      </c>
    </row>
    <row r="28" spans="2:8">
      <c r="B28">
        <v>2.7</v>
      </c>
    </row>
    <row r="29" spans="2:8">
      <c r="B29">
        <v>4</v>
      </c>
    </row>
    <row r="30" spans="2:8">
      <c r="B30">
        <v>5.4</v>
      </c>
    </row>
    <row r="31" spans="2:8">
      <c r="B31">
        <v>5.4</v>
      </c>
    </row>
    <row r="32" spans="2:8">
      <c r="B32">
        <v>4.3</v>
      </c>
    </row>
    <row r="33" spans="2:2">
      <c r="B33">
        <v>3.8</v>
      </c>
    </row>
    <row r="34" spans="2:2">
      <c r="B34">
        <v>2.6</v>
      </c>
    </row>
    <row r="35" spans="2:2">
      <c r="B35">
        <v>8.5</v>
      </c>
    </row>
    <row r="36" spans="2:2">
      <c r="B36">
        <v>1.6</v>
      </c>
    </row>
    <row r="37" spans="2:2">
      <c r="B37">
        <v>6.2</v>
      </c>
    </row>
    <row r="38" spans="2:2">
      <c r="B38">
        <v>2</v>
      </c>
    </row>
    <row r="39" spans="2:2">
      <c r="B39">
        <v>0.6</v>
      </c>
    </row>
  </sheetData>
  <mergeCells count="1">
    <mergeCell ref="G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Caratula</vt:lpstr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2020-04-28T21:41:03Z</dcterms:created>
  <dcterms:modified xsi:type="dcterms:W3CDTF">2020-04-30T06:39:19Z</dcterms:modified>
</cp:coreProperties>
</file>