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Estadistica_1-Notas___\__Entregables__\Tarea#14\"/>
    </mc:Choice>
  </mc:AlternateContent>
  <xr:revisionPtr revIDLastSave="0" documentId="13_ncr:1_{05277FEF-A97D-4738-94D3-82F8F8C45E90}" xr6:coauthVersionLast="45" xr6:coauthVersionMax="45" xr10:uidLastSave="{00000000-0000-0000-0000-000000000000}"/>
  <bookViews>
    <workbookView xWindow="1905" yWindow="1905" windowWidth="21600" windowHeight="11385" activeTab="4" xr2:uid="{00000000-000D-0000-FFFF-FFFF00000000}"/>
  </bookViews>
  <sheets>
    <sheet name="16" sheetId="1" r:id="rId1"/>
    <sheet name="17" sheetId="2" r:id="rId2"/>
    <sheet name="18" sheetId="3" r:id="rId3"/>
    <sheet name="19" sheetId="4" r:id="rId4"/>
    <sheet name="20" sheetId="5" r:id="rId5"/>
    <sheet name="21" sheetId="6" r:id="rId6"/>
    <sheet name="2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5" l="1"/>
  <c r="D29" i="5"/>
  <c r="C30" i="5"/>
  <c r="F32" i="3" l="1"/>
  <c r="D32" i="3"/>
  <c r="D29" i="3"/>
  <c r="D28" i="3"/>
  <c r="D27" i="3"/>
  <c r="D26" i="3"/>
  <c r="D22" i="3"/>
  <c r="D21" i="3"/>
  <c r="D20" i="3"/>
  <c r="C31" i="7"/>
  <c r="C25" i="6"/>
  <c r="G29" i="2"/>
  <c r="E29" i="2"/>
  <c r="E28" i="2"/>
  <c r="E21" i="2"/>
  <c r="E26" i="2"/>
  <c r="E25" i="2"/>
  <c r="E24" i="2"/>
  <c r="E20" i="2"/>
  <c r="E19" i="2"/>
  <c r="C35" i="7" l="1"/>
  <c r="C36" i="7" s="1"/>
  <c r="C34" i="7"/>
  <c r="C33" i="7"/>
  <c r="C32" i="7"/>
  <c r="H26" i="7"/>
  <c r="D28" i="7"/>
  <c r="C30" i="6"/>
  <c r="E31" i="6" s="1"/>
  <c r="C29" i="6"/>
  <c r="C28" i="6"/>
  <c r="C27" i="6"/>
  <c r="C26" i="6"/>
  <c r="C24" i="6"/>
  <c r="E28" i="5"/>
  <c r="C36" i="5" s="1"/>
  <c r="C37" i="5" s="1"/>
  <c r="C35" i="5"/>
  <c r="C34" i="5"/>
  <c r="E30" i="4"/>
  <c r="C30" i="4"/>
  <c r="C22" i="4"/>
  <c r="C23" i="4" s="1"/>
  <c r="E26" i="4" s="1"/>
  <c r="E34" i="1"/>
  <c r="C34" i="1"/>
  <c r="C28" i="1"/>
  <c r="C29" i="1" s="1"/>
  <c r="C29" i="4"/>
  <c r="C20" i="4"/>
  <c r="C21" i="4" s="1"/>
  <c r="C19" i="4"/>
  <c r="C26" i="1"/>
  <c r="C27" i="1" s="1"/>
  <c r="E36" i="7" l="1"/>
  <c r="C31" i="6"/>
  <c r="E38" i="5"/>
  <c r="C38" i="5"/>
  <c r="C26" i="4"/>
  <c r="E31" i="1"/>
  <c r="C31" i="1"/>
</calcChain>
</file>

<file path=xl/sharedStrings.xml><?xml version="1.0" encoding="utf-8"?>
<sst xmlns="http://schemas.openxmlformats.org/spreadsheetml/2006/main" count="92" uniqueCount="34">
  <si>
    <t xml:space="preserve">x barra: </t>
  </si>
  <si>
    <t xml:space="preserve">n: </t>
  </si>
  <si>
    <t xml:space="preserve">s: </t>
  </si>
  <si>
    <t xml:space="preserve">Nivel de confianza: </t>
  </si>
  <si>
    <t>a)</t>
  </si>
  <si>
    <t xml:space="preserve">Margen de error: </t>
  </si>
  <si>
    <t xml:space="preserve">alpha: </t>
  </si>
  <si>
    <t>alpha/2:</t>
  </si>
  <si>
    <t xml:space="preserve">t sub alpha medios: </t>
  </si>
  <si>
    <t>n:</t>
  </si>
  <si>
    <t>a</t>
  </si>
  <si>
    <t>b)</t>
  </si>
  <si>
    <t xml:space="preserve">Intervalo de estimación: </t>
  </si>
  <si>
    <t>c)</t>
  </si>
  <si>
    <t>alpha:</t>
  </si>
  <si>
    <t>t sub alpha/2</t>
  </si>
  <si>
    <t xml:space="preserve">Intervalo de confianza: </t>
  </si>
  <si>
    <t xml:space="preserve">x barra anterior: </t>
  </si>
  <si>
    <t>Datos</t>
  </si>
  <si>
    <t xml:space="preserve">Promedio de la muestra: </t>
  </si>
  <si>
    <t>s:</t>
  </si>
  <si>
    <t>Nivel de confianza:</t>
  </si>
  <si>
    <t>t sub alpha/2:</t>
  </si>
  <si>
    <t xml:space="preserve">margen de error: </t>
  </si>
  <si>
    <t xml:space="preserve">Intervalo: </t>
  </si>
  <si>
    <t>Annual Consumption (in liters)</t>
  </si>
  <si>
    <t xml:space="preserve">alpha/2: </t>
  </si>
  <si>
    <t xml:space="preserve">b) </t>
  </si>
  <si>
    <t>Rating</t>
  </si>
  <si>
    <t>Tiempos Visitados</t>
  </si>
  <si>
    <t xml:space="preserve">a) </t>
  </si>
  <si>
    <t xml:space="preserve">c) </t>
  </si>
  <si>
    <t>d)</t>
  </si>
  <si>
    <t xml:space="preserve">Se recomienda tener n=30 por lo menos para minimizar el error estándar y el margen de error.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</si>
</sst>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3" fillId="0" borderId="0" xfId="0" applyFont="1"/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161925</xdr:rowOff>
    </xdr:from>
    <xdr:to>
      <xdr:col>11</xdr:col>
      <xdr:colOff>503789</xdr:colOff>
      <xdr:row>17</xdr:row>
      <xdr:rowOff>104377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64015C-9A7E-4FC1-81AE-5F8FB5816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61925"/>
          <a:ext cx="8285714" cy="31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18095</xdr:colOff>
      <xdr:row>15</xdr:row>
      <xdr:rowOff>85357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ECAD63-B967-42B8-BF65-E49E297D1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38095" cy="2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646762</xdr:colOff>
      <xdr:row>16</xdr:row>
      <xdr:rowOff>75809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A6F999-278D-445D-B789-2FC3616AD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04762" cy="31238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10</xdr:col>
      <xdr:colOff>208507</xdr:colOff>
      <xdr:row>11</xdr:row>
      <xdr:rowOff>190221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B13E73-B697-4984-B414-6E87C35DB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"/>
          <a:ext cx="8342857" cy="22285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430943</xdr:colOff>
      <xdr:row>18</xdr:row>
      <xdr:rowOff>151952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5434B0-0F70-4BEC-A4C8-EBDF3EC14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85714" cy="35809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427578</xdr:colOff>
      <xdr:row>14</xdr:row>
      <xdr:rowOff>123476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D0A1A7-C58C-445C-B400-7C760ACD7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71428" cy="27904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179938</xdr:colOff>
      <xdr:row>18</xdr:row>
      <xdr:rowOff>18619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FE0158-EB51-4AFB-99FB-EEC9279BF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95238" cy="34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0:E34"/>
  <sheetViews>
    <sheetView topLeftCell="A2" workbookViewId="0">
      <selection activeCell="E35" sqref="E35"/>
    </sheetView>
  </sheetViews>
  <sheetFormatPr baseColWidth="10" defaultColWidth="9.140625" defaultRowHeight="15" x14ac:dyDescent="0.25"/>
  <cols>
    <col min="2" max="2" width="21.140625" customWidth="1"/>
    <col min="3" max="3" width="11.85546875" bestFit="1" customWidth="1"/>
    <col min="6" max="6" width="11.85546875" bestFit="1" customWidth="1"/>
  </cols>
  <sheetData>
    <row r="20" spans="2:5" x14ac:dyDescent="0.25">
      <c r="B20" t="s">
        <v>0</v>
      </c>
      <c r="C20">
        <v>49</v>
      </c>
    </row>
    <row r="21" spans="2:5" x14ac:dyDescent="0.25">
      <c r="B21" t="s">
        <v>2</v>
      </c>
      <c r="C21">
        <v>8.5</v>
      </c>
    </row>
    <row r="22" spans="2:5" x14ac:dyDescent="0.25">
      <c r="B22" t="s">
        <v>9</v>
      </c>
      <c r="C22">
        <v>100</v>
      </c>
    </row>
    <row r="24" spans="2:5" x14ac:dyDescent="0.25">
      <c r="B24" t="s">
        <v>4</v>
      </c>
    </row>
    <row r="25" spans="2:5" x14ac:dyDescent="0.25">
      <c r="B25" t="s">
        <v>3</v>
      </c>
      <c r="C25">
        <v>0.95</v>
      </c>
    </row>
    <row r="26" spans="2:5" x14ac:dyDescent="0.25">
      <c r="B26" t="s">
        <v>6</v>
      </c>
      <c r="C26">
        <f>1-C25</f>
        <v>5.0000000000000044E-2</v>
      </c>
    </row>
    <row r="27" spans="2:5" x14ac:dyDescent="0.25">
      <c r="B27" t="s">
        <v>7</v>
      </c>
      <c r="C27">
        <f>C26/2</f>
        <v>2.5000000000000022E-2</v>
      </c>
    </row>
    <row r="28" spans="2:5" x14ac:dyDescent="0.25">
      <c r="B28" t="s">
        <v>8</v>
      </c>
      <c r="C28">
        <f>ABS(_xlfn.T.INV(C27,C22-1))</f>
        <v>1.9842169515864165</v>
      </c>
    </row>
    <row r="29" spans="2:5" x14ac:dyDescent="0.25">
      <c r="B29" t="s">
        <v>5</v>
      </c>
      <c r="C29" s="1">
        <f>C28*(C21/SQRT(C22))</f>
        <v>1.6865844088484541</v>
      </c>
    </row>
    <row r="30" spans="2:5" x14ac:dyDescent="0.25">
      <c r="B30" t="s">
        <v>11</v>
      </c>
    </row>
    <row r="31" spans="2:5" x14ac:dyDescent="0.25">
      <c r="B31" s="1" t="s">
        <v>12</v>
      </c>
      <c r="C31" s="1">
        <f>C20-C29</f>
        <v>47.313415591151546</v>
      </c>
      <c r="D31" s="1" t="s">
        <v>10</v>
      </c>
      <c r="E31" s="1">
        <f>C20+C29</f>
        <v>50.686584408848454</v>
      </c>
    </row>
    <row r="32" spans="2:5" x14ac:dyDescent="0.25">
      <c r="B32" t="s">
        <v>13</v>
      </c>
    </row>
    <row r="33" spans="2:5" x14ac:dyDescent="0.25">
      <c r="B33" t="s">
        <v>0</v>
      </c>
      <c r="C33">
        <v>36</v>
      </c>
    </row>
    <row r="34" spans="2:5" x14ac:dyDescent="0.25">
      <c r="B34" s="1" t="s">
        <v>12</v>
      </c>
      <c r="C34" s="1">
        <f>C33-C29</f>
        <v>34.313415591151546</v>
      </c>
      <c r="D34" s="1" t="s">
        <v>10</v>
      </c>
      <c r="E34" s="1">
        <f>C33+C29</f>
        <v>37.686584408848454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308AD-8E26-41AC-9B84-F127457D3829}">
  <dimension ref="B18:G68"/>
  <sheetViews>
    <sheetView topLeftCell="A12" workbookViewId="0">
      <selection activeCell="E21" sqref="E21"/>
    </sheetView>
  </sheetViews>
  <sheetFormatPr baseColWidth="10" defaultRowHeight="15" x14ac:dyDescent="0.25"/>
  <sheetData>
    <row r="18" spans="2:7" ht="15.75" x14ac:dyDescent="0.25">
      <c r="B18" s="9" t="s">
        <v>28</v>
      </c>
    </row>
    <row r="19" spans="2:7" ht="15.75" x14ac:dyDescent="0.25">
      <c r="B19" s="10">
        <v>6</v>
      </c>
      <c r="D19" t="s">
        <v>0</v>
      </c>
      <c r="E19">
        <f>AVERAGE(B19:B68)</f>
        <v>6.34</v>
      </c>
    </row>
    <row r="20" spans="2:7" ht="15.75" x14ac:dyDescent="0.25">
      <c r="B20" s="10">
        <v>4</v>
      </c>
      <c r="D20" t="s">
        <v>1</v>
      </c>
      <c r="E20">
        <f>COUNT(B19:B68)</f>
        <v>50</v>
      </c>
    </row>
    <row r="21" spans="2:7" ht="15.75" x14ac:dyDescent="0.25">
      <c r="B21" s="10">
        <v>6</v>
      </c>
      <c r="D21" t="s">
        <v>2</v>
      </c>
      <c r="E21">
        <f>_xlfn.STDEV.S(B19:B68)</f>
        <v>2.1628590300048383</v>
      </c>
    </row>
    <row r="22" spans="2:7" ht="15.75" x14ac:dyDescent="0.25">
      <c r="B22" s="10">
        <v>8</v>
      </c>
    </row>
    <row r="23" spans="2:7" ht="15.75" x14ac:dyDescent="0.25">
      <c r="B23" s="10">
        <v>7</v>
      </c>
      <c r="D23" t="s">
        <v>3</v>
      </c>
      <c r="E23">
        <v>0.95</v>
      </c>
    </row>
    <row r="24" spans="2:7" ht="15.75" x14ac:dyDescent="0.25">
      <c r="B24" s="10">
        <v>7</v>
      </c>
      <c r="D24" t="s">
        <v>6</v>
      </c>
      <c r="E24">
        <f>1-E23</f>
        <v>5.0000000000000044E-2</v>
      </c>
    </row>
    <row r="25" spans="2:7" ht="15.75" x14ac:dyDescent="0.25">
      <c r="B25" s="10">
        <v>6</v>
      </c>
      <c r="D25" t="s">
        <v>7</v>
      </c>
      <c r="E25">
        <f>E24/2</f>
        <v>2.5000000000000022E-2</v>
      </c>
    </row>
    <row r="26" spans="2:7" ht="15.75" x14ac:dyDescent="0.25">
      <c r="B26" s="10">
        <v>3</v>
      </c>
      <c r="D26" t="s">
        <v>22</v>
      </c>
      <c r="E26">
        <f>ABS(_xlfn.T.INV(E25,E20-1))</f>
        <v>2.0095752371292388</v>
      </c>
    </row>
    <row r="27" spans="2:7" ht="15.75" x14ac:dyDescent="0.25">
      <c r="B27" s="10">
        <v>3</v>
      </c>
    </row>
    <row r="28" spans="2:7" ht="15.75" x14ac:dyDescent="0.25">
      <c r="B28" s="10">
        <v>8</v>
      </c>
      <c r="D28" t="s">
        <v>5</v>
      </c>
      <c r="E28">
        <f>E26*(E21/SQRT(E20))</f>
        <v>0.61467773520791935</v>
      </c>
    </row>
    <row r="29" spans="2:7" ht="15.75" x14ac:dyDescent="0.25">
      <c r="B29" s="10">
        <v>10</v>
      </c>
      <c r="D29" s="1" t="s">
        <v>24</v>
      </c>
      <c r="E29" s="1">
        <f>E19-E28</f>
        <v>5.7253222647920801</v>
      </c>
      <c r="F29" s="1" t="s">
        <v>10</v>
      </c>
      <c r="G29" s="1">
        <f>E19+E28</f>
        <v>6.9546777352079197</v>
      </c>
    </row>
    <row r="30" spans="2:7" ht="15.75" x14ac:dyDescent="0.25">
      <c r="B30" s="10">
        <v>4</v>
      </c>
    </row>
    <row r="31" spans="2:7" ht="15.75" x14ac:dyDescent="0.25">
      <c r="B31" s="10">
        <v>8</v>
      </c>
    </row>
    <row r="32" spans="2:7" ht="15.75" x14ac:dyDescent="0.25">
      <c r="B32" s="10">
        <v>7</v>
      </c>
    </row>
    <row r="33" spans="2:2" ht="15.75" x14ac:dyDescent="0.25">
      <c r="B33" s="10">
        <v>8</v>
      </c>
    </row>
    <row r="34" spans="2:2" ht="15.75" x14ac:dyDescent="0.25">
      <c r="B34" s="10">
        <v>7</v>
      </c>
    </row>
    <row r="35" spans="2:2" ht="15.75" x14ac:dyDescent="0.25">
      <c r="B35" s="10">
        <v>5</v>
      </c>
    </row>
    <row r="36" spans="2:2" ht="15.75" x14ac:dyDescent="0.25">
      <c r="B36" s="10">
        <v>9</v>
      </c>
    </row>
    <row r="37" spans="2:2" ht="15.75" x14ac:dyDescent="0.25">
      <c r="B37" s="10">
        <v>5</v>
      </c>
    </row>
    <row r="38" spans="2:2" ht="15.75" x14ac:dyDescent="0.25">
      <c r="B38" s="10">
        <v>8</v>
      </c>
    </row>
    <row r="39" spans="2:2" ht="15.75" x14ac:dyDescent="0.25">
      <c r="B39" s="10">
        <v>4</v>
      </c>
    </row>
    <row r="40" spans="2:2" ht="15.75" x14ac:dyDescent="0.25">
      <c r="B40" s="10">
        <v>3</v>
      </c>
    </row>
    <row r="41" spans="2:2" ht="15.75" x14ac:dyDescent="0.25">
      <c r="B41" s="10">
        <v>8</v>
      </c>
    </row>
    <row r="42" spans="2:2" ht="15.75" x14ac:dyDescent="0.25">
      <c r="B42" s="10">
        <v>5</v>
      </c>
    </row>
    <row r="43" spans="2:2" ht="15.75" x14ac:dyDescent="0.25">
      <c r="B43" s="10">
        <v>5</v>
      </c>
    </row>
    <row r="44" spans="2:2" ht="15.75" x14ac:dyDescent="0.25">
      <c r="B44" s="10">
        <v>4</v>
      </c>
    </row>
    <row r="45" spans="2:2" ht="15.75" x14ac:dyDescent="0.25">
      <c r="B45" s="10">
        <v>4</v>
      </c>
    </row>
    <row r="46" spans="2:2" ht="15.75" x14ac:dyDescent="0.25">
      <c r="B46" s="10">
        <v>4</v>
      </c>
    </row>
    <row r="47" spans="2:2" ht="15.75" x14ac:dyDescent="0.25">
      <c r="B47" s="10">
        <v>8</v>
      </c>
    </row>
    <row r="48" spans="2:2" ht="15.75" x14ac:dyDescent="0.25">
      <c r="B48" s="10">
        <v>4</v>
      </c>
    </row>
    <row r="49" spans="2:2" ht="15.75" x14ac:dyDescent="0.25">
      <c r="B49" s="10">
        <v>5</v>
      </c>
    </row>
    <row r="50" spans="2:2" ht="15.75" x14ac:dyDescent="0.25">
      <c r="B50" s="10">
        <v>6</v>
      </c>
    </row>
    <row r="51" spans="2:2" ht="15.75" x14ac:dyDescent="0.25">
      <c r="B51" s="10">
        <v>2</v>
      </c>
    </row>
    <row r="52" spans="2:2" ht="15.75" x14ac:dyDescent="0.25">
      <c r="B52" s="10">
        <v>5</v>
      </c>
    </row>
    <row r="53" spans="2:2" ht="15.75" x14ac:dyDescent="0.25">
      <c r="B53" s="10">
        <v>9</v>
      </c>
    </row>
    <row r="54" spans="2:2" ht="15.75" x14ac:dyDescent="0.25">
      <c r="B54" s="10">
        <v>9</v>
      </c>
    </row>
    <row r="55" spans="2:2" ht="15.75" x14ac:dyDescent="0.25">
      <c r="B55" s="10">
        <v>8</v>
      </c>
    </row>
    <row r="56" spans="2:2" ht="15.75" x14ac:dyDescent="0.25">
      <c r="B56" s="10">
        <v>4</v>
      </c>
    </row>
    <row r="57" spans="2:2" ht="15.75" x14ac:dyDescent="0.25">
      <c r="B57" s="10">
        <v>8</v>
      </c>
    </row>
    <row r="58" spans="2:2" ht="15.75" x14ac:dyDescent="0.25">
      <c r="B58" s="10">
        <v>9</v>
      </c>
    </row>
    <row r="59" spans="2:2" ht="15.75" x14ac:dyDescent="0.25">
      <c r="B59" s="10">
        <v>9</v>
      </c>
    </row>
    <row r="60" spans="2:2" ht="15.75" x14ac:dyDescent="0.25">
      <c r="B60" s="10">
        <v>5</v>
      </c>
    </row>
    <row r="61" spans="2:2" ht="15.75" x14ac:dyDescent="0.25">
      <c r="B61" s="10">
        <v>9</v>
      </c>
    </row>
    <row r="62" spans="2:2" ht="15.75" x14ac:dyDescent="0.25">
      <c r="B62" s="10">
        <v>7</v>
      </c>
    </row>
    <row r="63" spans="2:2" ht="15.75" x14ac:dyDescent="0.25">
      <c r="B63" s="10">
        <v>8</v>
      </c>
    </row>
    <row r="64" spans="2:2" ht="15.75" x14ac:dyDescent="0.25">
      <c r="B64" s="10">
        <v>3</v>
      </c>
    </row>
    <row r="65" spans="2:2" ht="15.75" x14ac:dyDescent="0.25">
      <c r="B65" s="10">
        <v>10</v>
      </c>
    </row>
    <row r="66" spans="2:2" ht="15.75" x14ac:dyDescent="0.25">
      <c r="B66" s="10">
        <v>8</v>
      </c>
    </row>
    <row r="67" spans="2:2" ht="15.75" x14ac:dyDescent="0.25">
      <c r="B67" s="10">
        <v>9</v>
      </c>
    </row>
    <row r="68" spans="2:2" ht="15.75" x14ac:dyDescent="0.25">
      <c r="B68" s="10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86F28-F3E6-494E-B083-48F070A3996B}">
  <dimension ref="A18:F48"/>
  <sheetViews>
    <sheetView topLeftCell="A11" workbookViewId="0">
      <selection activeCell="D36" sqref="D36"/>
    </sheetView>
  </sheetViews>
  <sheetFormatPr baseColWidth="10" defaultRowHeight="15" x14ac:dyDescent="0.25"/>
  <sheetData>
    <row r="18" spans="1:6" x14ac:dyDescent="0.25">
      <c r="A18" t="s">
        <v>29</v>
      </c>
    </row>
    <row r="19" spans="1:6" x14ac:dyDescent="0.25">
      <c r="A19">
        <v>0.9</v>
      </c>
      <c r="C19" t="s">
        <v>30</v>
      </c>
    </row>
    <row r="20" spans="1:6" x14ac:dyDescent="0.25">
      <c r="A20">
        <v>1</v>
      </c>
      <c r="C20" t="s">
        <v>0</v>
      </c>
      <c r="D20">
        <f>AVERAGE(A19:A48)</f>
        <v>3.7999999999999994</v>
      </c>
    </row>
    <row r="21" spans="1:6" x14ac:dyDescent="0.25">
      <c r="A21">
        <v>1.2</v>
      </c>
      <c r="C21" t="s">
        <v>2</v>
      </c>
      <c r="D21">
        <f>_xlfn.STDEV.S(A19:A48)</f>
        <v>2.2572488595175111</v>
      </c>
    </row>
    <row r="22" spans="1:6" x14ac:dyDescent="0.25">
      <c r="A22">
        <v>2.2000000000000002</v>
      </c>
      <c r="C22" t="s">
        <v>1</v>
      </c>
      <c r="D22">
        <f>COUNT(A19:A48)</f>
        <v>30</v>
      </c>
    </row>
    <row r="23" spans="1:6" x14ac:dyDescent="0.25">
      <c r="A23">
        <v>1.9</v>
      </c>
    </row>
    <row r="24" spans="1:6" x14ac:dyDescent="0.25">
      <c r="A24">
        <v>3.6</v>
      </c>
      <c r="C24" t="s">
        <v>11</v>
      </c>
    </row>
    <row r="25" spans="1:6" x14ac:dyDescent="0.25">
      <c r="A25">
        <v>2.8</v>
      </c>
      <c r="C25" t="s">
        <v>3</v>
      </c>
      <c r="D25">
        <v>0.95</v>
      </c>
    </row>
    <row r="26" spans="1:6" x14ac:dyDescent="0.25">
      <c r="A26">
        <v>5.2</v>
      </c>
      <c r="C26" t="s">
        <v>6</v>
      </c>
      <c r="D26">
        <f>1-D25</f>
        <v>5.0000000000000044E-2</v>
      </c>
    </row>
    <row r="27" spans="1:6" x14ac:dyDescent="0.25">
      <c r="A27">
        <v>1.8</v>
      </c>
      <c r="C27" t="s">
        <v>7</v>
      </c>
      <c r="D27">
        <f>D26/2</f>
        <v>2.5000000000000022E-2</v>
      </c>
    </row>
    <row r="28" spans="1:6" x14ac:dyDescent="0.25">
      <c r="A28">
        <v>2.1</v>
      </c>
      <c r="C28" t="s">
        <v>22</v>
      </c>
      <c r="D28">
        <f>ABS(_xlfn.T.INV(D27,D22-1))</f>
        <v>2.0452296421327034</v>
      </c>
    </row>
    <row r="29" spans="1:6" x14ac:dyDescent="0.25">
      <c r="A29">
        <v>6.8</v>
      </c>
      <c r="C29" s="1" t="s">
        <v>5</v>
      </c>
      <c r="D29" s="1">
        <f>D28*(D21/SQRT(D22))</f>
        <v>0.84287057633406093</v>
      </c>
    </row>
    <row r="30" spans="1:6" x14ac:dyDescent="0.25">
      <c r="A30">
        <v>1.3</v>
      </c>
    </row>
    <row r="31" spans="1:6" x14ac:dyDescent="0.25">
      <c r="A31">
        <v>3</v>
      </c>
      <c r="C31" t="s">
        <v>31</v>
      </c>
    </row>
    <row r="32" spans="1:6" x14ac:dyDescent="0.25">
      <c r="A32">
        <v>4.5</v>
      </c>
      <c r="C32" s="1" t="s">
        <v>24</v>
      </c>
      <c r="D32" s="1">
        <f>D20-D29</f>
        <v>2.9571294236659385</v>
      </c>
      <c r="E32" s="1" t="s">
        <v>10</v>
      </c>
      <c r="F32" s="1">
        <f>D20+D29</f>
        <v>4.6428705763340599</v>
      </c>
    </row>
    <row r="33" spans="1:3" x14ac:dyDescent="0.25">
      <c r="A33">
        <v>2.8</v>
      </c>
    </row>
    <row r="34" spans="1:3" x14ac:dyDescent="0.25">
      <c r="A34">
        <v>2.2999999999999998</v>
      </c>
      <c r="C34" t="s">
        <v>32</v>
      </c>
    </row>
    <row r="35" spans="1:3" x14ac:dyDescent="0.25">
      <c r="A35">
        <v>2.7</v>
      </c>
      <c r="C35" s="1" t="s">
        <v>33</v>
      </c>
    </row>
    <row r="36" spans="1:3" x14ac:dyDescent="0.25">
      <c r="A36">
        <v>5.7</v>
      </c>
    </row>
    <row r="37" spans="1:3" x14ac:dyDescent="0.25">
      <c r="A37">
        <v>4.8</v>
      </c>
    </row>
    <row r="38" spans="1:3" x14ac:dyDescent="0.25">
      <c r="A38">
        <v>3.5</v>
      </c>
    </row>
    <row r="39" spans="1:3" x14ac:dyDescent="0.25">
      <c r="A39">
        <v>2.6</v>
      </c>
    </row>
    <row r="40" spans="1:3" x14ac:dyDescent="0.25">
      <c r="A40">
        <v>3.3</v>
      </c>
    </row>
    <row r="41" spans="1:3" x14ac:dyDescent="0.25">
      <c r="A41">
        <v>5</v>
      </c>
    </row>
    <row r="42" spans="1:3" x14ac:dyDescent="0.25">
      <c r="A42">
        <v>4</v>
      </c>
    </row>
    <row r="43" spans="1:3" x14ac:dyDescent="0.25">
      <c r="A43">
        <v>7.2</v>
      </c>
    </row>
    <row r="44" spans="1:3" x14ac:dyDescent="0.25">
      <c r="A44">
        <v>9.1</v>
      </c>
    </row>
    <row r="45" spans="1:3" x14ac:dyDescent="0.25">
      <c r="A45">
        <v>2.8</v>
      </c>
    </row>
    <row r="46" spans="1:3" x14ac:dyDescent="0.25">
      <c r="A46">
        <v>3.6</v>
      </c>
    </row>
    <row r="47" spans="1:3" x14ac:dyDescent="0.25">
      <c r="A47">
        <v>7.3</v>
      </c>
    </row>
    <row r="48" spans="1:3" x14ac:dyDescent="0.25">
      <c r="A48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3CFD0-1930-4966-B76F-C4FFD2D6AFFF}">
  <dimension ref="B14:E30"/>
  <sheetViews>
    <sheetView workbookViewId="0">
      <selection activeCell="C16" sqref="C16"/>
    </sheetView>
  </sheetViews>
  <sheetFormatPr baseColWidth="10" defaultRowHeight="15" x14ac:dyDescent="0.25"/>
  <cols>
    <col min="2" max="2" width="19.140625" customWidth="1"/>
  </cols>
  <sheetData>
    <row r="14" spans="2:3" x14ac:dyDescent="0.25">
      <c r="B14" t="s">
        <v>0</v>
      </c>
      <c r="C14">
        <v>649</v>
      </c>
    </row>
    <row r="15" spans="2:3" x14ac:dyDescent="0.25">
      <c r="B15" t="s">
        <v>1</v>
      </c>
      <c r="C15">
        <v>600</v>
      </c>
    </row>
    <row r="16" spans="2:3" x14ac:dyDescent="0.25">
      <c r="B16" t="s">
        <v>2</v>
      </c>
      <c r="C16" s="2">
        <v>175</v>
      </c>
    </row>
    <row r="18" spans="2:5" x14ac:dyDescent="0.25">
      <c r="B18" t="s">
        <v>4</v>
      </c>
    </row>
    <row r="19" spans="2:5" x14ac:dyDescent="0.25">
      <c r="B19" t="s">
        <v>3</v>
      </c>
      <c r="C19">
        <f>0.95</f>
        <v>0.95</v>
      </c>
    </row>
    <row r="20" spans="2:5" x14ac:dyDescent="0.25">
      <c r="B20" t="s">
        <v>14</v>
      </c>
      <c r="C20">
        <f>1-C19</f>
        <v>5.0000000000000044E-2</v>
      </c>
    </row>
    <row r="21" spans="2:5" x14ac:dyDescent="0.25">
      <c r="B21" t="s">
        <v>7</v>
      </c>
      <c r="C21">
        <f>C20/2</f>
        <v>2.5000000000000022E-2</v>
      </c>
    </row>
    <row r="22" spans="2:5" x14ac:dyDescent="0.25">
      <c r="B22" t="s">
        <v>15</v>
      </c>
      <c r="C22">
        <f>ABS(_xlfn.T.INV(C21,C15-1))</f>
        <v>1.9639322489452855</v>
      </c>
    </row>
    <row r="23" spans="2:5" x14ac:dyDescent="0.25">
      <c r="B23" s="1" t="s">
        <v>5</v>
      </c>
      <c r="C23" s="1">
        <f>C22*(C16/SQRT(C15))</f>
        <v>14.031009706328346</v>
      </c>
    </row>
    <row r="25" spans="2:5" x14ac:dyDescent="0.25">
      <c r="B25" t="s">
        <v>11</v>
      </c>
    </row>
    <row r="26" spans="2:5" x14ac:dyDescent="0.25">
      <c r="B26" s="1" t="s">
        <v>16</v>
      </c>
      <c r="C26" s="1">
        <f>C14-C23</f>
        <v>634.96899029367171</v>
      </c>
      <c r="D26" s="1" t="s">
        <v>10</v>
      </c>
      <c r="E26" s="1">
        <f>C14+C23</f>
        <v>663.03100970632829</v>
      </c>
    </row>
    <row r="28" spans="2:5" x14ac:dyDescent="0.25">
      <c r="B28" t="s">
        <v>13</v>
      </c>
    </row>
    <row r="29" spans="2:5" x14ac:dyDescent="0.25">
      <c r="B29" t="s">
        <v>17</v>
      </c>
      <c r="C29">
        <f>632</f>
        <v>632</v>
      </c>
    </row>
    <row r="30" spans="2:5" x14ac:dyDescent="0.25">
      <c r="B30" s="1" t="s">
        <v>12</v>
      </c>
      <c r="C30" s="1">
        <f>C29-C23</f>
        <v>617.96899029367171</v>
      </c>
      <c r="D30" s="1" t="s">
        <v>10</v>
      </c>
      <c r="E30" s="1">
        <f>C29+C23</f>
        <v>646.03100970632829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F4CA-52BC-4DA7-A7C5-5474F0CAFB38}">
  <dimension ref="B21:G38"/>
  <sheetViews>
    <sheetView tabSelected="1" topLeftCell="A18" zoomScale="142" workbookViewId="0">
      <selection activeCell="C35" sqref="C35"/>
    </sheetView>
  </sheetViews>
  <sheetFormatPr baseColWidth="10" defaultRowHeight="15" x14ac:dyDescent="0.25"/>
  <cols>
    <col min="2" max="2" width="15" customWidth="1"/>
  </cols>
  <sheetData>
    <row r="21" spans="2:7" x14ac:dyDescent="0.25">
      <c r="B21" t="s">
        <v>18</v>
      </c>
    </row>
    <row r="22" spans="2:7" x14ac:dyDescent="0.25">
      <c r="B22" s="14">
        <v>21.06</v>
      </c>
      <c r="C22" s="14">
        <v>22.24</v>
      </c>
      <c r="D22" s="14">
        <v>20.62</v>
      </c>
      <c r="G22" s="14"/>
    </row>
    <row r="23" spans="2:7" x14ac:dyDescent="0.25">
      <c r="B23" s="14">
        <v>21.66</v>
      </c>
      <c r="C23" s="14">
        <v>21.23</v>
      </c>
      <c r="D23" s="14">
        <v>23.86</v>
      </c>
      <c r="G23" s="14"/>
    </row>
    <row r="24" spans="2:7" x14ac:dyDescent="0.25">
      <c r="B24" s="14">
        <v>23.82</v>
      </c>
      <c r="C24" s="14">
        <v>20.3</v>
      </c>
      <c r="D24" s="14">
        <v>21.52</v>
      </c>
      <c r="G24" s="14"/>
    </row>
    <row r="25" spans="2:7" x14ac:dyDescent="0.25">
      <c r="B25" s="14">
        <v>21.52</v>
      </c>
      <c r="C25" s="14">
        <v>21.91</v>
      </c>
      <c r="D25" s="14">
        <v>23.14</v>
      </c>
      <c r="G25" s="14"/>
    </row>
    <row r="26" spans="2:7" x14ac:dyDescent="0.25">
      <c r="B26" s="14">
        <v>20.02</v>
      </c>
      <c r="C26" s="14">
        <v>22.2</v>
      </c>
      <c r="D26" s="14">
        <v>21.2</v>
      </c>
      <c r="G26" s="14"/>
    </row>
    <row r="27" spans="2:7" x14ac:dyDescent="0.25">
      <c r="B27" s="14">
        <v>22.37</v>
      </c>
      <c r="C27" s="14">
        <v>22.19</v>
      </c>
      <c r="D27" s="14">
        <v>22.34</v>
      </c>
      <c r="G27" s="14"/>
    </row>
    <row r="28" spans="2:7" x14ac:dyDescent="0.25">
      <c r="B28" s="14">
        <v>23.36</v>
      </c>
      <c r="C28" s="14">
        <v>23.44</v>
      </c>
      <c r="E28">
        <f>COUNT(B22:D27,B28,#REF!)</f>
        <v>19</v>
      </c>
      <c r="G28" s="14"/>
    </row>
    <row r="29" spans="2:7" x14ac:dyDescent="0.25">
      <c r="B29" t="s">
        <v>19</v>
      </c>
      <c r="D29" s="14">
        <f>AVERAGE(B22:D27,C28,B28)</f>
        <v>22</v>
      </c>
    </row>
    <row r="30" spans="2:7" x14ac:dyDescent="0.25">
      <c r="B30" t="s">
        <v>0</v>
      </c>
      <c r="C30" s="14">
        <f>AVERAGE(B22:D26,B27:C28,D27)</f>
        <v>22</v>
      </c>
    </row>
    <row r="31" spans="2:7" x14ac:dyDescent="0.25">
      <c r="B31" t="s">
        <v>20</v>
      </c>
      <c r="C31">
        <f>_xlfn.STDEV.S(B22:D27,B28,C28)</f>
        <v>1.1191350043201835</v>
      </c>
    </row>
    <row r="32" spans="2:7" x14ac:dyDescent="0.25">
      <c r="B32" t="s">
        <v>21</v>
      </c>
      <c r="C32">
        <v>0.95</v>
      </c>
    </row>
    <row r="34" spans="2:5" x14ac:dyDescent="0.25">
      <c r="B34" t="s">
        <v>6</v>
      </c>
      <c r="C34">
        <f>1-C32</f>
        <v>5.0000000000000044E-2</v>
      </c>
    </row>
    <row r="35" spans="2:5" x14ac:dyDescent="0.25">
      <c r="B35" t="s">
        <v>7</v>
      </c>
      <c r="C35">
        <f>C34/2</f>
        <v>2.5000000000000022E-2</v>
      </c>
    </row>
    <row r="36" spans="2:5" x14ac:dyDescent="0.25">
      <c r="B36" t="s">
        <v>22</v>
      </c>
      <c r="C36">
        <f>ABS(_xlfn.T.INV(C35,E28-1))</f>
        <v>2.1009220402410378</v>
      </c>
    </row>
    <row r="37" spans="2:5" x14ac:dyDescent="0.25">
      <c r="B37" t="s">
        <v>23</v>
      </c>
      <c r="C37">
        <f>C36*(C31/SQRT(E28))</f>
        <v>0.53940580569451391</v>
      </c>
    </row>
    <row r="38" spans="2:5" x14ac:dyDescent="0.25">
      <c r="B38" s="1" t="s">
        <v>24</v>
      </c>
      <c r="C38" s="1">
        <f>C30-C37</f>
        <v>21.460594194305486</v>
      </c>
      <c r="D38" s="1" t="s">
        <v>10</v>
      </c>
      <c r="E38" s="1">
        <f>C30+C37</f>
        <v>22.539405805694514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79D1F-83B4-4432-95AC-F7779B577003}">
  <dimension ref="B16:F31"/>
  <sheetViews>
    <sheetView workbookViewId="0">
      <selection activeCell="C25" sqref="C25"/>
    </sheetView>
  </sheetViews>
  <sheetFormatPr baseColWidth="10" defaultRowHeight="15" x14ac:dyDescent="0.25"/>
  <cols>
    <col min="1" max="1" width="13.42578125" customWidth="1"/>
    <col min="2" max="2" width="13.85546875" customWidth="1"/>
    <col min="3" max="3" width="11.85546875" bestFit="1" customWidth="1"/>
  </cols>
  <sheetData>
    <row r="16" ht="15.75" thickBot="1" x14ac:dyDescent="0.3"/>
    <row r="17" spans="2:6" ht="20.25" customHeight="1" thickBot="1" x14ac:dyDescent="0.3">
      <c r="B17" s="11" t="s">
        <v>25</v>
      </c>
      <c r="C17" s="12"/>
      <c r="D17" s="12"/>
      <c r="E17" s="12"/>
      <c r="F17" s="13"/>
    </row>
    <row r="18" spans="2:6" x14ac:dyDescent="0.25">
      <c r="B18" s="3">
        <v>266</v>
      </c>
      <c r="C18" s="4">
        <v>82</v>
      </c>
      <c r="D18" s="4">
        <v>199</v>
      </c>
      <c r="E18" s="4">
        <v>174</v>
      </c>
      <c r="F18" s="5">
        <v>97</v>
      </c>
    </row>
    <row r="19" spans="2:6" x14ac:dyDescent="0.25">
      <c r="B19" s="3">
        <v>170</v>
      </c>
      <c r="C19" s="4">
        <v>222</v>
      </c>
      <c r="D19" s="4">
        <v>115</v>
      </c>
      <c r="E19" s="4">
        <v>130</v>
      </c>
      <c r="F19" s="5">
        <v>169</v>
      </c>
    </row>
    <row r="20" spans="2:6" x14ac:dyDescent="0.25">
      <c r="B20" s="3">
        <v>164</v>
      </c>
      <c r="C20" s="4">
        <v>102</v>
      </c>
      <c r="D20" s="4">
        <v>113</v>
      </c>
      <c r="E20" s="4">
        <v>171</v>
      </c>
      <c r="F20" s="5">
        <v>0</v>
      </c>
    </row>
    <row r="21" spans="2:6" ht="18.75" customHeight="1" thickBot="1" x14ac:dyDescent="0.3">
      <c r="B21" s="6">
        <v>93</v>
      </c>
      <c r="C21" s="7">
        <v>0</v>
      </c>
      <c r="D21" s="7">
        <v>93</v>
      </c>
      <c r="E21" s="7">
        <v>110</v>
      </c>
      <c r="F21" s="8">
        <v>130</v>
      </c>
    </row>
    <row r="23" spans="2:6" x14ac:dyDescent="0.25">
      <c r="B23" t="s">
        <v>9</v>
      </c>
      <c r="C23">
        <v>20</v>
      </c>
    </row>
    <row r="24" spans="2:6" x14ac:dyDescent="0.25">
      <c r="B24" t="s">
        <v>0</v>
      </c>
      <c r="C24">
        <f>AVERAGE(B18:F21)</f>
        <v>130</v>
      </c>
    </row>
    <row r="25" spans="2:6" x14ac:dyDescent="0.25">
      <c r="B25" t="s">
        <v>2</v>
      </c>
      <c r="C25">
        <f>_xlfn.STDEV.S(B18:F21)</f>
        <v>65.391130897087265</v>
      </c>
    </row>
    <row r="26" spans="2:6" x14ac:dyDescent="0.25">
      <c r="B26" t="s">
        <v>3</v>
      </c>
      <c r="C26">
        <f>0.95</f>
        <v>0.95</v>
      </c>
    </row>
    <row r="27" spans="2:6" x14ac:dyDescent="0.25">
      <c r="B27" t="s">
        <v>6</v>
      </c>
      <c r="C27">
        <f>1-C26</f>
        <v>5.0000000000000044E-2</v>
      </c>
    </row>
    <row r="28" spans="2:6" x14ac:dyDescent="0.25">
      <c r="B28" t="s">
        <v>26</v>
      </c>
      <c r="C28">
        <f>C27/2</f>
        <v>2.5000000000000022E-2</v>
      </c>
    </row>
    <row r="29" spans="2:6" x14ac:dyDescent="0.25">
      <c r="B29" t="s">
        <v>22</v>
      </c>
      <c r="C29">
        <f>ABS(_xlfn.T.INV(C28,C23-1))</f>
        <v>2.0930240544083087</v>
      </c>
    </row>
    <row r="30" spans="2:6" x14ac:dyDescent="0.25">
      <c r="B30" t="s">
        <v>23</v>
      </c>
      <c r="C30">
        <f>C29*(C25/SQRT(C23))</f>
        <v>30.603991311927565</v>
      </c>
    </row>
    <row r="31" spans="2:6" x14ac:dyDescent="0.25">
      <c r="B31" s="1" t="s">
        <v>24</v>
      </c>
      <c r="C31" s="1">
        <f>C24-C30</f>
        <v>99.396008688072442</v>
      </c>
      <c r="D31" s="1" t="s">
        <v>10</v>
      </c>
      <c r="E31" s="1">
        <f>C24+C30</f>
        <v>160.60399131192756</v>
      </c>
    </row>
  </sheetData>
  <mergeCells count="1">
    <mergeCell ref="B17:F1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2017B-54D3-42EE-A0B2-B23C69A7C2BD}">
  <dimension ref="B22:H36"/>
  <sheetViews>
    <sheetView topLeftCell="A3" workbookViewId="0">
      <selection activeCell="E29" sqref="E29"/>
    </sheetView>
  </sheetViews>
  <sheetFormatPr baseColWidth="10" defaultRowHeight="15" x14ac:dyDescent="0.25"/>
  <cols>
    <col min="2" max="2" width="18.42578125" customWidth="1"/>
    <col min="3" max="3" width="11.85546875" bestFit="1" customWidth="1"/>
  </cols>
  <sheetData>
    <row r="22" spans="2:8" x14ac:dyDescent="0.25">
      <c r="B22">
        <v>7</v>
      </c>
      <c r="C22">
        <v>3.2</v>
      </c>
      <c r="D22">
        <v>1.4</v>
      </c>
      <c r="E22">
        <v>5.4</v>
      </c>
      <c r="F22">
        <v>8.5</v>
      </c>
    </row>
    <row r="23" spans="2:8" x14ac:dyDescent="0.25">
      <c r="B23">
        <v>2.5</v>
      </c>
      <c r="C23">
        <v>2.5</v>
      </c>
      <c r="D23">
        <v>1.9</v>
      </c>
      <c r="E23">
        <v>5.4</v>
      </c>
      <c r="F23">
        <v>1.6</v>
      </c>
    </row>
    <row r="24" spans="2:8" x14ac:dyDescent="0.25">
      <c r="B24">
        <v>1</v>
      </c>
      <c r="C24">
        <v>2.1</v>
      </c>
      <c r="D24">
        <v>8.5</v>
      </c>
      <c r="E24">
        <v>4.3</v>
      </c>
      <c r="F24">
        <v>6.2</v>
      </c>
    </row>
    <row r="25" spans="2:8" x14ac:dyDescent="0.25">
      <c r="B25">
        <v>1.5</v>
      </c>
      <c r="C25">
        <v>1.2</v>
      </c>
      <c r="D25">
        <v>2.7</v>
      </c>
      <c r="E25">
        <v>3.8</v>
      </c>
      <c r="F25">
        <v>2</v>
      </c>
    </row>
    <row r="26" spans="2:8" x14ac:dyDescent="0.25">
      <c r="B26">
        <v>1.2</v>
      </c>
      <c r="C26">
        <v>2.6</v>
      </c>
      <c r="D26">
        <v>4</v>
      </c>
      <c r="E26">
        <v>2.6</v>
      </c>
      <c r="F26">
        <v>0.6</v>
      </c>
      <c r="H26">
        <f>COUNT(B22:F26)</f>
        <v>25</v>
      </c>
    </row>
    <row r="28" spans="2:8" x14ac:dyDescent="0.25">
      <c r="B28" t="s">
        <v>4</v>
      </c>
      <c r="C28" t="s">
        <v>0</v>
      </c>
      <c r="D28">
        <f>AVERAGE(B22:F26)</f>
        <v>3.3479999999999994</v>
      </c>
    </row>
    <row r="29" spans="2:8" x14ac:dyDescent="0.25">
      <c r="B29" t="s">
        <v>27</v>
      </c>
    </row>
    <row r="30" spans="2:8" x14ac:dyDescent="0.25">
      <c r="B30" t="s">
        <v>3</v>
      </c>
      <c r="C30">
        <v>0.95</v>
      </c>
    </row>
    <row r="31" spans="2:8" x14ac:dyDescent="0.25">
      <c r="B31" t="s">
        <v>2</v>
      </c>
      <c r="C31">
        <f>_xlfn.STDEV.S(B22:F26)</f>
        <v>2.2871233751884348</v>
      </c>
    </row>
    <row r="32" spans="2:8" x14ac:dyDescent="0.25">
      <c r="B32" t="s">
        <v>6</v>
      </c>
      <c r="C32">
        <f>1-C30</f>
        <v>5.0000000000000044E-2</v>
      </c>
    </row>
    <row r="33" spans="2:5" x14ac:dyDescent="0.25">
      <c r="B33" t="s">
        <v>7</v>
      </c>
      <c r="C33">
        <f>C32/2</f>
        <v>2.5000000000000022E-2</v>
      </c>
    </row>
    <row r="34" spans="2:5" x14ac:dyDescent="0.25">
      <c r="B34" t="s">
        <v>22</v>
      </c>
      <c r="C34">
        <f>ABS(_xlfn.T.INV(C33,H26-1))</f>
        <v>2.0638985616280254</v>
      </c>
    </row>
    <row r="35" spans="2:5" x14ac:dyDescent="0.25">
      <c r="B35" t="s">
        <v>5</v>
      </c>
      <c r="C35">
        <f>C34*(C31/SQRT(H26))</f>
        <v>0.94407812886344911</v>
      </c>
    </row>
    <row r="36" spans="2:5" x14ac:dyDescent="0.25">
      <c r="B36" s="1" t="s">
        <v>24</v>
      </c>
      <c r="C36" s="1">
        <f>D28-C35</f>
        <v>2.4039218711365504</v>
      </c>
      <c r="D36" s="1" t="s">
        <v>10</v>
      </c>
      <c r="E36" s="1">
        <f>D28+C35</f>
        <v>4.2920781288634489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16</vt:lpstr>
      <vt:lpstr>17</vt:lpstr>
      <vt:lpstr>18</vt:lpstr>
      <vt:lpstr>19</vt:lpstr>
      <vt:lpstr>20</vt:lpstr>
      <vt:lpstr>21</vt:lpstr>
      <vt:lpstr>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2015-06-05T18:19:34Z</dcterms:created>
  <dcterms:modified xsi:type="dcterms:W3CDTF">2020-04-30T16:10:09Z</dcterms:modified>
</cp:coreProperties>
</file>