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10\"/>
    </mc:Choice>
  </mc:AlternateContent>
  <xr:revisionPtr revIDLastSave="0" documentId="13_ncr:1_{C7EB3D85-70CC-4E9F-B3DA-D10929CA15E5}" xr6:coauthVersionLast="45" xr6:coauthVersionMax="45" xr10:uidLastSave="{00000000-0000-0000-0000-000000000000}"/>
  <bookViews>
    <workbookView xWindow="1560" yWindow="1560" windowWidth="21600" windowHeight="11385" activeTab="2" xr2:uid="{F48EDE86-C92B-45E6-AD7F-90BC632276A2}"/>
  </bookViews>
  <sheets>
    <sheet name="17" sheetId="1" r:id="rId1"/>
    <sheet name="18" sheetId="2" r:id="rId2"/>
    <sheet name="19" sheetId="3" r:id="rId3"/>
    <sheet name="20" sheetId="4" r:id="rId4"/>
    <sheet name="21" sheetId="5" r:id="rId5"/>
    <sheet name="22" sheetId="6" r:id="rId6"/>
    <sheet name="23" sheetId="7" r:id="rId7"/>
    <sheet name="24" sheetId="8" r:id="rId8"/>
    <sheet name="25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9" l="1"/>
  <c r="C16" i="9"/>
  <c r="C21" i="9"/>
  <c r="C19" i="9"/>
  <c r="C35" i="8"/>
  <c r="C34" i="8"/>
  <c r="C32" i="8"/>
  <c r="C31" i="8"/>
  <c r="C29" i="8"/>
  <c r="C28" i="8"/>
  <c r="B26" i="8"/>
  <c r="B25" i="8"/>
  <c r="C25" i="7"/>
  <c r="C24" i="7"/>
  <c r="C23" i="7"/>
  <c r="C21" i="7"/>
  <c r="C19" i="7"/>
  <c r="C26" i="6"/>
  <c r="C24" i="6"/>
  <c r="C23" i="6"/>
  <c r="C20" i="6"/>
  <c r="B14" i="5"/>
  <c r="B15" i="5"/>
  <c r="D29" i="4"/>
  <c r="C29" i="4"/>
  <c r="D27" i="4"/>
  <c r="C27" i="4"/>
  <c r="C26" i="4"/>
  <c r="C23" i="4"/>
  <c r="D22" i="3"/>
  <c r="C23" i="3" s="1"/>
  <c r="C20" i="3"/>
  <c r="C17" i="3"/>
  <c r="C18" i="3" s="1"/>
  <c r="C23" i="2"/>
  <c r="C22" i="2"/>
  <c r="C20" i="2"/>
  <c r="C18" i="2"/>
  <c r="C17" i="2"/>
  <c r="C21" i="1"/>
  <c r="C19" i="1"/>
  <c r="C17" i="1"/>
  <c r="C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16" authorId="0" shapeId="0" xr:uid="{6FED82A5-1500-42FA-BE6D-D0534AE7795C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Debemos calcular la probabilidad que sea mayor a 18,000: 
osea todos los números mayores a 18,000 de deuda
</t>
        </r>
      </text>
    </comment>
    <comment ref="C16" authorId="0" shapeId="0" xr:uid="{86EA4C2C-5437-4D89-980E-C2F0A41DF27D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Sabemos que la probabilidad que la deuda sea de 0 a 18,000 es ~0.80 por complemento la probabilidad que la deuda sea de 18,000 al infinito es 1 - ~0.8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17" authorId="0" shapeId="0" xr:uid="{48890705-EB1D-48D7-9DC8-DED90960B1C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Por lo menos 40 es que sea 40 o cualquier número de 40 a infinito.</t>
        </r>
      </text>
    </comment>
    <comment ref="B22" authorId="0" shapeId="0" xr:uid="{31557A23-DF9A-4948-BB6B-D617FAA4ED64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Resolviendo una ecuación debemos encontrar en qué número de x la función de probabilidad nos da 0.90</t>
        </r>
      </text>
    </comment>
    <comment ref="C22" authorId="0" shapeId="0" xr:uid="{E4CFF34A-2A78-4673-8851-C2D108B11D84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¿Cuándo es que los precios son óptimos para que se puedan tener precios de 10%?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17" authorId="0" shapeId="0" xr:uid="{E331851F-F54F-4780-A152-15868FA7DEA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Cálculo cuando es menor a 0.5 pulgadas.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B29" authorId="0" shapeId="0" xr:uid="{414ECB4E-E355-488D-BEA8-633C61C8649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Debemos allar el complemento
</t>
        </r>
      </text>
    </comment>
  </commentList>
</comments>
</file>

<file path=xl/sharedStrings.xml><?xml version="1.0" encoding="utf-8"?>
<sst xmlns="http://schemas.openxmlformats.org/spreadsheetml/2006/main" count="82" uniqueCount="50">
  <si>
    <t>Deuda promedio:</t>
  </si>
  <si>
    <t>Des.Vest:</t>
  </si>
  <si>
    <t>a)</t>
  </si>
  <si>
    <t>b)</t>
  </si>
  <si>
    <t>c)</t>
  </si>
  <si>
    <t>P(12,000&lt;d&lt;18,000):</t>
  </si>
  <si>
    <t>P(d&gt;=18,000):</t>
  </si>
  <si>
    <t>P(d&lt;=18,000):</t>
  </si>
  <si>
    <t>P(d&lt;=10,000):</t>
  </si>
  <si>
    <t>Precio promedio:</t>
  </si>
  <si>
    <t>Des.vest:</t>
  </si>
  <si>
    <t>P(a&gt;=40):</t>
  </si>
  <si>
    <t>P(a&lt;=40):</t>
  </si>
  <si>
    <t>P(z&lt;=20):</t>
  </si>
  <si>
    <t>P(x) = 90%</t>
  </si>
  <si>
    <t xml:space="preserve">Promedio: </t>
  </si>
  <si>
    <t>P(p&lt;=3):</t>
  </si>
  <si>
    <t>P(p&gt;=5):</t>
  </si>
  <si>
    <t>P(p&lt;=5):</t>
  </si>
  <si>
    <t>Cantidad de precipitación:</t>
  </si>
  <si>
    <t>P(h&lt;50):</t>
  </si>
  <si>
    <t>P(h&lt;100):</t>
  </si>
  <si>
    <t>P(h&gt;100):</t>
  </si>
  <si>
    <t>1-0.2 = 0.8</t>
  </si>
  <si>
    <t>Promedio:</t>
  </si>
  <si>
    <t>P(mensa):</t>
  </si>
  <si>
    <t>z = 1 - 0.02</t>
  </si>
  <si>
    <t>IQ</t>
  </si>
  <si>
    <t>P(30&lt;r&lt;35):</t>
  </si>
  <si>
    <t>P(x) = 0.9</t>
  </si>
  <si>
    <t>P(10% sup):</t>
  </si>
  <si>
    <t>P(z&lt;28):</t>
  </si>
  <si>
    <t>P(t&lt;60):</t>
  </si>
  <si>
    <t>P(60&lt;t&lt;75):</t>
  </si>
  <si>
    <t>P(t&lt;90):</t>
  </si>
  <si>
    <t>No terminen:</t>
  </si>
  <si>
    <t>No terminan ~:</t>
  </si>
  <si>
    <t>P(a&gt;180):</t>
  </si>
  <si>
    <t>P(a&lt;180):</t>
  </si>
  <si>
    <t>P(z&lt;230):</t>
  </si>
  <si>
    <t>P(z&gt;230):</t>
  </si>
  <si>
    <t>d)</t>
  </si>
  <si>
    <t>P(x) = 0.05</t>
  </si>
  <si>
    <t>P(5 sup):</t>
  </si>
  <si>
    <t xml:space="preserve">b) </t>
  </si>
  <si>
    <t>P(t&lt;6):</t>
  </si>
  <si>
    <t>P(7&lt;=t&lt;=9):</t>
  </si>
  <si>
    <t>P(t&lt;8):</t>
  </si>
  <si>
    <t>P(t&gt;8):</t>
  </si>
  <si>
    <t>Promedio * 10%: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</si>
</sst>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2" fillId="0" borderId="0" xfId="0" applyFont="1"/>
    <xf numFmtId="0" fontId="9" fillId="0" borderId="0" xfId="0" applyFont="1"/>
    <xf numFmtId="0" fontId="6" fillId="0" borderId="0" xfId="0" applyFont="1"/>
    <xf numFmtId="9" fontId="6" fillId="0" borderId="0" xfId="1" applyFon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379909</xdr:colOff>
      <xdr:row>10</xdr:row>
      <xdr:rowOff>82310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638CF2-7DF5-40E6-A970-814953589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23809" cy="19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332282</xdr:colOff>
      <xdr:row>11</xdr:row>
      <xdr:rowOff>41017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237BC1-9265-42BD-91C9-F1EE9FB69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42857" cy="20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103699</xdr:colOff>
      <xdr:row>10</xdr:row>
      <xdr:rowOff>139452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9B0313-A749-4D37-8E79-77DE3EC33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09524" cy="19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208476</xdr:colOff>
      <xdr:row>15</xdr:row>
      <xdr:rowOff>94893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AE7DE4-1081-4A57-B97F-68AACE663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90476" cy="2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294190</xdr:colOff>
      <xdr:row>7</xdr:row>
      <xdr:rowOff>91902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3A4490-15E7-4011-9DF8-645FFF37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76190" cy="13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332286</xdr:colOff>
      <xdr:row>12</xdr:row>
      <xdr:rowOff>123533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A0BB07-0928-4693-BBA4-74081F62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14286" cy="23333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275143</xdr:colOff>
      <xdr:row>12</xdr:row>
      <xdr:rowOff>152105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1557D8-72A1-4584-8667-5F9C9DE75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57143" cy="23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160857</xdr:colOff>
      <xdr:row>22</xdr:row>
      <xdr:rowOff>82033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ACF3D6-02B4-4549-8856-858A5E609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42857" cy="41333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151333</xdr:colOff>
      <xdr:row>11</xdr:row>
      <xdr:rowOff>12445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944B62-02F1-46D7-85A7-FAFBC4C1F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33333" cy="2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D59A-8D82-4272-9CEF-4D71B523CF7E}">
  <dimension ref="A13:D21"/>
  <sheetViews>
    <sheetView topLeftCell="A4" workbookViewId="0">
      <selection activeCell="B21" sqref="B21"/>
    </sheetView>
  </sheetViews>
  <sheetFormatPr baseColWidth="10" defaultRowHeight="15" x14ac:dyDescent="0.25"/>
  <cols>
    <col min="2" max="2" width="23.140625" customWidth="1"/>
    <col min="3" max="3" width="20.85546875" customWidth="1"/>
    <col min="4" max="4" width="12.5703125" bestFit="1" customWidth="1"/>
  </cols>
  <sheetData>
    <row r="13" spans="1:4" x14ac:dyDescent="0.25">
      <c r="A13" t="s">
        <v>0</v>
      </c>
      <c r="B13" s="1">
        <v>15015</v>
      </c>
    </row>
    <row r="14" spans="1:4" x14ac:dyDescent="0.25">
      <c r="A14" t="s">
        <v>1</v>
      </c>
      <c r="B14">
        <v>3540</v>
      </c>
    </row>
    <row r="16" spans="1:4" ht="23.25" x14ac:dyDescent="0.35">
      <c r="A16" s="4" t="s">
        <v>2</v>
      </c>
      <c r="B16" t="s">
        <v>7</v>
      </c>
      <c r="C16" s="2">
        <f>_xlfn.NORM.DIST(18000,B13,B14,1)</f>
        <v>0.80044738730718579</v>
      </c>
      <c r="D16" s="2"/>
    </row>
    <row r="17" spans="1:4" x14ac:dyDescent="0.25">
      <c r="B17" t="s">
        <v>6</v>
      </c>
      <c r="C17" s="5">
        <f>1-C16</f>
        <v>0.19955261269281421</v>
      </c>
      <c r="D17" s="2"/>
    </row>
    <row r="18" spans="1:4" x14ac:dyDescent="0.25">
      <c r="C18" s="3"/>
      <c r="D18" s="2"/>
    </row>
    <row r="19" spans="1:4" ht="23.25" x14ac:dyDescent="0.35">
      <c r="A19" s="4" t="s">
        <v>3</v>
      </c>
      <c r="B19" t="s">
        <v>8</v>
      </c>
      <c r="C19" s="5">
        <f>_xlfn.NORM.DIST(10000,B13,B14,1)</f>
        <v>7.8290203544817374E-2</v>
      </c>
    </row>
    <row r="20" spans="1:4" x14ac:dyDescent="0.25">
      <c r="C20" s="2"/>
    </row>
    <row r="21" spans="1:4" ht="23.25" x14ac:dyDescent="0.35">
      <c r="A21" s="4" t="s">
        <v>4</v>
      </c>
      <c r="B21" t="s">
        <v>5</v>
      </c>
      <c r="C21" s="5">
        <f>_xlfn.NORM.DIST(18000,B13,B14,1)-_xlfn.NORM.DIST(12000,B13,B14,1)</f>
        <v>0.60325566555052001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E321-3664-45B1-8B7E-7072B0B2C63A}">
  <dimension ref="A14:C23"/>
  <sheetViews>
    <sheetView topLeftCell="A7" workbookViewId="0">
      <selection activeCell="B24" sqref="B24"/>
    </sheetView>
  </sheetViews>
  <sheetFormatPr baseColWidth="10" defaultRowHeight="15" x14ac:dyDescent="0.25"/>
  <cols>
    <col min="3" max="3" width="11.85546875" bestFit="1" customWidth="1"/>
  </cols>
  <sheetData>
    <row r="14" spans="1:2" x14ac:dyDescent="0.25">
      <c r="A14" t="s">
        <v>9</v>
      </c>
      <c r="B14">
        <v>30</v>
      </c>
    </row>
    <row r="15" spans="1:2" x14ac:dyDescent="0.25">
      <c r="A15" t="s">
        <v>10</v>
      </c>
      <c r="B15">
        <v>8.1999999999999993</v>
      </c>
    </row>
    <row r="17" spans="1:3" ht="21" x14ac:dyDescent="0.35">
      <c r="A17" s="7" t="s">
        <v>2</v>
      </c>
      <c r="B17" t="s">
        <v>12</v>
      </c>
      <c r="C17">
        <f>_xlfn.NORM.DIST(40,B14,B15,1)</f>
        <v>0.88867507496074671</v>
      </c>
    </row>
    <row r="18" spans="1:3" x14ac:dyDescent="0.25">
      <c r="B18" t="s">
        <v>11</v>
      </c>
      <c r="C18" s="6">
        <f>1-C17</f>
        <v>0.11132492503925329</v>
      </c>
    </row>
    <row r="20" spans="1:3" ht="21" x14ac:dyDescent="0.35">
      <c r="A20" s="7" t="s">
        <v>3</v>
      </c>
      <c r="B20" t="s">
        <v>13</v>
      </c>
      <c r="C20" s="6">
        <f>_xlfn.NORM.DIST(20,B14,B15,1)</f>
        <v>0.11132492503925327</v>
      </c>
    </row>
    <row r="22" spans="1:3" ht="21" x14ac:dyDescent="0.35">
      <c r="A22" s="7" t="s">
        <v>4</v>
      </c>
      <c r="B22" t="s">
        <v>14</v>
      </c>
      <c r="C22">
        <f>_xlfn.NORM.S.INV(90%)</f>
        <v>1.2815515655446006</v>
      </c>
    </row>
    <row r="23" spans="1:3" x14ac:dyDescent="0.25">
      <c r="C23" s="6">
        <f>B14+(B15*C22)</f>
        <v>40.508722837465726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9ECD0-7998-454E-90AD-FB635A71FC25}">
  <dimension ref="A14:D23"/>
  <sheetViews>
    <sheetView tabSelected="1" topLeftCell="A7" workbookViewId="0">
      <selection activeCell="D22" sqref="D22"/>
    </sheetView>
  </sheetViews>
  <sheetFormatPr baseColWidth="10" defaultRowHeight="15" x14ac:dyDescent="0.25"/>
  <cols>
    <col min="2" max="2" width="13.28515625" customWidth="1"/>
  </cols>
  <sheetData>
    <row r="14" spans="1:2" x14ac:dyDescent="0.25">
      <c r="A14" t="s">
        <v>15</v>
      </c>
      <c r="B14">
        <v>3.5</v>
      </c>
    </row>
    <row r="15" spans="1:2" x14ac:dyDescent="0.25">
      <c r="A15" t="s">
        <v>1</v>
      </c>
      <c r="B15">
        <v>0.8</v>
      </c>
    </row>
    <row r="17" spans="1:4" ht="21" x14ac:dyDescent="0.35">
      <c r="A17" s="7" t="s">
        <v>2</v>
      </c>
      <c r="B17" t="s">
        <v>18</v>
      </c>
      <c r="C17">
        <f>_xlfn.NORM.DIST(5,B14,B15,1)</f>
        <v>0.96960363823473861</v>
      </c>
    </row>
    <row r="18" spans="1:4" x14ac:dyDescent="0.25">
      <c r="B18" t="s">
        <v>17</v>
      </c>
      <c r="C18" s="8">
        <f>1-C17</f>
        <v>3.0396361765261393E-2</v>
      </c>
    </row>
    <row r="20" spans="1:4" ht="21" x14ac:dyDescent="0.35">
      <c r="A20" s="7" t="s">
        <v>3</v>
      </c>
      <c r="B20" t="s">
        <v>16</v>
      </c>
      <c r="C20" s="8">
        <f>_xlfn.NORM.DIST(3,B14,B15,1)</f>
        <v>0.26598552904870049</v>
      </c>
    </row>
    <row r="22" spans="1:4" ht="21" x14ac:dyDescent="0.35">
      <c r="A22" s="7" t="s">
        <v>4</v>
      </c>
      <c r="B22" t="s">
        <v>49</v>
      </c>
      <c r="C22">
        <v>0.6</v>
      </c>
      <c r="D22" s="10">
        <f>_xlfn.NORM.S.INV(C22)</f>
        <v>0.25334710313579978</v>
      </c>
    </row>
    <row r="23" spans="1:4" x14ac:dyDescent="0.25">
      <c r="B23" t="s">
        <v>19</v>
      </c>
      <c r="C23" s="8">
        <f>B14+(D22*B15)</f>
        <v>3.7026776825086398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F261-79E0-46AF-BFD2-E628E6F827EE}">
  <dimension ref="A20:D29"/>
  <sheetViews>
    <sheetView topLeftCell="A10" workbookViewId="0">
      <selection activeCell="C23" sqref="C23"/>
    </sheetView>
  </sheetViews>
  <sheetFormatPr baseColWidth="10" defaultRowHeight="15" x14ac:dyDescent="0.25"/>
  <sheetData>
    <row r="20" spans="1:4" x14ac:dyDescent="0.25">
      <c r="A20" t="s">
        <v>15</v>
      </c>
      <c r="B20">
        <v>77</v>
      </c>
    </row>
    <row r="21" spans="1:4" x14ac:dyDescent="0.25">
      <c r="A21" t="s">
        <v>1</v>
      </c>
      <c r="B21">
        <v>20</v>
      </c>
    </row>
    <row r="23" spans="1:4" ht="23.25" x14ac:dyDescent="0.35">
      <c r="A23" s="4" t="s">
        <v>2</v>
      </c>
      <c r="B23" t="s">
        <v>20</v>
      </c>
      <c r="C23" s="8">
        <f>_xlfn.NORM.DIST(50,B20,B21,1)</f>
        <v>8.8507991437401998E-2</v>
      </c>
    </row>
    <row r="26" spans="1:4" ht="23.25" x14ac:dyDescent="0.35">
      <c r="A26" s="4" t="s">
        <v>3</v>
      </c>
      <c r="B26" t="s">
        <v>21</v>
      </c>
      <c r="C26">
        <f>_xlfn.NORM.DIST(100,B20,B21,1)</f>
        <v>0.87492806436284976</v>
      </c>
    </row>
    <row r="27" spans="1:4" x14ac:dyDescent="0.25">
      <c r="B27" t="s">
        <v>22</v>
      </c>
      <c r="C27">
        <f>1-C26</f>
        <v>0.12507193563715024</v>
      </c>
      <c r="D27" s="9">
        <f>C27</f>
        <v>0.12507193563715024</v>
      </c>
    </row>
    <row r="29" spans="1:4" ht="23.25" x14ac:dyDescent="0.35">
      <c r="A29" s="4" t="s">
        <v>4</v>
      </c>
      <c r="B29" t="s">
        <v>23</v>
      </c>
      <c r="C29">
        <f>_xlfn.NORM.S.INV(0.8)</f>
        <v>0.84162123357291474</v>
      </c>
      <c r="D29" s="8">
        <f>B20+(C29*B21)</f>
        <v>93.832424671458298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7F93-0A01-48C6-94B7-F8398318047A}">
  <dimension ref="A11:C15"/>
  <sheetViews>
    <sheetView topLeftCell="A4" workbookViewId="0">
      <selection activeCell="B18" sqref="B18"/>
    </sheetView>
  </sheetViews>
  <sheetFormatPr baseColWidth="10" defaultRowHeight="15" x14ac:dyDescent="0.25"/>
  <sheetData>
    <row r="11" spans="1:3" x14ac:dyDescent="0.25">
      <c r="A11" t="s">
        <v>24</v>
      </c>
      <c r="B11">
        <v>100</v>
      </c>
    </row>
    <row r="12" spans="1:3" x14ac:dyDescent="0.25">
      <c r="A12" t="s">
        <v>1</v>
      </c>
      <c r="B12">
        <v>15</v>
      </c>
    </row>
    <row r="14" spans="1:3" x14ac:dyDescent="0.25">
      <c r="A14" t="s">
        <v>26</v>
      </c>
      <c r="B14">
        <f>_xlfn.NORM.S.INV(0.98)</f>
        <v>2.0537489106318221</v>
      </c>
    </row>
    <row r="15" spans="1:3" x14ac:dyDescent="0.25">
      <c r="A15" t="s">
        <v>25</v>
      </c>
      <c r="B15" s="8">
        <f>B11+(B14*B12)</f>
        <v>130.80623365947733</v>
      </c>
      <c r="C15" t="s">
        <v>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348D-E78D-404A-B530-5ECFAA1DE8FC}">
  <dimension ref="A16:C26"/>
  <sheetViews>
    <sheetView workbookViewId="0">
      <selection activeCell="A26" activeCellId="2" sqref="A20 A23 A26"/>
    </sheetView>
  </sheetViews>
  <sheetFormatPr baseColWidth="10" defaultRowHeight="15" x14ac:dyDescent="0.25"/>
  <sheetData>
    <row r="16" spans="1:2" x14ac:dyDescent="0.25">
      <c r="A16" t="s">
        <v>24</v>
      </c>
      <c r="B16">
        <v>32.619999999999997</v>
      </c>
    </row>
    <row r="17" spans="1:3" x14ac:dyDescent="0.25">
      <c r="A17" t="s">
        <v>1</v>
      </c>
      <c r="B17">
        <v>2.3199999999999998</v>
      </c>
    </row>
    <row r="20" spans="1:3" ht="21" x14ac:dyDescent="0.35">
      <c r="A20" s="7" t="s">
        <v>2</v>
      </c>
      <c r="B20" t="s">
        <v>28</v>
      </c>
      <c r="C20" s="8">
        <f>_xlfn.NORM.DIST(35,B16,B17,1)-_xlfn.NORM.DIST(30,B16,B17,1)</f>
        <v>0.7181382287167164</v>
      </c>
    </row>
    <row r="23" spans="1:3" ht="21" x14ac:dyDescent="0.35">
      <c r="A23" s="7" t="s">
        <v>3</v>
      </c>
      <c r="B23" t="s">
        <v>29</v>
      </c>
      <c r="C23">
        <f>_xlfn.NORM.S.INV(0.9)</f>
        <v>1.2815515655446006</v>
      </c>
    </row>
    <row r="24" spans="1:3" x14ac:dyDescent="0.25">
      <c r="B24" t="s">
        <v>30</v>
      </c>
      <c r="C24" s="8">
        <f>B16+(C23*B17)</f>
        <v>35.593199632063474</v>
      </c>
    </row>
    <row r="26" spans="1:3" ht="21" x14ac:dyDescent="0.35">
      <c r="A26" s="7" t="s">
        <v>4</v>
      </c>
      <c r="B26" t="s">
        <v>31</v>
      </c>
      <c r="C26" s="8">
        <f>_xlfn.NORM.DIST(28,B16,B17,1)</f>
        <v>2.3219601042608867E-2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A9E4-2382-471B-B57A-F4E0742B47A1}">
  <dimension ref="A16:C25"/>
  <sheetViews>
    <sheetView workbookViewId="0">
      <selection activeCell="C25" sqref="C25 C21 C19"/>
    </sheetView>
  </sheetViews>
  <sheetFormatPr baseColWidth="10" defaultRowHeight="15" x14ac:dyDescent="0.25"/>
  <sheetData>
    <row r="16" spans="1:2" x14ac:dyDescent="0.25">
      <c r="A16" t="s">
        <v>24</v>
      </c>
      <c r="B16">
        <v>80</v>
      </c>
    </row>
    <row r="17" spans="1:3" x14ac:dyDescent="0.25">
      <c r="A17" t="s">
        <v>1</v>
      </c>
      <c r="B17">
        <v>10</v>
      </c>
    </row>
    <row r="19" spans="1:3" x14ac:dyDescent="0.25">
      <c r="A19" t="s">
        <v>2</v>
      </c>
      <c r="B19" t="s">
        <v>32</v>
      </c>
      <c r="C19" s="8">
        <f>_xlfn.NORM.DIST(60,B16,B17,1)</f>
        <v>2.2750131948179191E-2</v>
      </c>
    </row>
    <row r="21" spans="1:3" x14ac:dyDescent="0.25">
      <c r="A21" t="s">
        <v>3</v>
      </c>
      <c r="B21" t="s">
        <v>33</v>
      </c>
      <c r="C21" s="8">
        <f>_xlfn.NORM.DIST(75,B16,B17,1)-_xlfn.NORM.DIST(60,B16,B17,1)</f>
        <v>0.28578740677780767</v>
      </c>
    </row>
    <row r="23" spans="1:3" x14ac:dyDescent="0.25">
      <c r="A23" t="s">
        <v>4</v>
      </c>
      <c r="B23" t="s">
        <v>34</v>
      </c>
      <c r="C23">
        <f>_xlfn.NORM.DIST(90,B16,B17,1)</f>
        <v>0.84134474606854304</v>
      </c>
    </row>
    <row r="24" spans="1:3" x14ac:dyDescent="0.25">
      <c r="B24" t="s">
        <v>35</v>
      </c>
      <c r="C24">
        <f>1-C23</f>
        <v>0.15865525393145696</v>
      </c>
    </row>
    <row r="25" spans="1:3" x14ac:dyDescent="0.25">
      <c r="B25" t="s">
        <v>36</v>
      </c>
      <c r="C25" s="8">
        <f>C24*60</f>
        <v>9.5193152358874187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0229-8EBA-4EB9-904E-380CDC485406}">
  <dimension ref="A24:H35"/>
  <sheetViews>
    <sheetView topLeftCell="A8" workbookViewId="0">
      <selection activeCell="C35" activeCellId="4" sqref="B26 B25 C29 C32 C35"/>
    </sheetView>
  </sheetViews>
  <sheetFormatPr baseColWidth="10" defaultRowHeight="15" x14ac:dyDescent="0.25"/>
  <sheetData>
    <row r="24" spans="1:8" ht="21" x14ac:dyDescent="0.35">
      <c r="A24" s="7" t="s">
        <v>2</v>
      </c>
      <c r="D24">
        <v>214</v>
      </c>
      <c r="E24">
        <v>163</v>
      </c>
      <c r="F24">
        <v>265</v>
      </c>
      <c r="G24">
        <v>194</v>
      </c>
      <c r="H24">
        <v>180</v>
      </c>
    </row>
    <row r="25" spans="1:8" x14ac:dyDescent="0.25">
      <c r="A25" t="s">
        <v>24</v>
      </c>
      <c r="B25" s="8">
        <f>AVERAGE(D24:G26,H24)</f>
        <v>199.69230769230768</v>
      </c>
      <c r="D25">
        <v>202</v>
      </c>
      <c r="E25">
        <v>198</v>
      </c>
      <c r="F25">
        <v>212</v>
      </c>
      <c r="G25">
        <v>201</v>
      </c>
    </row>
    <row r="26" spans="1:8" x14ac:dyDescent="0.25">
      <c r="A26" t="s">
        <v>1</v>
      </c>
      <c r="B26" s="8">
        <f>_xlfn.STDEV.S(D24:G26,H24)</f>
        <v>26.039664025561159</v>
      </c>
      <c r="D26">
        <v>174</v>
      </c>
      <c r="E26">
        <v>171</v>
      </c>
      <c r="F26">
        <v>211</v>
      </c>
      <c r="G26">
        <v>211</v>
      </c>
    </row>
    <row r="28" spans="1:8" ht="21" x14ac:dyDescent="0.35">
      <c r="A28" s="7" t="s">
        <v>3</v>
      </c>
      <c r="B28" t="s">
        <v>38</v>
      </c>
      <c r="C28">
        <f>_xlfn.NORM.DIST(180,B25,B26,1)</f>
        <v>0.22475182649244865</v>
      </c>
    </row>
    <row r="29" spans="1:8" x14ac:dyDescent="0.25">
      <c r="B29" t="s">
        <v>37</v>
      </c>
      <c r="C29" s="8">
        <f>1-C28</f>
        <v>0.77524817350755137</v>
      </c>
    </row>
    <row r="31" spans="1:8" ht="21" x14ac:dyDescent="0.35">
      <c r="A31" s="7" t="s">
        <v>4</v>
      </c>
      <c r="B31" t="s">
        <v>39</v>
      </c>
      <c r="C31">
        <f>_xlfn.NORM.DIST(230,B25,B26,1)</f>
        <v>0.87776872126860617</v>
      </c>
    </row>
    <row r="32" spans="1:8" x14ac:dyDescent="0.25">
      <c r="B32" t="s">
        <v>40</v>
      </c>
      <c r="C32" s="8">
        <f>1-C31</f>
        <v>0.12223127873139383</v>
      </c>
    </row>
    <row r="34" spans="1:3" ht="21" x14ac:dyDescent="0.35">
      <c r="A34" s="7" t="s">
        <v>41</v>
      </c>
      <c r="B34" t="s">
        <v>42</v>
      </c>
      <c r="C34">
        <f>_xlfn.NORM.S.INV(1-0.05)</f>
        <v>1.6448536269514715</v>
      </c>
    </row>
    <row r="35" spans="1:3" x14ac:dyDescent="0.25">
      <c r="B35" t="s">
        <v>43</v>
      </c>
      <c r="C35" s="8">
        <f>B25+(C34*B26)</f>
        <v>242.52374350934971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2135-C120-4671-9896-61809B071899}">
  <dimension ref="A13:C21"/>
  <sheetViews>
    <sheetView workbookViewId="0">
      <selection activeCell="C21" activeCellId="2" sqref="C17 C19 C21"/>
    </sheetView>
  </sheetViews>
  <sheetFormatPr baseColWidth="10" defaultRowHeight="15" x14ac:dyDescent="0.25"/>
  <sheetData>
    <row r="13" spans="1:3" x14ac:dyDescent="0.25">
      <c r="A13" t="s">
        <v>24</v>
      </c>
      <c r="B13">
        <v>6.8</v>
      </c>
    </row>
    <row r="14" spans="1:3" x14ac:dyDescent="0.25">
      <c r="A14" t="s">
        <v>10</v>
      </c>
      <c r="B14">
        <v>0.6</v>
      </c>
    </row>
    <row r="16" spans="1:3" x14ac:dyDescent="0.25">
      <c r="A16" t="s">
        <v>2</v>
      </c>
      <c r="B16" t="s">
        <v>47</v>
      </c>
      <c r="C16">
        <f>_xlfn.NORM.DIST(8,B13,B14,1)</f>
        <v>0.97724986805182079</v>
      </c>
    </row>
    <row r="17" spans="1:3" x14ac:dyDescent="0.25">
      <c r="B17" t="s">
        <v>48</v>
      </c>
      <c r="C17" s="8">
        <f>1-C16</f>
        <v>2.2750131948179209E-2</v>
      </c>
    </row>
    <row r="19" spans="1:3" x14ac:dyDescent="0.25">
      <c r="A19" t="s">
        <v>44</v>
      </c>
      <c r="B19" t="s">
        <v>45</v>
      </c>
      <c r="C19" s="8">
        <f>_xlfn.NORM.DIST(6,B13,B14,1)</f>
        <v>9.1211219725867904E-2</v>
      </c>
    </row>
    <row r="21" spans="1:3" x14ac:dyDescent="0.25">
      <c r="A21" t="s">
        <v>4</v>
      </c>
      <c r="B21" t="s">
        <v>46</v>
      </c>
      <c r="C21" s="8">
        <f>_xlfn.NORM.DIST(9,B13,B14,1)-_xlfn.NORM.DIST(7,B13,B14,1)</f>
        <v>0.36931847379179827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DAVID CORZO</cp:lastModifiedBy>
  <dcterms:created xsi:type="dcterms:W3CDTF">2020-03-18T17:16:32Z</dcterms:created>
  <dcterms:modified xsi:type="dcterms:W3CDTF">2020-03-24T03:07:15Z</dcterms:modified>
</cp:coreProperties>
</file>