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Lily\Desktop\"/>
    </mc:Choice>
  </mc:AlternateContent>
  <xr:revisionPtr revIDLastSave="0" documentId="13_ncr:1_{B759BEBA-21F8-4283-8D9C-FCCA7AD7CD8A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Estado de resultados" sheetId="1" r:id="rId1"/>
    <sheet name="Flujo de Caja" sheetId="2" r:id="rId2"/>
    <sheet name="Balance Gener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3" i="3"/>
  <c r="B15" i="3"/>
  <c r="B13" i="3"/>
  <c r="H13" i="3"/>
  <c r="G4" i="3"/>
  <c r="C17" i="3"/>
  <c r="A17" i="3"/>
  <c r="C7" i="3"/>
  <c r="C6" i="3"/>
  <c r="C4" i="3"/>
  <c r="B44" i="2"/>
  <c r="B46" i="2"/>
  <c r="B20" i="2"/>
  <c r="B19" i="2"/>
  <c r="E13" i="2"/>
  <c r="C11" i="2"/>
  <c r="B11" i="2"/>
  <c r="B10" i="2"/>
  <c r="D7" i="2"/>
  <c r="C7" i="2"/>
  <c r="B5" i="2"/>
  <c r="B4" i="2"/>
  <c r="B87" i="1"/>
  <c r="B79" i="1"/>
  <c r="B71" i="1"/>
  <c r="B54" i="1"/>
  <c r="D54" i="1"/>
  <c r="B50" i="1"/>
  <c r="B33" i="1" l="1"/>
  <c r="B28" i="2"/>
  <c r="B42" i="2" s="1"/>
  <c r="A22" i="2"/>
  <c r="B13" i="2"/>
  <c r="B35" i="2" s="1"/>
  <c r="B2" i="2"/>
  <c r="A7" i="2" s="1"/>
  <c r="B89" i="1"/>
  <c r="B10" i="1"/>
  <c r="B6" i="1"/>
  <c r="D17" i="3" l="1"/>
  <c r="B12" i="1"/>
  <c r="B14" i="1" s="1"/>
  <c r="B97" i="1"/>
  <c r="B3" i="2"/>
  <c r="B83" i="1"/>
  <c r="B93" i="1"/>
  <c r="B45" i="2" l="1"/>
  <c r="B98" i="1"/>
  <c r="B34" i="2"/>
  <c r="B36" i="2" s="1"/>
  <c r="B38" i="2" s="1"/>
  <c r="B18" i="1"/>
  <c r="B20" i="1" s="1"/>
  <c r="B30" i="1"/>
  <c r="B66" i="1"/>
  <c r="B32" i="1" l="1"/>
  <c r="B34" i="1" s="1"/>
  <c r="B38" i="1"/>
  <c r="B40" i="1" s="1"/>
  <c r="B22" i="1"/>
  <c r="B24" i="1" s="1"/>
  <c r="B26" i="1" s="1"/>
  <c r="C13" i="2"/>
  <c r="D13" i="2" l="1"/>
  <c r="C5" i="3"/>
  <c r="B18" i="2"/>
  <c r="B55" i="1"/>
  <c r="B56" i="1" s="1"/>
  <c r="B42" i="1"/>
  <c r="B57" i="1"/>
  <c r="B64" i="1" l="1"/>
  <c r="B63" i="1"/>
  <c r="B43" i="2"/>
  <c r="B58" i="1"/>
  <c r="B62" i="1" s="1"/>
  <c r="C22" i="2"/>
  <c r="C28" i="2" s="1"/>
  <c r="B41" i="2"/>
  <c r="B65" i="1" l="1"/>
  <c r="B67" i="1" s="1"/>
  <c r="B47" i="2"/>
  <c r="B52" i="2" s="1"/>
  <c r="B54" i="2" s="1"/>
  <c r="B57" i="2" s="1"/>
  <c r="B72" i="1" l="1"/>
  <c r="B73" i="1" s="1"/>
  <c r="B74" i="1"/>
  <c r="B75" i="1" l="1"/>
  <c r="B94" i="1" s="1"/>
  <c r="B95" i="1" s="1"/>
  <c r="B99" i="1" s="1"/>
  <c r="B100" i="1" s="1"/>
  <c r="B101" i="1" s="1"/>
  <c r="D7" i="3"/>
  <c r="D18" i="3" s="1"/>
  <c r="C100" i="1" l="1"/>
  <c r="G8" i="3" s="1"/>
  <c r="H8" i="3" s="1"/>
  <c r="C101" i="1"/>
  <c r="G19" i="3" s="1"/>
  <c r="H19" i="3" s="1"/>
  <c r="H20" i="3" l="1"/>
</calcChain>
</file>

<file path=xl/sharedStrings.xml><?xml version="1.0" encoding="utf-8"?>
<sst xmlns="http://schemas.openxmlformats.org/spreadsheetml/2006/main" count="149" uniqueCount="136">
  <si>
    <t>Activo</t>
  </si>
  <si>
    <t>Presupuesto de CxC</t>
  </si>
  <si>
    <t>Pasivo</t>
  </si>
  <si>
    <t>Corriente</t>
  </si>
  <si>
    <t>Caja y bancos</t>
  </si>
  <si>
    <t>Proveedores</t>
  </si>
  <si>
    <t>Cuentas por cobrar</t>
  </si>
  <si>
    <t>presupuesto de ventas</t>
  </si>
  <si>
    <t>Acreedores</t>
  </si>
  <si>
    <t>Inventario producto terminado</t>
  </si>
  <si>
    <t>Inventario material directo</t>
  </si>
  <si>
    <t>v al contado</t>
  </si>
  <si>
    <t>Presupuesto de Ventas</t>
  </si>
  <si>
    <t>v al credito</t>
  </si>
  <si>
    <t>DIC</t>
  </si>
  <si>
    <t xml:space="preserve">unidades presupuesto de ventas </t>
  </si>
  <si>
    <t>* precio de venta por unidad</t>
  </si>
  <si>
    <t>cobros</t>
  </si>
  <si>
    <t>Total</t>
  </si>
  <si>
    <t>Presupuesto de Producción</t>
  </si>
  <si>
    <t>Prestamos socios</t>
  </si>
  <si>
    <t>ISR por pagar</t>
  </si>
  <si>
    <t>No corriente</t>
  </si>
  <si>
    <t>Fábrica y máquinaria</t>
  </si>
  <si>
    <t>Necesidad en Unidades</t>
  </si>
  <si>
    <t>Total Pasivo</t>
  </si>
  <si>
    <t>Presupuesto de Producción en Unidades</t>
  </si>
  <si>
    <t>Mobiliario y equipo</t>
  </si>
  <si>
    <t>CXC</t>
  </si>
  <si>
    <t>Presupuesto de Compra de Materiales Directos</t>
  </si>
  <si>
    <t>Producción Requerida units</t>
  </si>
  <si>
    <t>Gastos anticipados</t>
  </si>
  <si>
    <t>Capital</t>
  </si>
  <si>
    <t>PRESUPUESTO DE COBROS</t>
  </si>
  <si>
    <t>Capital pagado</t>
  </si>
  <si>
    <t>Total Activo</t>
  </si>
  <si>
    <t>*Unidades de Material Directo</t>
  </si>
  <si>
    <t>Materiales requeridos para la producción Directos</t>
  </si>
  <si>
    <t xml:space="preserve">(+) Inv. Final Deseado units MD </t>
  </si>
  <si>
    <t>Utilidades retenidas</t>
  </si>
  <si>
    <t>Utilidades netas</t>
  </si>
  <si>
    <t>Necesidades Totales</t>
  </si>
  <si>
    <t>Presupuesto de PROVEEDORES</t>
  </si>
  <si>
    <t>Presupuesto de Compras en Unidades</t>
  </si>
  <si>
    <t>Total Pasivo y Capital</t>
  </si>
  <si>
    <t>*Costo por Unidad</t>
  </si>
  <si>
    <t>Presupuesto de Compra</t>
  </si>
  <si>
    <t>presupuesto de compras</t>
  </si>
  <si>
    <t>Presupuesto de Consumo de Materiales Directos</t>
  </si>
  <si>
    <t>Unidades a Producir</t>
  </si>
  <si>
    <t>*Unidades necesarias de MD para producir</t>
  </si>
  <si>
    <t>Consumo de Material Directo</t>
  </si>
  <si>
    <t>Presupuesto de Consumo</t>
  </si>
  <si>
    <t>Presupuesto de Mano de Obra Directa</t>
  </si>
  <si>
    <t>Units a produx</t>
  </si>
  <si>
    <t>* Horas Hombre necesarias para produx</t>
  </si>
  <si>
    <t>Total HH necesarias para produx</t>
  </si>
  <si>
    <t>* Costo por HH</t>
  </si>
  <si>
    <t>c al contado</t>
  </si>
  <si>
    <t>Presupuesto de Costos Indirectos de Fabricación global</t>
  </si>
  <si>
    <t>c al credito</t>
  </si>
  <si>
    <t>Presupuesto de Costos y Gastos Ind. De Fab.</t>
  </si>
  <si>
    <t>Presupuesto de Costo de Materiales Directos</t>
  </si>
  <si>
    <t>Inventario Inicial de Materiales Directos
(iid MD *costo por unit)</t>
  </si>
  <si>
    <t>Materiales Directos Disponibles</t>
  </si>
  <si>
    <t>Presupuesto de caja</t>
  </si>
  <si>
    <t>Saldo inicial de caja</t>
  </si>
  <si>
    <t>Presupuesto de Costo de Materiales Directos a Utilizar en la Producción</t>
  </si>
  <si>
    <t>(+) Entradas presupuestadas de Caja para el período</t>
  </si>
  <si>
    <t>Ventas al contado</t>
  </si>
  <si>
    <t>ventas al credito</t>
  </si>
  <si>
    <t>Presupuesto de Costo de Producción</t>
  </si>
  <si>
    <t>total de ingresos</t>
  </si>
  <si>
    <t>Presupuesto de MOD</t>
  </si>
  <si>
    <t>Presupuesto de Costos Indirectos de Fab.</t>
  </si>
  <si>
    <t>DISPONIBLE</t>
  </si>
  <si>
    <t>Costo de Producción por Unidad</t>
  </si>
  <si>
    <t>Presupuesto de Costo de Ventas</t>
  </si>
  <si>
    <t>presupuesto costo de produx</t>
  </si>
  <si>
    <t>EGRESOS</t>
  </si>
  <si>
    <t>Disponible para la Venta</t>
  </si>
  <si>
    <t>Pago roveedores contado</t>
  </si>
  <si>
    <t>pago proveedores credito</t>
  </si>
  <si>
    <t xml:space="preserve">                      </t>
  </si>
  <si>
    <t xml:space="preserve"> </t>
  </si>
  <si>
    <t>MOD</t>
  </si>
  <si>
    <t>gv</t>
  </si>
  <si>
    <t>GIF</t>
  </si>
  <si>
    <t>TOTAL</t>
  </si>
  <si>
    <t>GV</t>
  </si>
  <si>
    <t>Presupuesto de Gastos de admin</t>
  </si>
  <si>
    <t>gfa</t>
  </si>
  <si>
    <t>Gadmin</t>
  </si>
  <si>
    <t>Presupuesto de Estado de Resultados</t>
  </si>
  <si>
    <t>Total de egresos</t>
  </si>
  <si>
    <t>Ventas</t>
  </si>
  <si>
    <t>OTROS GASTOS</t>
  </si>
  <si>
    <t>cuentas por pagar</t>
  </si>
  <si>
    <t>TOTAL EGRESOS</t>
  </si>
  <si>
    <t>UB</t>
  </si>
  <si>
    <t>gastos de admin</t>
  </si>
  <si>
    <t>SALDO DE CAJA</t>
  </si>
  <si>
    <t>gastos de venta</t>
  </si>
  <si>
    <t>utilidad en operacio</t>
  </si>
  <si>
    <t>Prestamos</t>
  </si>
  <si>
    <t>isr</t>
  </si>
  <si>
    <t>SALDO FINAL DE CAJA</t>
  </si>
  <si>
    <t>ISR POR PAGAR</t>
  </si>
  <si>
    <t>UN</t>
  </si>
  <si>
    <t>UT NET</t>
  </si>
  <si>
    <t xml:space="preserve">(+) Compras </t>
  </si>
  <si>
    <t xml:space="preserve">(-) Inventario Final Deseado </t>
  </si>
  <si>
    <t>Inventario Inicial de Producto Terminado</t>
  </si>
  <si>
    <t>Presupuesto de Gasto de ventas</t>
  </si>
  <si>
    <t>SUELDOS Y viaticos</t>
  </si>
  <si>
    <t>viaticos</t>
  </si>
  <si>
    <t>dic</t>
  </si>
  <si>
    <t>enero</t>
  </si>
  <si>
    <t>feb</t>
  </si>
  <si>
    <t>2,851,200 y las ventas del mes de noviembre de</t>
  </si>
  <si>
    <t>Q.3,105,300</t>
  </si>
  <si>
    <t>oct</t>
  </si>
  <si>
    <t>nov</t>
  </si>
  <si>
    <t>Nov</t>
  </si>
  <si>
    <t>Compra de maquinaria</t>
  </si>
  <si>
    <t>(-) Dep. Acum</t>
  </si>
  <si>
    <t>CxP</t>
  </si>
  <si>
    <t>dep acum</t>
  </si>
  <si>
    <t>Empresa Problemas, S. A.Balance General de DICIEMBRE de 2019</t>
  </si>
  <si>
    <t>Gastos de operacion</t>
  </si>
  <si>
    <t>costo de ventas</t>
  </si>
  <si>
    <t>publicidad</t>
  </si>
  <si>
    <t xml:space="preserve"> Inv. Final deseado de Producto Terminado</t>
  </si>
  <si>
    <t>Inv. Inicial Deseado units MD</t>
  </si>
  <si>
    <t>Inv. Inicial Deseado</t>
  </si>
  <si>
    <t>Inv. Final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</si>
</sst>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/>
    <xf numFmtId="0" fontId="1" fillId="0" borderId="1" xfId="0" applyFont="1" applyBorder="1"/>
    <xf numFmtId="0" fontId="0" fillId="0" borderId="0" xfId="0" applyFont="1" applyAlignment="1"/>
    <xf numFmtId="0" fontId="6" fillId="0" borderId="0" xfId="0" applyFont="1"/>
    <xf numFmtId="1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1" fontId="6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1" fontId="7" fillId="0" borderId="0" xfId="0" applyNumberFormat="1" applyFont="1"/>
    <xf numFmtId="2" fontId="7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3" fontId="11" fillId="0" borderId="0" xfId="0" applyNumberFormat="1" applyFont="1" applyAlignme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42</xdr:row>
      <xdr:rowOff>5999</xdr:rowOff>
    </xdr:from>
    <xdr:to>
      <xdr:col>0</xdr:col>
      <xdr:colOff>2758171</xdr:colOff>
      <xdr:row>48</xdr:row>
      <xdr:rowOff>40793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730571-C2C4-40FD-A58E-A0473E757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7740299"/>
          <a:ext cx="2135871" cy="1139694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77</xdr:row>
      <xdr:rowOff>42694</xdr:rowOff>
    </xdr:from>
    <xdr:to>
      <xdr:col>5</xdr:col>
      <xdr:colOff>913857</xdr:colOff>
      <xdr:row>90</xdr:row>
      <xdr:rowOff>2813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B4BAB1-2CE8-4E3C-A807-EB72EB1AC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3600" y="14222244"/>
          <a:ext cx="3542757" cy="2354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857250</xdr:colOff>
      <xdr:row>20</xdr:row>
      <xdr:rowOff>19050</xdr:rowOff>
    </xdr:from>
    <xdr:to>
      <xdr:col>13</xdr:col>
      <xdr:colOff>218650</xdr:colOff>
      <xdr:row>39</xdr:row>
      <xdr:rowOff>72581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4A50A-3B07-40A2-BC8D-FD3867D27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2550" y="3702050"/>
          <a:ext cx="3400000" cy="35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146050</xdr:colOff>
      <xdr:row>0</xdr:row>
      <xdr:rowOff>171450</xdr:rowOff>
    </xdr:from>
    <xdr:to>
      <xdr:col>12</xdr:col>
      <xdr:colOff>936274</xdr:colOff>
      <xdr:row>19</xdr:row>
      <xdr:rowOff>24981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4DC3B5-D716-4082-ADFA-9EFB0755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171450"/>
          <a:ext cx="2809524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930"/>
  <sheetViews>
    <sheetView workbookViewId="0">
      <selection activeCell="A2" sqref="A2"/>
    </sheetView>
  </sheetViews>
  <sheetFormatPr defaultColWidth="14.453125" defaultRowHeight="14.5" customHeight="1" x14ac:dyDescent="0.25"/>
  <cols>
    <col min="1" max="1" width="46.7265625" style="25" customWidth="1"/>
  </cols>
  <sheetData>
    <row r="1" spans="1:71" ht="14.5" customHeight="1" x14ac:dyDescent="0.3">
      <c r="A1" s="16"/>
      <c r="D1" s="6"/>
      <c r="E1" s="6"/>
      <c r="F1" s="6"/>
      <c r="G1" s="6"/>
      <c r="H1" s="6"/>
    </row>
    <row r="2" spans="1:71" ht="14.5" customHeight="1" x14ac:dyDescent="0.3">
      <c r="A2" s="24" t="s">
        <v>12</v>
      </c>
      <c r="B2" s="12"/>
      <c r="AF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spans="1:71" ht="14.5" customHeight="1" x14ac:dyDescent="0.25">
      <c r="B3" s="12" t="s">
        <v>14</v>
      </c>
      <c r="C3" s="8"/>
      <c r="D3" s="12"/>
      <c r="E3" s="12"/>
      <c r="F3" s="12"/>
      <c r="G3" s="12"/>
      <c r="H3" s="12"/>
      <c r="I3" s="8"/>
      <c r="Q3" s="8"/>
      <c r="V3" s="8"/>
      <c r="AA3" s="8"/>
      <c r="AF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spans="1:71" ht="14.5" customHeight="1" x14ac:dyDescent="0.25">
      <c r="A4" s="25" t="s">
        <v>15</v>
      </c>
      <c r="B4" s="26">
        <v>20000</v>
      </c>
      <c r="C4" s="26"/>
      <c r="D4" s="12"/>
      <c r="E4" s="12"/>
      <c r="F4" s="12"/>
      <c r="G4" s="12"/>
      <c r="H4" s="12"/>
      <c r="R4" s="5"/>
      <c r="S4" s="5"/>
      <c r="T4" s="5"/>
      <c r="U4" s="5"/>
    </row>
    <row r="5" spans="1:71" ht="14.5" customHeight="1" x14ac:dyDescent="0.25">
      <c r="A5" s="25" t="s">
        <v>16</v>
      </c>
      <c r="B5" s="26">
        <v>165</v>
      </c>
      <c r="C5" s="26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71" ht="14.5" customHeight="1" x14ac:dyDescent="0.25">
      <c r="A6" s="25" t="s">
        <v>18</v>
      </c>
      <c r="B6" s="26">
        <f t="shared" ref="B6" si="0">B4*B5</f>
        <v>3300000</v>
      </c>
      <c r="C6" s="26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71" ht="14.5" customHeight="1" x14ac:dyDescent="0.25">
      <c r="A7" s="9"/>
      <c r="B7" s="26"/>
      <c r="C7" s="2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71" ht="14.5" customHeight="1" x14ac:dyDescent="0.25">
      <c r="B8" s="26"/>
      <c r="C8" s="2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71" s="22" customFormat="1" ht="14.5" customHeight="1" x14ac:dyDescent="0.3">
      <c r="A9" s="24" t="s">
        <v>19</v>
      </c>
      <c r="B9" s="27"/>
      <c r="C9" s="27"/>
    </row>
    <row r="10" spans="1:71" ht="14.5" customHeight="1" x14ac:dyDescent="0.25">
      <c r="A10" s="25" t="s">
        <v>12</v>
      </c>
      <c r="B10" s="26">
        <f t="shared" ref="B10" si="1">B4</f>
        <v>20000</v>
      </c>
      <c r="C10" s="2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AB10" s="10"/>
      <c r="AC10" s="11"/>
      <c r="AD10" s="11"/>
    </row>
    <row r="11" spans="1:71" ht="14.5" customHeight="1" x14ac:dyDescent="0.25">
      <c r="A11" s="36" t="s">
        <v>135</v>
      </c>
      <c r="B11" s="26">
        <v>4400</v>
      </c>
      <c r="C11" s="2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AB11" s="12"/>
    </row>
    <row r="12" spans="1:71" ht="14.5" customHeight="1" x14ac:dyDescent="0.25">
      <c r="A12" s="25" t="s">
        <v>24</v>
      </c>
      <c r="B12" s="26">
        <f t="shared" ref="B12" si="2">SUM(B10:B11)</f>
        <v>24400</v>
      </c>
      <c r="C12" s="2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AB12" s="13"/>
    </row>
    <row r="13" spans="1:71" ht="14.5" customHeight="1" x14ac:dyDescent="0.25">
      <c r="A13" s="36" t="s">
        <v>134</v>
      </c>
      <c r="B13" s="26">
        <v>5600</v>
      </c>
      <c r="C13" s="2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AB13" s="13"/>
    </row>
    <row r="14" spans="1:71" ht="14.5" customHeight="1" x14ac:dyDescent="0.25">
      <c r="A14" s="25" t="s">
        <v>26</v>
      </c>
      <c r="B14" s="26">
        <f t="shared" ref="B14" si="3">B12-B13</f>
        <v>18800</v>
      </c>
      <c r="C14" s="2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AB14" s="13"/>
    </row>
    <row r="15" spans="1:71" ht="14.5" customHeight="1" x14ac:dyDescent="0.25">
      <c r="B15" s="26"/>
      <c r="C15" s="2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AB15" s="13"/>
    </row>
    <row r="16" spans="1:71" ht="14.5" customHeight="1" x14ac:dyDescent="0.25">
      <c r="B16" s="26"/>
      <c r="C16" s="2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AB16" s="13"/>
    </row>
    <row r="17" spans="1:71" s="22" customFormat="1" ht="14.5" customHeight="1" x14ac:dyDescent="0.3">
      <c r="A17" s="24" t="s">
        <v>29</v>
      </c>
      <c r="B17" s="27"/>
      <c r="C17" s="27"/>
      <c r="AB17" s="23"/>
    </row>
    <row r="18" spans="1:71" ht="14.5" customHeight="1" x14ac:dyDescent="0.25">
      <c r="A18" s="25" t="s">
        <v>30</v>
      </c>
      <c r="B18" s="26">
        <f t="shared" ref="B18" si="4">B14</f>
        <v>18800</v>
      </c>
      <c r="C18" s="2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AB18" s="13"/>
    </row>
    <row r="19" spans="1:71" ht="14.5" customHeight="1" x14ac:dyDescent="0.25">
      <c r="A19" s="25" t="s">
        <v>36</v>
      </c>
      <c r="B19" s="26">
        <v>12</v>
      </c>
      <c r="C19" s="2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AB19" s="13"/>
    </row>
    <row r="20" spans="1:71" ht="14.5" customHeight="1" x14ac:dyDescent="0.25">
      <c r="A20" s="25" t="s">
        <v>37</v>
      </c>
      <c r="B20" s="26">
        <f t="shared" ref="B20" si="5">B18*B19</f>
        <v>225600</v>
      </c>
      <c r="C20" s="2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AB20" s="13"/>
    </row>
    <row r="21" spans="1:71" ht="14.5" customHeight="1" x14ac:dyDescent="0.25">
      <c r="A21" s="25" t="s">
        <v>38</v>
      </c>
      <c r="B21" s="26">
        <v>30000</v>
      </c>
      <c r="C21" s="2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7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</row>
    <row r="22" spans="1:71" ht="14.5" customHeight="1" x14ac:dyDescent="0.25">
      <c r="A22" s="25" t="s">
        <v>41</v>
      </c>
      <c r="B22" s="26">
        <f t="shared" ref="B22" si="6">B20+B21</f>
        <v>255600</v>
      </c>
      <c r="C22" s="2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AB22" s="13"/>
    </row>
    <row r="23" spans="1:71" ht="14.5" customHeight="1" x14ac:dyDescent="0.25">
      <c r="A23" s="36" t="s">
        <v>133</v>
      </c>
      <c r="B23" s="26">
        <v>25000</v>
      </c>
      <c r="C23" s="2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AB23" s="13"/>
    </row>
    <row r="24" spans="1:71" ht="14.5" customHeight="1" x14ac:dyDescent="0.25">
      <c r="A24" s="25" t="s">
        <v>43</v>
      </c>
      <c r="B24" s="26">
        <f t="shared" ref="B24" si="7">B22-B23</f>
        <v>230600</v>
      </c>
      <c r="C24" s="2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7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</row>
    <row r="25" spans="1:71" ht="14.5" customHeight="1" x14ac:dyDescent="0.25">
      <c r="A25" s="25" t="s">
        <v>45</v>
      </c>
      <c r="B25" s="26">
        <v>3.8</v>
      </c>
      <c r="C25" s="2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AB25" s="13"/>
    </row>
    <row r="26" spans="1:71" ht="14.5" customHeight="1" x14ac:dyDescent="0.25">
      <c r="A26" s="25" t="s">
        <v>46</v>
      </c>
      <c r="B26" s="26">
        <f t="shared" ref="B26" si="8">B24*B25</f>
        <v>876280</v>
      </c>
      <c r="C26" s="2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7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</row>
    <row r="27" spans="1:71" ht="14.5" customHeight="1" x14ac:dyDescent="0.25">
      <c r="B27" s="26"/>
      <c r="C27" s="2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AB27" s="13"/>
    </row>
    <row r="28" spans="1:71" ht="14.5" customHeight="1" x14ac:dyDescent="0.25">
      <c r="B28" s="26"/>
      <c r="C28" s="2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AB28" s="13"/>
    </row>
    <row r="29" spans="1:71" ht="14.5" customHeight="1" x14ac:dyDescent="0.25">
      <c r="A29" s="25" t="s">
        <v>48</v>
      </c>
      <c r="B29" s="26"/>
      <c r="C29" s="2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AB29" s="13"/>
    </row>
    <row r="30" spans="1:71" ht="14.5" customHeight="1" x14ac:dyDescent="0.25">
      <c r="A30" s="25" t="s">
        <v>49</v>
      </c>
      <c r="B30" s="26">
        <f t="shared" ref="B30" si="9">B14</f>
        <v>18800</v>
      </c>
      <c r="C30" s="2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AB30" s="13"/>
    </row>
    <row r="31" spans="1:71" ht="14.5" customHeight="1" x14ac:dyDescent="0.25">
      <c r="A31" s="25" t="s">
        <v>50</v>
      </c>
      <c r="B31" s="26">
        <v>12</v>
      </c>
      <c r="C31" s="2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AB31" s="13"/>
    </row>
    <row r="32" spans="1:71" ht="14.5" customHeight="1" x14ac:dyDescent="0.25">
      <c r="A32" s="25" t="s">
        <v>51</v>
      </c>
      <c r="B32" s="26">
        <f t="shared" ref="B32" si="10">B30*B31</f>
        <v>225600</v>
      </c>
      <c r="C32" s="2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AB32" s="13"/>
    </row>
    <row r="33" spans="1:71" ht="14.5" customHeight="1" x14ac:dyDescent="0.25">
      <c r="A33" s="25" t="s">
        <v>45</v>
      </c>
      <c r="B33" s="26">
        <f>B25</f>
        <v>3.8</v>
      </c>
      <c r="C33" s="2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AB33" s="13"/>
    </row>
    <row r="34" spans="1:71" ht="14.5" customHeight="1" x14ac:dyDescent="0.25">
      <c r="A34" s="25" t="s">
        <v>52</v>
      </c>
      <c r="B34" s="26">
        <f t="shared" ref="B34" si="11">B32*B33</f>
        <v>857280</v>
      </c>
      <c r="C34" s="2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AB34" s="13"/>
    </row>
    <row r="35" spans="1:71" ht="14.5" customHeight="1" x14ac:dyDescent="0.25">
      <c r="B35" s="26"/>
      <c r="C35" s="2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AB35" s="13"/>
    </row>
    <row r="36" spans="1:71" ht="14.5" customHeight="1" x14ac:dyDescent="0.25">
      <c r="B36" s="26"/>
      <c r="C36" s="2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AB36" s="13"/>
    </row>
    <row r="37" spans="1:71" ht="14.5" customHeight="1" x14ac:dyDescent="0.25">
      <c r="A37" s="25" t="s">
        <v>53</v>
      </c>
      <c r="B37" s="26"/>
      <c r="C37" s="2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AB37" s="13"/>
    </row>
    <row r="38" spans="1:71" ht="14.5" customHeight="1" x14ac:dyDescent="0.25">
      <c r="A38" s="25" t="s">
        <v>54</v>
      </c>
      <c r="B38" s="26">
        <f t="shared" ref="B38" si="12">B30</f>
        <v>18800</v>
      </c>
      <c r="C38" s="2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AB38" s="13"/>
    </row>
    <row r="39" spans="1:71" ht="14.5" customHeight="1" x14ac:dyDescent="0.25">
      <c r="A39" s="25" t="s">
        <v>55</v>
      </c>
      <c r="B39" s="26">
        <v>14</v>
      </c>
      <c r="C39" s="2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AB39" s="13"/>
    </row>
    <row r="40" spans="1:71" ht="14.5" customHeight="1" x14ac:dyDescent="0.25">
      <c r="A40" s="25" t="s">
        <v>56</v>
      </c>
      <c r="B40" s="26">
        <f t="shared" ref="B40" si="13">B38*B39</f>
        <v>263200</v>
      </c>
      <c r="C40" s="2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AB40" s="13"/>
    </row>
    <row r="41" spans="1:71" ht="14.5" customHeight="1" x14ac:dyDescent="0.25">
      <c r="A41" s="25" t="s">
        <v>57</v>
      </c>
      <c r="B41" s="26">
        <v>4</v>
      </c>
      <c r="C41" s="2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AB41" s="13"/>
    </row>
    <row r="42" spans="1:71" ht="14.5" customHeight="1" x14ac:dyDescent="0.25">
      <c r="A42" s="25" t="s">
        <v>53</v>
      </c>
      <c r="B42" s="26">
        <f t="shared" ref="B42" si="14">B40*B41</f>
        <v>1052800</v>
      </c>
      <c r="C42" s="2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7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</row>
    <row r="43" spans="1:71" ht="14.5" customHeight="1" x14ac:dyDescent="0.25">
      <c r="B43" s="26"/>
      <c r="C43" s="2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AB43" s="13"/>
    </row>
    <row r="44" spans="1:71" ht="14.5" customHeight="1" x14ac:dyDescent="0.25">
      <c r="B44" s="26"/>
      <c r="C44" s="26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AB44" s="13"/>
    </row>
    <row r="45" spans="1:71" ht="14.5" customHeight="1" x14ac:dyDescent="0.25">
      <c r="B45" s="26"/>
      <c r="C45" s="2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AB45" s="13"/>
    </row>
    <row r="46" spans="1:71" ht="14.5" customHeight="1" x14ac:dyDescent="0.25">
      <c r="B46" s="26"/>
      <c r="C46" s="2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AB46" s="13"/>
    </row>
    <row r="47" spans="1:71" ht="14.5" customHeight="1" x14ac:dyDescent="0.25">
      <c r="B47" s="26"/>
      <c r="C47" s="2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AB47" s="13"/>
    </row>
    <row r="48" spans="1:71" ht="14.5" customHeight="1" x14ac:dyDescent="0.25">
      <c r="B48" s="26"/>
      <c r="C48" s="2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7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</row>
    <row r="49" spans="1:71" ht="14.5" customHeight="1" x14ac:dyDescent="0.25">
      <c r="A49" s="25" t="s">
        <v>59</v>
      </c>
      <c r="B49" s="26"/>
      <c r="C49" s="2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AB49" s="13"/>
    </row>
    <row r="50" spans="1:71" ht="14.5" customHeight="1" x14ac:dyDescent="0.25">
      <c r="A50" s="25" t="s">
        <v>61</v>
      </c>
      <c r="B50" s="26">
        <f>30000+70000+28000+22000+6000+4000+32000+3000+18500+1000</f>
        <v>214500</v>
      </c>
      <c r="C50" s="2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7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</row>
    <row r="51" spans="1:71" ht="14.5" customHeight="1" x14ac:dyDescent="0.25">
      <c r="B51" s="26"/>
      <c r="C51" s="2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AB51" s="13"/>
    </row>
    <row r="52" spans="1:71" ht="14.5" customHeight="1" x14ac:dyDescent="0.25">
      <c r="B52" s="26"/>
      <c r="C52" s="2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AB52" s="13"/>
    </row>
    <row r="53" spans="1:71" ht="14.5" customHeight="1" x14ac:dyDescent="0.25">
      <c r="A53" s="25" t="s">
        <v>62</v>
      </c>
      <c r="B53" s="26"/>
      <c r="C53" s="2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AB53" s="13"/>
    </row>
    <row r="54" spans="1:71" ht="14.5" customHeight="1" x14ac:dyDescent="0.25">
      <c r="A54" s="25" t="s">
        <v>63</v>
      </c>
      <c r="B54" s="26">
        <f>B23*3.75</f>
        <v>93750</v>
      </c>
      <c r="C54" s="26"/>
      <c r="D54" s="35">
        <f>93750/25000</f>
        <v>3.75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7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</row>
    <row r="55" spans="1:71" ht="14.5" customHeight="1" x14ac:dyDescent="0.25">
      <c r="A55" s="36" t="s">
        <v>110</v>
      </c>
      <c r="B55" s="26">
        <f t="shared" ref="B55" si="15">B26</f>
        <v>876280</v>
      </c>
      <c r="C55" s="2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7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</row>
    <row r="56" spans="1:71" ht="14.5" customHeight="1" x14ac:dyDescent="0.25">
      <c r="A56" s="25" t="s">
        <v>64</v>
      </c>
      <c r="B56" s="26">
        <f t="shared" ref="B56" si="16">B54+B55</f>
        <v>970030</v>
      </c>
      <c r="C56" s="2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7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</row>
    <row r="57" spans="1:71" ht="14.5" customHeight="1" x14ac:dyDescent="0.25">
      <c r="A57" s="36" t="s">
        <v>111</v>
      </c>
      <c r="B57" s="26">
        <f t="shared" ref="B57" si="17">B21*B25</f>
        <v>114000</v>
      </c>
      <c r="C57" s="2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7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</row>
    <row r="58" spans="1:71" ht="14.5" customHeight="1" x14ac:dyDescent="0.25">
      <c r="A58" s="25" t="s">
        <v>67</v>
      </c>
      <c r="B58" s="26">
        <f t="shared" ref="B58" si="18">B56-B57</f>
        <v>856030</v>
      </c>
      <c r="C58" s="2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7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</row>
    <row r="59" spans="1:71" ht="14.5" customHeight="1" x14ac:dyDescent="0.25">
      <c r="B59" s="26"/>
      <c r="C59" s="2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AB59" s="13"/>
    </row>
    <row r="60" spans="1:71" ht="14.5" customHeight="1" x14ac:dyDescent="0.25">
      <c r="B60" s="26"/>
      <c r="C60" s="2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AB60" s="13"/>
    </row>
    <row r="61" spans="1:71" ht="14.5" customHeight="1" x14ac:dyDescent="0.25">
      <c r="A61" s="25" t="s">
        <v>71</v>
      </c>
      <c r="B61" s="26"/>
      <c r="C61" s="2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AB61" s="13"/>
    </row>
    <row r="62" spans="1:71" ht="14.5" customHeight="1" x14ac:dyDescent="0.25">
      <c r="A62" s="25" t="s">
        <v>62</v>
      </c>
      <c r="B62" s="26">
        <f t="shared" ref="B62" si="19">B58</f>
        <v>856030</v>
      </c>
      <c r="C62" s="2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AB62" s="13"/>
    </row>
    <row r="63" spans="1:71" ht="14.5" customHeight="1" x14ac:dyDescent="0.25">
      <c r="A63" s="25" t="s">
        <v>73</v>
      </c>
      <c r="B63" s="26">
        <f t="shared" ref="B63" si="20">B42</f>
        <v>1052800</v>
      </c>
      <c r="C63" s="2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AB63" s="13"/>
    </row>
    <row r="64" spans="1:71" ht="14.5" customHeight="1" x14ac:dyDescent="0.25">
      <c r="A64" s="25" t="s">
        <v>74</v>
      </c>
      <c r="B64" s="26">
        <f t="shared" ref="B64" si="21">B50</f>
        <v>214500</v>
      </c>
      <c r="C64" s="2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AB64" s="13"/>
    </row>
    <row r="65" spans="1:71" ht="14.5" customHeight="1" x14ac:dyDescent="0.25">
      <c r="A65" s="25" t="s">
        <v>71</v>
      </c>
      <c r="B65" s="26">
        <f t="shared" ref="B65" si="22">SUM(B62:B64)</f>
        <v>2123330</v>
      </c>
      <c r="C65" s="2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AB65" s="13"/>
    </row>
    <row r="66" spans="1:71" ht="14.5" customHeight="1" x14ac:dyDescent="0.25">
      <c r="A66" s="36" t="s">
        <v>49</v>
      </c>
      <c r="B66" s="26">
        <f t="shared" ref="B66" si="23">B14</f>
        <v>18800</v>
      </c>
      <c r="C66" s="2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AB66" s="13"/>
    </row>
    <row r="67" spans="1:71" ht="14.5" customHeight="1" x14ac:dyDescent="0.25">
      <c r="A67" s="25" t="s">
        <v>76</v>
      </c>
      <c r="B67" s="26">
        <f t="shared" ref="B67" si="24">B65/B66</f>
        <v>112.94308510638298</v>
      </c>
      <c r="C67" s="2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AB67" s="13"/>
    </row>
    <row r="68" spans="1:71" ht="14.5" customHeight="1" x14ac:dyDescent="0.25">
      <c r="B68" s="26"/>
      <c r="C68" s="2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AB68" s="13"/>
    </row>
    <row r="69" spans="1:71" ht="14.5" customHeight="1" x14ac:dyDescent="0.25">
      <c r="B69" s="26"/>
      <c r="C69" s="2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AB69" s="13"/>
    </row>
    <row r="70" spans="1:71" ht="14.5" customHeight="1" x14ac:dyDescent="0.25">
      <c r="A70" s="25" t="s">
        <v>77</v>
      </c>
      <c r="B70" s="26"/>
      <c r="C70" s="2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AB70" s="13"/>
    </row>
    <row r="71" spans="1:71" ht="14.5" customHeight="1" x14ac:dyDescent="0.25">
      <c r="A71" s="36" t="s">
        <v>112</v>
      </c>
      <c r="B71" s="26">
        <f>B13*112.9</f>
        <v>632240</v>
      </c>
      <c r="C71" s="2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AB71" s="13"/>
    </row>
    <row r="72" spans="1:71" ht="14.5" customHeight="1" x14ac:dyDescent="0.25">
      <c r="A72" s="25" t="s">
        <v>78</v>
      </c>
      <c r="B72" s="26">
        <f t="shared" ref="B72" si="25">B65</f>
        <v>2123330</v>
      </c>
      <c r="C72" s="2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AB72" s="13"/>
    </row>
    <row r="73" spans="1:71" ht="14.5" customHeight="1" x14ac:dyDescent="0.25">
      <c r="A73" s="25" t="s">
        <v>80</v>
      </c>
      <c r="B73" s="26">
        <f t="shared" ref="B73" si="26">B71+B72</f>
        <v>2755570</v>
      </c>
      <c r="C73" s="2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AB73" s="13"/>
    </row>
    <row r="74" spans="1:71" ht="14.5" customHeight="1" x14ac:dyDescent="0.25">
      <c r="A74" s="36" t="s">
        <v>132</v>
      </c>
      <c r="B74" s="26">
        <f t="shared" ref="B74" si="27">B11*B67</f>
        <v>496949.57446808513</v>
      </c>
      <c r="C74" s="2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AB74" s="13"/>
    </row>
    <row r="75" spans="1:71" ht="14.5" customHeight="1" x14ac:dyDescent="0.25">
      <c r="A75" s="25" t="s">
        <v>77</v>
      </c>
      <c r="B75" s="26">
        <f t="shared" ref="B75" si="28">B73-B74</f>
        <v>2258620.4255319149</v>
      </c>
      <c r="C75" s="2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7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</row>
    <row r="76" spans="1:71" ht="14.5" customHeight="1" x14ac:dyDescent="0.25">
      <c r="B76" s="26" t="s">
        <v>83</v>
      </c>
      <c r="C76" s="26"/>
      <c r="D76" s="12" t="s">
        <v>84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AB76" s="13"/>
    </row>
    <row r="77" spans="1:71" ht="14.5" customHeight="1" x14ac:dyDescent="0.25">
      <c r="B77" s="26"/>
      <c r="C77" s="2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AB77" s="13"/>
    </row>
    <row r="78" spans="1:71" ht="14.5" customHeight="1" x14ac:dyDescent="0.25">
      <c r="A78" s="36" t="s">
        <v>113</v>
      </c>
      <c r="B78" s="26"/>
      <c r="C78" s="2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AB78" s="13"/>
    </row>
    <row r="79" spans="1:71" ht="14.5" customHeight="1" x14ac:dyDescent="0.25">
      <c r="A79" s="25" t="s">
        <v>86</v>
      </c>
      <c r="B79" s="26">
        <f>B6*0.02</f>
        <v>66000</v>
      </c>
      <c r="C79" s="2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AB79" s="13"/>
    </row>
    <row r="80" spans="1:71" ht="14.5" customHeight="1" x14ac:dyDescent="0.25">
      <c r="A80" s="36" t="s">
        <v>115</v>
      </c>
      <c r="B80" s="26">
        <v>2500</v>
      </c>
      <c r="C80" s="2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AB80" s="13"/>
    </row>
    <row r="81" spans="1:71" ht="14.5" customHeight="1" x14ac:dyDescent="0.25">
      <c r="A81" s="36" t="s">
        <v>131</v>
      </c>
      <c r="B81" s="26">
        <v>15000</v>
      </c>
      <c r="C81" s="2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AB81" s="13"/>
    </row>
    <row r="82" spans="1:71" ht="14.5" customHeight="1" x14ac:dyDescent="0.25">
      <c r="A82" s="36" t="s">
        <v>114</v>
      </c>
      <c r="B82" s="26">
        <v>12000</v>
      </c>
      <c r="C82" s="2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AB82" s="13"/>
    </row>
    <row r="83" spans="1:71" ht="14.5" customHeight="1" x14ac:dyDescent="0.25">
      <c r="A83" s="25" t="s">
        <v>88</v>
      </c>
      <c r="B83" s="26">
        <f t="shared" ref="B83" si="29">SUM(B79:B82)</f>
        <v>95500</v>
      </c>
      <c r="C83" s="2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7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</row>
    <row r="84" spans="1:71" ht="14.5" customHeight="1" x14ac:dyDescent="0.25">
      <c r="B84" s="26"/>
      <c r="C84" s="2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AB84" s="13"/>
    </row>
    <row r="85" spans="1:71" ht="14.5" customHeight="1" x14ac:dyDescent="0.25">
      <c r="B85" s="26"/>
      <c r="C85" s="2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AB85" s="13"/>
    </row>
    <row r="86" spans="1:71" ht="14.5" customHeight="1" x14ac:dyDescent="0.25">
      <c r="A86" s="25" t="s">
        <v>90</v>
      </c>
      <c r="B86" s="26"/>
      <c r="C86" s="2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AB86" s="13"/>
    </row>
    <row r="87" spans="1:71" ht="14.5" customHeight="1" x14ac:dyDescent="0.25">
      <c r="A87" s="25" t="s">
        <v>91</v>
      </c>
      <c r="B87" s="26">
        <f>9500+26000+5000+1500+750</f>
        <v>42750</v>
      </c>
      <c r="C87" s="2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AB87" s="13"/>
    </row>
    <row r="88" spans="1:71" ht="14.5" customHeight="1" x14ac:dyDescent="0.25">
      <c r="B88" s="26"/>
      <c r="C88" s="2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AB88" s="13"/>
    </row>
    <row r="89" spans="1:71" ht="14.5" customHeight="1" x14ac:dyDescent="0.25">
      <c r="A89" s="25" t="s">
        <v>88</v>
      </c>
      <c r="B89" s="26">
        <f t="shared" ref="B89" si="30">SUM(B87:B88)</f>
        <v>42750</v>
      </c>
      <c r="C89" s="2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AB89" s="13"/>
    </row>
    <row r="90" spans="1:71" ht="14.5" customHeight="1" x14ac:dyDescent="0.25">
      <c r="B90" s="26"/>
      <c r="C90" s="2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AB90" s="13"/>
    </row>
    <row r="91" spans="1:71" ht="14.5" customHeight="1" x14ac:dyDescent="0.25">
      <c r="B91" s="26"/>
      <c r="C91" s="2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AB91" s="13"/>
    </row>
    <row r="92" spans="1:71" ht="14.5" customHeight="1" x14ac:dyDescent="0.25">
      <c r="A92" s="25" t="s">
        <v>93</v>
      </c>
      <c r="B92" s="26"/>
      <c r="C92" s="2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AB92" s="13"/>
    </row>
    <row r="93" spans="1:71" ht="14.5" customHeight="1" x14ac:dyDescent="0.25">
      <c r="A93" s="25" t="s">
        <v>95</v>
      </c>
      <c r="B93" s="26">
        <f t="shared" ref="B93" si="31">B6</f>
        <v>3300000</v>
      </c>
      <c r="C93" s="2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AB93" s="13"/>
    </row>
    <row r="94" spans="1:71" ht="14.5" customHeight="1" x14ac:dyDescent="0.25">
      <c r="A94" s="36" t="s">
        <v>130</v>
      </c>
      <c r="B94" s="26">
        <f t="shared" ref="B94" si="32">B75</f>
        <v>2258620.4255319149</v>
      </c>
      <c r="C94" s="2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7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71" ht="14.5" customHeight="1" x14ac:dyDescent="0.25">
      <c r="A95" s="25" t="s">
        <v>99</v>
      </c>
      <c r="B95" s="26">
        <f t="shared" ref="B95" si="33">B93-B94</f>
        <v>1041379.5744680851</v>
      </c>
      <c r="C95" s="2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AB95" s="13"/>
    </row>
    <row r="96" spans="1:71" ht="14.5" customHeight="1" x14ac:dyDescent="0.25">
      <c r="A96" s="36" t="s">
        <v>129</v>
      </c>
      <c r="B96" s="26"/>
      <c r="C96" s="2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AB96" s="13"/>
    </row>
    <row r="97" spans="1:71" ht="14.5" customHeight="1" x14ac:dyDescent="0.25">
      <c r="A97" s="25" t="s">
        <v>100</v>
      </c>
      <c r="B97" s="26">
        <f t="shared" ref="B97" si="34">B89</f>
        <v>42750</v>
      </c>
      <c r="C97" s="2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AB97" s="13"/>
    </row>
    <row r="98" spans="1:71" ht="14.5" customHeight="1" x14ac:dyDescent="0.25">
      <c r="A98" s="25" t="s">
        <v>102</v>
      </c>
      <c r="B98" s="26">
        <f t="shared" ref="B98" si="35">B83</f>
        <v>95500</v>
      </c>
      <c r="C98" s="2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AB98" s="13"/>
    </row>
    <row r="99" spans="1:71" ht="14.5" customHeight="1" x14ac:dyDescent="0.25">
      <c r="A99" s="25" t="s">
        <v>103</v>
      </c>
      <c r="B99" s="26">
        <f t="shared" ref="B99" si="36">B95-B97-B98</f>
        <v>903129.57446808508</v>
      </c>
      <c r="C99" s="2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7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</row>
    <row r="100" spans="1:71" ht="14.5" customHeight="1" x14ac:dyDescent="0.25">
      <c r="A100" s="25" t="s">
        <v>105</v>
      </c>
      <c r="B100" s="26">
        <f t="shared" ref="B100" si="37">B99*0.25</f>
        <v>225782.39361702127</v>
      </c>
      <c r="C100" s="26">
        <f>SUM(B100:B100)</f>
        <v>225782.39361702127</v>
      </c>
      <c r="D100" s="12" t="s">
        <v>107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7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</row>
    <row r="101" spans="1:71" ht="14.5" customHeight="1" x14ac:dyDescent="0.25">
      <c r="A101" s="25" t="s">
        <v>108</v>
      </c>
      <c r="B101" s="26">
        <f t="shared" ref="B101" si="38">B99-B100</f>
        <v>677347.18085106381</v>
      </c>
      <c r="C101" s="26">
        <f>SUM(B101:B101)</f>
        <v>677347.18085106381</v>
      </c>
      <c r="D101" s="12" t="s">
        <v>109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AB101" s="13"/>
    </row>
    <row r="102" spans="1:71" ht="14.5" customHeight="1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AB102" s="13"/>
    </row>
    <row r="103" spans="1:71" ht="14.5" customHeight="1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AB103" s="13"/>
    </row>
    <row r="104" spans="1:71" ht="14.5" customHeight="1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AB104" s="13"/>
    </row>
    <row r="105" spans="1:71" ht="14.5" customHeight="1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AB105" s="13"/>
    </row>
    <row r="106" spans="1:71" ht="14.5" customHeight="1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AB106" s="13"/>
    </row>
    <row r="107" spans="1:71" ht="14.5" customHeight="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AB107" s="13"/>
    </row>
    <row r="108" spans="1:71" ht="14.5" customHeight="1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AB108" s="13"/>
    </row>
    <row r="109" spans="1:71" ht="14.5" customHeight="1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AB109" s="13"/>
    </row>
    <row r="110" spans="1:71" ht="14.5" customHeight="1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AB110" s="13"/>
    </row>
    <row r="111" spans="1:71" ht="14.5" customHeight="1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AB111" s="13"/>
    </row>
    <row r="112" spans="1:71" ht="14.5" customHeight="1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AB112" s="13"/>
    </row>
    <row r="113" spans="2:28" ht="14.5" customHeight="1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AB113" s="13"/>
    </row>
    <row r="114" spans="2:28" ht="14.5" customHeight="1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AB114" s="13"/>
    </row>
    <row r="115" spans="2:28" ht="14.5" customHeight="1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AB115" s="13"/>
    </row>
    <row r="116" spans="2:28" ht="14.5" customHeight="1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AB116" s="13"/>
    </row>
    <row r="117" spans="2:28" ht="14.5" customHeight="1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AB117" s="13"/>
    </row>
    <row r="118" spans="2:28" ht="14.5" customHeight="1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AB118" s="13"/>
    </row>
    <row r="119" spans="2:28" ht="14.5" customHeight="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AB119" s="13"/>
    </row>
    <row r="120" spans="2:28" ht="14.5" customHeight="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AB120" s="13"/>
    </row>
    <row r="121" spans="2:28" ht="14.5" customHeight="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AB121" s="13"/>
    </row>
    <row r="122" spans="2:28" ht="14.5" customHeight="1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AB122" s="13"/>
    </row>
    <row r="123" spans="2:28" ht="14.5" customHeight="1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AB123" s="13"/>
    </row>
    <row r="124" spans="2:28" ht="14.5" customHeight="1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AB124" s="13"/>
    </row>
    <row r="125" spans="2:28" ht="14.5" customHeight="1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AB125" s="13"/>
    </row>
    <row r="126" spans="2:28" ht="14.5" customHeight="1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AB126" s="13"/>
    </row>
    <row r="127" spans="2:28" ht="14.5" customHeight="1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AB127" s="13"/>
    </row>
    <row r="128" spans="2:28" ht="14.5" customHeight="1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AB128" s="13"/>
    </row>
    <row r="129" spans="2:28" ht="14.5" customHeight="1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AB129" s="13"/>
    </row>
    <row r="130" spans="2:28" ht="14.5" customHeight="1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AB130" s="13"/>
    </row>
    <row r="131" spans="2:28" ht="14.5" customHeight="1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AB131" s="13"/>
    </row>
    <row r="132" spans="2:28" ht="14.5" customHeight="1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AB132" s="13"/>
    </row>
    <row r="133" spans="2:28" ht="14.5" customHeight="1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AB133" s="13"/>
    </row>
    <row r="134" spans="2:28" ht="14.5" customHeight="1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AB134" s="13"/>
    </row>
    <row r="135" spans="2:28" ht="14.5" customHeight="1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AB135" s="13"/>
    </row>
    <row r="136" spans="2:28" ht="14.5" customHeight="1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AB136" s="13"/>
    </row>
    <row r="137" spans="2:28" ht="14.5" customHeigh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AB137" s="13"/>
    </row>
    <row r="138" spans="2:28" ht="14.5" customHeight="1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AB138" s="13"/>
    </row>
    <row r="139" spans="2:28" ht="14.5" customHeight="1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AB139" s="13"/>
    </row>
    <row r="140" spans="2:28" ht="14.5" customHeight="1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AB140" s="13"/>
    </row>
    <row r="141" spans="2:28" ht="14.5" customHeight="1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AB141" s="13"/>
    </row>
    <row r="142" spans="2:28" ht="14.5" customHeigh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AB142" s="13"/>
    </row>
    <row r="143" spans="2:28" ht="14.5" customHeight="1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AB143" s="13"/>
    </row>
    <row r="144" spans="2:28" ht="14.5" customHeight="1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AB144" s="13"/>
    </row>
    <row r="145" spans="1:28" ht="14.5" customHeight="1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AB145" s="13"/>
    </row>
    <row r="146" spans="1:28" ht="14.5" customHeight="1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AB146" s="13"/>
    </row>
    <row r="147" spans="1:28" ht="14.5" customHeigh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AB147" s="13"/>
    </row>
    <row r="148" spans="1:28" ht="14.5" customHeight="1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AB148" s="13"/>
    </row>
    <row r="149" spans="1:28" ht="14.5" customHeight="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AB149" s="13"/>
    </row>
    <row r="150" spans="1:28" ht="14.5" customHeight="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AB150" s="13"/>
    </row>
    <row r="151" spans="1:28" ht="14.5" customHeight="1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AB151" s="13"/>
    </row>
    <row r="152" spans="1:28" ht="14.5" customHeigh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AB152" s="13"/>
    </row>
    <row r="153" spans="1:28" ht="14.5" customHeight="1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AB153" s="13"/>
    </row>
    <row r="154" spans="1:28" ht="14.5" customHeight="1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AB154" s="13"/>
    </row>
    <row r="155" spans="1:28" ht="14.5" customHeight="1" x14ac:dyDescent="0.25">
      <c r="A155" s="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AB155" s="13"/>
    </row>
    <row r="156" spans="1:28" ht="14.5" customHeight="1" x14ac:dyDescent="0.25">
      <c r="A156" s="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AB156" s="13"/>
    </row>
    <row r="157" spans="1:28" ht="14.5" customHeight="1" x14ac:dyDescent="0.25">
      <c r="A157" s="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AB157" s="13"/>
    </row>
    <row r="158" spans="1:28" ht="14.5" customHeight="1" x14ac:dyDescent="0.25">
      <c r="A158" s="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AB158" s="13"/>
    </row>
    <row r="159" spans="1:28" ht="14.5" customHeight="1" x14ac:dyDescent="0.25">
      <c r="A159" s="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AB159" s="13"/>
    </row>
    <row r="160" spans="1:28" ht="14.5" customHeight="1" x14ac:dyDescent="0.25">
      <c r="A160" s="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AB160" s="13"/>
    </row>
    <row r="161" spans="1:28" ht="14.5" customHeight="1" x14ac:dyDescent="0.25">
      <c r="A161" s="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AB161" s="13"/>
    </row>
    <row r="162" spans="1:28" ht="14.5" customHeight="1" x14ac:dyDescent="0.25">
      <c r="A162" s="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AB162" s="13"/>
    </row>
    <row r="163" spans="1:28" ht="14.5" customHeight="1" x14ac:dyDescent="0.25">
      <c r="A163" s="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AB163" s="13"/>
    </row>
    <row r="164" spans="1:28" ht="14.5" customHeight="1" x14ac:dyDescent="0.25">
      <c r="A164" s="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AB164" s="13"/>
    </row>
    <row r="165" spans="1:28" ht="14.5" customHeight="1" x14ac:dyDescent="0.25">
      <c r="A165" s="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AB165" s="13"/>
    </row>
    <row r="166" spans="1:28" ht="14.5" customHeight="1" x14ac:dyDescent="0.25">
      <c r="A166" s="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AB166" s="13"/>
    </row>
    <row r="167" spans="1:28" ht="14.5" customHeight="1" x14ac:dyDescent="0.25">
      <c r="A167" s="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AB167" s="13"/>
    </row>
    <row r="168" spans="1:28" ht="14.5" customHeight="1" x14ac:dyDescent="0.25">
      <c r="A168" s="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AB168" s="13"/>
    </row>
    <row r="169" spans="1:28" ht="14.5" customHeight="1" x14ac:dyDescent="0.25">
      <c r="A169" s="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AB169" s="13"/>
    </row>
    <row r="170" spans="1:28" ht="14.5" customHeight="1" x14ac:dyDescent="0.25">
      <c r="A170" s="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AB170" s="13"/>
    </row>
    <row r="171" spans="1:28" ht="14.5" customHeight="1" x14ac:dyDescent="0.25">
      <c r="A171" s="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AB171" s="13"/>
    </row>
    <row r="172" spans="1:28" ht="14.5" customHeight="1" x14ac:dyDescent="0.25">
      <c r="A172" s="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AB172" s="13"/>
    </row>
    <row r="173" spans="1:28" ht="14.5" customHeight="1" x14ac:dyDescent="0.25">
      <c r="A173" s="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AB173" s="13"/>
    </row>
    <row r="174" spans="1:28" ht="14.5" customHeight="1" x14ac:dyDescent="0.25">
      <c r="A174" s="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AB174" s="13"/>
    </row>
    <row r="175" spans="1:28" ht="14.5" customHeight="1" x14ac:dyDescent="0.25">
      <c r="A175" s="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AB175" s="13"/>
    </row>
    <row r="176" spans="1:28" ht="14.5" customHeight="1" x14ac:dyDescent="0.25">
      <c r="A176" s="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AB176" s="13"/>
    </row>
    <row r="177" spans="1:28" ht="14.5" customHeight="1" x14ac:dyDescent="0.25">
      <c r="A177" s="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AB177" s="13"/>
    </row>
    <row r="178" spans="1:28" ht="14.5" customHeight="1" x14ac:dyDescent="0.25">
      <c r="A178" s="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AB178" s="13"/>
    </row>
    <row r="179" spans="1:28" ht="14.5" customHeight="1" x14ac:dyDescent="0.25">
      <c r="A179" s="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AB179" s="13"/>
    </row>
    <row r="180" spans="1:28" ht="14.5" customHeight="1" x14ac:dyDescent="0.25">
      <c r="A180" s="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AB180" s="13"/>
    </row>
    <row r="181" spans="1:28" ht="14.5" customHeight="1" x14ac:dyDescent="0.25">
      <c r="A181" s="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AB181" s="13"/>
    </row>
    <row r="182" spans="1:28" ht="14.5" customHeight="1" x14ac:dyDescent="0.25">
      <c r="A182" s="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AB182" s="13"/>
    </row>
    <row r="183" spans="1:28" ht="14.5" customHeight="1" x14ac:dyDescent="0.25">
      <c r="A183" s="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AB183" s="13"/>
    </row>
    <row r="184" spans="1:28" ht="14.5" customHeight="1" x14ac:dyDescent="0.25">
      <c r="A184" s="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AB184" s="13"/>
    </row>
    <row r="185" spans="1:28" ht="14.5" customHeight="1" x14ac:dyDescent="0.25">
      <c r="A185" s="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AB185" s="13"/>
    </row>
    <row r="186" spans="1:28" ht="14.5" customHeight="1" x14ac:dyDescent="0.25">
      <c r="A186" s="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AB186" s="13"/>
    </row>
    <row r="187" spans="1:28" ht="14.5" customHeight="1" x14ac:dyDescent="0.25">
      <c r="A187" s="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AB187" s="13"/>
    </row>
    <row r="188" spans="1:28" ht="14.5" customHeight="1" x14ac:dyDescent="0.25">
      <c r="A188" s="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AB188" s="13"/>
    </row>
    <row r="189" spans="1:28" ht="14.5" customHeight="1" x14ac:dyDescent="0.25">
      <c r="A189" s="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AB189" s="13"/>
    </row>
    <row r="190" spans="1:28" ht="14.5" customHeight="1" x14ac:dyDescent="0.25">
      <c r="A190" s="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AB190" s="13"/>
    </row>
    <row r="191" spans="1:28" ht="14.5" customHeight="1" x14ac:dyDescent="0.25">
      <c r="A191" s="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AB191" s="13"/>
    </row>
    <row r="192" spans="1:28" ht="14.5" customHeight="1" x14ac:dyDescent="0.25">
      <c r="A192" s="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AB192" s="13"/>
    </row>
    <row r="193" spans="1:28" ht="14.5" customHeight="1" x14ac:dyDescent="0.25">
      <c r="A193" s="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AB193" s="13"/>
    </row>
    <row r="194" spans="1:28" ht="14.5" customHeight="1" x14ac:dyDescent="0.25">
      <c r="A194" s="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AB194" s="13"/>
    </row>
    <row r="195" spans="1:28" ht="14.5" customHeight="1" x14ac:dyDescent="0.25">
      <c r="A195" s="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AB195" s="13"/>
    </row>
    <row r="196" spans="1:28" ht="14.5" customHeight="1" x14ac:dyDescent="0.25">
      <c r="A196" s="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AB196" s="13"/>
    </row>
    <row r="197" spans="1:28" ht="14.5" customHeight="1" x14ac:dyDescent="0.25">
      <c r="A197" s="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AB197" s="13"/>
    </row>
    <row r="198" spans="1:28" ht="14.5" customHeight="1" x14ac:dyDescent="0.25">
      <c r="A198" s="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AB198" s="13"/>
    </row>
    <row r="199" spans="1:28" ht="14.5" customHeight="1" x14ac:dyDescent="0.25">
      <c r="A199" s="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AB199" s="13"/>
    </row>
    <row r="200" spans="1:28" ht="14.5" customHeight="1" x14ac:dyDescent="0.25">
      <c r="A200" s="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AB200" s="13"/>
    </row>
    <row r="201" spans="1:28" ht="14.5" customHeight="1" x14ac:dyDescent="0.25">
      <c r="A201" s="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AB201" s="13"/>
    </row>
    <row r="202" spans="1:28" ht="14.5" customHeight="1" x14ac:dyDescent="0.25">
      <c r="A202" s="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AB202" s="13"/>
    </row>
    <row r="203" spans="1:28" ht="14.5" customHeight="1" x14ac:dyDescent="0.25">
      <c r="A203" s="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AB203" s="13"/>
    </row>
    <row r="204" spans="1:28" ht="14.5" customHeight="1" x14ac:dyDescent="0.25">
      <c r="A204" s="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AB204" s="13"/>
    </row>
    <row r="205" spans="1:28" ht="14.5" customHeight="1" x14ac:dyDescent="0.25">
      <c r="A205" s="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AB205" s="13"/>
    </row>
    <row r="206" spans="1:28" ht="14.5" customHeight="1" x14ac:dyDescent="0.25">
      <c r="A206" s="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AB206" s="13"/>
    </row>
    <row r="207" spans="1:28" ht="14.5" customHeight="1" x14ac:dyDescent="0.25">
      <c r="A207" s="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AB207" s="13"/>
    </row>
    <row r="208" spans="1:28" ht="14.5" customHeight="1" x14ac:dyDescent="0.25">
      <c r="A208" s="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AB208" s="13"/>
    </row>
    <row r="209" spans="1:28" ht="14.5" customHeight="1" x14ac:dyDescent="0.25">
      <c r="A209" s="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AB209" s="13"/>
    </row>
    <row r="210" spans="1:28" ht="14.5" customHeight="1" x14ac:dyDescent="0.25">
      <c r="A210" s="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AB210" s="13"/>
    </row>
    <row r="211" spans="1:28" ht="14.5" customHeight="1" x14ac:dyDescent="0.25">
      <c r="A211" s="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AB211" s="13"/>
    </row>
    <row r="212" spans="1:28" ht="14.5" customHeight="1" x14ac:dyDescent="0.25">
      <c r="A212" s="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AB212" s="13"/>
    </row>
    <row r="213" spans="1:28" ht="14.5" customHeight="1" x14ac:dyDescent="0.25">
      <c r="A213" s="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AB213" s="13"/>
    </row>
    <row r="214" spans="1:28" ht="14.5" customHeight="1" x14ac:dyDescent="0.25">
      <c r="A214" s="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AB214" s="13"/>
    </row>
    <row r="215" spans="1:28" ht="14.5" customHeight="1" x14ac:dyDescent="0.25">
      <c r="A215" s="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AB215" s="13"/>
    </row>
    <row r="216" spans="1:28" ht="14.5" customHeight="1" x14ac:dyDescent="0.25">
      <c r="A216" s="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AB216" s="13"/>
    </row>
    <row r="217" spans="1:28" ht="14.5" customHeight="1" x14ac:dyDescent="0.25">
      <c r="A217" s="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AB217" s="13"/>
    </row>
    <row r="218" spans="1:28" ht="14.5" customHeight="1" x14ac:dyDescent="0.25">
      <c r="A218" s="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AB218" s="13"/>
    </row>
    <row r="219" spans="1:28" ht="14.5" customHeight="1" x14ac:dyDescent="0.25">
      <c r="A219" s="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AB219" s="13"/>
    </row>
    <row r="220" spans="1:28" ht="14.5" customHeight="1" x14ac:dyDescent="0.25">
      <c r="A220" s="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AB220" s="13"/>
    </row>
    <row r="221" spans="1:28" ht="14.5" customHeight="1" x14ac:dyDescent="0.25">
      <c r="A221" s="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AB221" s="13"/>
    </row>
    <row r="222" spans="1:28" ht="14.5" customHeight="1" x14ac:dyDescent="0.25">
      <c r="A222" s="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AB222" s="13"/>
    </row>
    <row r="223" spans="1:28" ht="14.5" customHeight="1" x14ac:dyDescent="0.25">
      <c r="A223" s="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AB223" s="13"/>
    </row>
    <row r="224" spans="1:28" ht="14.5" customHeight="1" x14ac:dyDescent="0.25">
      <c r="A224" s="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AB224" s="13"/>
    </row>
    <row r="225" spans="1:28" ht="14.5" customHeight="1" x14ac:dyDescent="0.25">
      <c r="A225" s="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AB225" s="13"/>
    </row>
    <row r="226" spans="1:28" ht="14.5" customHeight="1" x14ac:dyDescent="0.25">
      <c r="A226" s="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AB226" s="13"/>
    </row>
    <row r="227" spans="1:28" ht="14.5" customHeight="1" x14ac:dyDescent="0.25">
      <c r="A227" s="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AB227" s="13"/>
    </row>
    <row r="228" spans="1:28" ht="14.5" customHeight="1" x14ac:dyDescent="0.25">
      <c r="A228" s="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AB228" s="13"/>
    </row>
    <row r="229" spans="1:28" ht="14.5" customHeight="1" x14ac:dyDescent="0.25">
      <c r="A229" s="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AB229" s="13"/>
    </row>
    <row r="230" spans="1:28" ht="14.5" customHeight="1" x14ac:dyDescent="0.25">
      <c r="A230" s="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AB230" s="13"/>
    </row>
    <row r="231" spans="1:28" ht="14.5" customHeight="1" x14ac:dyDescent="0.25">
      <c r="A231" s="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AB231" s="13"/>
    </row>
    <row r="232" spans="1:28" ht="14.5" customHeight="1" x14ac:dyDescent="0.25">
      <c r="A232" s="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AB232" s="13"/>
    </row>
    <row r="233" spans="1:28" ht="14.5" customHeight="1" x14ac:dyDescent="0.25">
      <c r="A233" s="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AB233" s="13"/>
    </row>
    <row r="234" spans="1:28" ht="14.5" customHeight="1" x14ac:dyDescent="0.25">
      <c r="A234" s="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AB234" s="13"/>
    </row>
    <row r="235" spans="1:28" ht="14.5" customHeight="1" x14ac:dyDescent="0.25">
      <c r="A235" s="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AB235" s="13"/>
    </row>
    <row r="236" spans="1:28" ht="14.5" customHeight="1" x14ac:dyDescent="0.25">
      <c r="A236" s="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AB236" s="13"/>
    </row>
    <row r="237" spans="1:28" ht="14.5" customHeight="1" x14ac:dyDescent="0.25">
      <c r="A237" s="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AB237" s="13"/>
    </row>
    <row r="238" spans="1:28" ht="14.5" customHeight="1" x14ac:dyDescent="0.25">
      <c r="A238" s="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AB238" s="13"/>
    </row>
    <row r="239" spans="1:28" ht="14.5" customHeight="1" x14ac:dyDescent="0.25">
      <c r="A239" s="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AB239" s="13"/>
    </row>
    <row r="240" spans="1:28" ht="14.5" customHeight="1" x14ac:dyDescent="0.25">
      <c r="A240" s="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AB240" s="13"/>
    </row>
    <row r="241" spans="1:28" ht="14.5" customHeight="1" x14ac:dyDescent="0.25">
      <c r="A241" s="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AB241" s="13"/>
    </row>
    <row r="242" spans="1:28" ht="14.5" customHeight="1" x14ac:dyDescent="0.25">
      <c r="A242" s="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AB242" s="13"/>
    </row>
    <row r="243" spans="1:28" ht="14.5" customHeight="1" x14ac:dyDescent="0.25">
      <c r="A243" s="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AB243" s="13"/>
    </row>
    <row r="244" spans="1:28" ht="14.5" customHeight="1" x14ac:dyDescent="0.25">
      <c r="A244" s="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AB244" s="13"/>
    </row>
    <row r="245" spans="1:28" ht="14.5" customHeight="1" x14ac:dyDescent="0.25">
      <c r="A245" s="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AB245" s="13"/>
    </row>
    <row r="246" spans="1:28" ht="14.5" customHeight="1" x14ac:dyDescent="0.25">
      <c r="A246" s="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AB246" s="13"/>
    </row>
    <row r="247" spans="1:28" ht="14.5" customHeight="1" x14ac:dyDescent="0.25">
      <c r="A247" s="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AB247" s="13"/>
    </row>
    <row r="248" spans="1:28" ht="14.5" customHeight="1" x14ac:dyDescent="0.25">
      <c r="A248" s="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AB248" s="13"/>
    </row>
    <row r="249" spans="1:28" ht="14.5" customHeight="1" x14ac:dyDescent="0.25">
      <c r="A249" s="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AB249" s="13"/>
    </row>
    <row r="250" spans="1:28" ht="14.5" customHeight="1" x14ac:dyDescent="0.25">
      <c r="A250" s="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AB250" s="13"/>
    </row>
    <row r="251" spans="1:28" ht="14.5" customHeight="1" x14ac:dyDescent="0.25">
      <c r="A251" s="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AB251" s="13"/>
    </row>
    <row r="252" spans="1:28" ht="14.5" customHeight="1" x14ac:dyDescent="0.25">
      <c r="A252" s="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AB252" s="13"/>
    </row>
    <row r="253" spans="1:28" ht="14.5" customHeight="1" x14ac:dyDescent="0.25">
      <c r="A253" s="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AB253" s="13"/>
    </row>
    <row r="254" spans="1:28" ht="14.5" customHeight="1" x14ac:dyDescent="0.25">
      <c r="A254" s="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AB254" s="13"/>
    </row>
    <row r="255" spans="1:28" ht="14.5" customHeight="1" x14ac:dyDescent="0.25">
      <c r="A255" s="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AB255" s="13"/>
    </row>
    <row r="256" spans="1:28" ht="14.5" customHeight="1" x14ac:dyDescent="0.25">
      <c r="A256" s="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AB256" s="13"/>
    </row>
    <row r="257" spans="1:28" ht="14.5" customHeight="1" x14ac:dyDescent="0.25">
      <c r="A257" s="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AB257" s="13"/>
    </row>
    <row r="258" spans="1:28" ht="14.5" customHeight="1" x14ac:dyDescent="0.25">
      <c r="A258" s="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AB258" s="13"/>
    </row>
    <row r="259" spans="1:28" ht="14.5" customHeight="1" x14ac:dyDescent="0.25">
      <c r="A259" s="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AB259" s="13"/>
    </row>
    <row r="260" spans="1:28" ht="14.5" customHeight="1" x14ac:dyDescent="0.25">
      <c r="A260" s="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AB260" s="13"/>
    </row>
    <row r="261" spans="1:28" ht="14.5" customHeight="1" x14ac:dyDescent="0.25">
      <c r="A261" s="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AB261" s="13"/>
    </row>
    <row r="262" spans="1:28" ht="14.5" customHeight="1" x14ac:dyDescent="0.25">
      <c r="A262" s="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AB262" s="13"/>
    </row>
    <row r="263" spans="1:28" ht="14.5" customHeight="1" x14ac:dyDescent="0.25">
      <c r="A263" s="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AB263" s="13"/>
    </row>
    <row r="264" spans="1:28" ht="14.5" customHeight="1" x14ac:dyDescent="0.25">
      <c r="A264" s="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AB264" s="13"/>
    </row>
    <row r="265" spans="1:28" ht="14.5" customHeight="1" x14ac:dyDescent="0.25">
      <c r="A265" s="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AB265" s="13"/>
    </row>
    <row r="266" spans="1:28" ht="14.5" customHeight="1" x14ac:dyDescent="0.25">
      <c r="A266" s="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AB266" s="13"/>
    </row>
    <row r="267" spans="1:28" ht="14.5" customHeight="1" x14ac:dyDescent="0.25">
      <c r="A267" s="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AB267" s="13"/>
    </row>
    <row r="268" spans="1:28" ht="14.5" customHeight="1" x14ac:dyDescent="0.25">
      <c r="A268" s="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AB268" s="13"/>
    </row>
    <row r="269" spans="1:28" ht="14.5" customHeight="1" x14ac:dyDescent="0.25">
      <c r="A269" s="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AB269" s="13"/>
    </row>
    <row r="270" spans="1:28" ht="14.5" customHeight="1" x14ac:dyDescent="0.25">
      <c r="A270" s="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AB270" s="13"/>
    </row>
    <row r="271" spans="1:28" ht="14.5" customHeight="1" x14ac:dyDescent="0.25">
      <c r="A271" s="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AB271" s="13"/>
    </row>
    <row r="272" spans="1:28" ht="14.5" customHeight="1" x14ac:dyDescent="0.25">
      <c r="A272" s="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AB272" s="13"/>
    </row>
    <row r="273" spans="1:28" ht="14.5" customHeight="1" x14ac:dyDescent="0.25">
      <c r="A273" s="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AB273" s="13"/>
    </row>
    <row r="274" spans="1:28" ht="14.5" customHeight="1" x14ac:dyDescent="0.25">
      <c r="A274" s="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AB274" s="13"/>
    </row>
    <row r="275" spans="1:28" ht="14.5" customHeight="1" x14ac:dyDescent="0.25">
      <c r="A275" s="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AB275" s="13"/>
    </row>
    <row r="276" spans="1:28" ht="14.5" customHeight="1" x14ac:dyDescent="0.25">
      <c r="A276" s="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AB276" s="13"/>
    </row>
    <row r="277" spans="1:28" ht="14.5" customHeight="1" x14ac:dyDescent="0.25">
      <c r="A277" s="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AB277" s="13"/>
    </row>
    <row r="278" spans="1:28" ht="14.5" customHeight="1" x14ac:dyDescent="0.25">
      <c r="A278" s="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AB278" s="13"/>
    </row>
    <row r="279" spans="1:28" ht="14.5" customHeight="1" x14ac:dyDescent="0.25">
      <c r="A279" s="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AB279" s="13"/>
    </row>
    <row r="280" spans="1:28" ht="14.5" customHeight="1" x14ac:dyDescent="0.25">
      <c r="A280" s="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AB280" s="13"/>
    </row>
    <row r="281" spans="1:28" ht="14.5" customHeight="1" x14ac:dyDescent="0.25">
      <c r="A281" s="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AB281" s="13"/>
    </row>
    <row r="282" spans="1:28" ht="14.5" customHeight="1" x14ac:dyDescent="0.25">
      <c r="A282" s="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AB282" s="13"/>
    </row>
    <row r="283" spans="1:28" ht="14.5" customHeight="1" x14ac:dyDescent="0.25">
      <c r="A283" s="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AB283" s="13"/>
    </row>
    <row r="284" spans="1:28" ht="14.5" customHeight="1" x14ac:dyDescent="0.25">
      <c r="A284" s="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AB284" s="13"/>
    </row>
    <row r="285" spans="1:28" ht="14.5" customHeight="1" x14ac:dyDescent="0.25">
      <c r="A285" s="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AB285" s="13"/>
    </row>
    <row r="286" spans="1:28" ht="14.5" customHeight="1" x14ac:dyDescent="0.25">
      <c r="A286" s="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AB286" s="13"/>
    </row>
    <row r="287" spans="1:28" ht="14.5" customHeight="1" x14ac:dyDescent="0.25">
      <c r="A287" s="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AB287" s="13"/>
    </row>
    <row r="288" spans="1:28" ht="14.5" customHeight="1" x14ac:dyDescent="0.25">
      <c r="A288" s="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AB288" s="13"/>
    </row>
    <row r="289" spans="1:28" ht="14.5" customHeight="1" x14ac:dyDescent="0.25">
      <c r="A289" s="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AB289" s="13"/>
    </row>
    <row r="290" spans="1:28" ht="14.5" customHeight="1" x14ac:dyDescent="0.25">
      <c r="A290" s="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AB290" s="13"/>
    </row>
    <row r="291" spans="1:28" ht="14.5" customHeight="1" x14ac:dyDescent="0.25">
      <c r="A291" s="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AB291" s="13"/>
    </row>
    <row r="292" spans="1:28" ht="14.5" customHeight="1" x14ac:dyDescent="0.25">
      <c r="A292" s="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AB292" s="13"/>
    </row>
    <row r="293" spans="1:28" ht="14.5" customHeight="1" x14ac:dyDescent="0.25">
      <c r="A293" s="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AB293" s="13"/>
    </row>
    <row r="294" spans="1:28" ht="14.5" customHeight="1" x14ac:dyDescent="0.25">
      <c r="A294" s="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AB294" s="13"/>
    </row>
    <row r="295" spans="1:28" ht="14.5" customHeight="1" x14ac:dyDescent="0.25">
      <c r="A295" s="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AB295" s="13"/>
    </row>
    <row r="296" spans="1:28" ht="14.5" customHeight="1" x14ac:dyDescent="0.25">
      <c r="A296" s="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AB296" s="13"/>
    </row>
    <row r="297" spans="1:28" ht="14.5" customHeight="1" x14ac:dyDescent="0.25">
      <c r="A297" s="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AB297" s="13"/>
    </row>
    <row r="298" spans="1:28" ht="14.5" customHeight="1" x14ac:dyDescent="0.25">
      <c r="A298" s="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AB298" s="13"/>
    </row>
    <row r="299" spans="1:28" ht="14.5" customHeight="1" x14ac:dyDescent="0.25">
      <c r="A299" s="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AB299" s="13"/>
    </row>
    <row r="300" spans="1:28" ht="14.5" customHeight="1" x14ac:dyDescent="0.25">
      <c r="A300" s="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AB300" s="13"/>
    </row>
    <row r="301" spans="1:28" ht="14.5" customHeight="1" x14ac:dyDescent="0.25">
      <c r="A301" s="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AB301" s="13"/>
    </row>
    <row r="302" spans="1:28" ht="14.5" customHeight="1" x14ac:dyDescent="0.25">
      <c r="A302" s="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AB302" s="13"/>
    </row>
    <row r="303" spans="1:28" ht="14.5" customHeight="1" x14ac:dyDescent="0.25">
      <c r="A303" s="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AB303" s="13"/>
    </row>
    <row r="304" spans="1:28" ht="14.5" customHeight="1" x14ac:dyDescent="0.25">
      <c r="A304" s="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AB304" s="13"/>
    </row>
    <row r="305" spans="1:28" ht="14.5" customHeight="1" x14ac:dyDescent="0.25">
      <c r="A305" s="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AB305" s="13"/>
    </row>
    <row r="306" spans="1:28" ht="14.5" customHeight="1" x14ac:dyDescent="0.25">
      <c r="A306" s="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AB306" s="13"/>
    </row>
    <row r="307" spans="1:28" ht="14.5" customHeight="1" x14ac:dyDescent="0.25">
      <c r="A307" s="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AB307" s="13"/>
    </row>
    <row r="308" spans="1:28" ht="14.5" customHeight="1" x14ac:dyDescent="0.25">
      <c r="A308" s="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AB308" s="13"/>
    </row>
    <row r="309" spans="1:28" ht="14.5" customHeight="1" x14ac:dyDescent="0.25">
      <c r="A309" s="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AB309" s="13"/>
    </row>
    <row r="310" spans="1:28" ht="14.5" customHeight="1" x14ac:dyDescent="0.25">
      <c r="A310" s="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AB310" s="13"/>
    </row>
    <row r="311" spans="1:28" ht="14.5" customHeight="1" x14ac:dyDescent="0.25">
      <c r="A311" s="9"/>
      <c r="AB311" s="13"/>
    </row>
    <row r="312" spans="1:28" ht="14.5" customHeight="1" x14ac:dyDescent="0.25">
      <c r="A312" s="9"/>
      <c r="AB312" s="13"/>
    </row>
    <row r="313" spans="1:28" ht="14.5" customHeight="1" x14ac:dyDescent="0.25">
      <c r="A313" s="9"/>
      <c r="AB313" s="13"/>
    </row>
    <row r="314" spans="1:28" ht="14.5" customHeight="1" x14ac:dyDescent="0.25">
      <c r="A314" s="9"/>
      <c r="AB314" s="13"/>
    </row>
    <row r="315" spans="1:28" ht="14.5" customHeight="1" x14ac:dyDescent="0.25">
      <c r="A315" s="9"/>
      <c r="AB315" s="13"/>
    </row>
    <row r="316" spans="1:28" ht="14.5" customHeight="1" x14ac:dyDescent="0.25">
      <c r="A316" s="9"/>
      <c r="AB316" s="13"/>
    </row>
    <row r="317" spans="1:28" ht="14.5" customHeight="1" x14ac:dyDescent="0.25">
      <c r="A317" s="9"/>
      <c r="AB317" s="13"/>
    </row>
    <row r="318" spans="1:28" ht="14.5" customHeight="1" x14ac:dyDescent="0.25">
      <c r="A318" s="9"/>
      <c r="AB318" s="13"/>
    </row>
    <row r="319" spans="1:28" ht="14.5" customHeight="1" x14ac:dyDescent="0.25">
      <c r="A319" s="9"/>
      <c r="AB319" s="13"/>
    </row>
    <row r="320" spans="1:28" ht="14.5" customHeight="1" x14ac:dyDescent="0.25">
      <c r="A320" s="9"/>
      <c r="AB320" s="13"/>
    </row>
    <row r="321" spans="1:28" ht="14.5" customHeight="1" x14ac:dyDescent="0.25">
      <c r="A321" s="9"/>
      <c r="AB321" s="13"/>
    </row>
    <row r="322" spans="1:28" ht="14.5" customHeight="1" x14ac:dyDescent="0.25">
      <c r="A322" s="9"/>
      <c r="AB322" s="13"/>
    </row>
    <row r="323" spans="1:28" ht="14.5" customHeight="1" x14ac:dyDescent="0.25">
      <c r="A323" s="9"/>
      <c r="AB323" s="13"/>
    </row>
    <row r="324" spans="1:28" ht="14.5" customHeight="1" x14ac:dyDescent="0.25">
      <c r="A324" s="9"/>
      <c r="AB324" s="13"/>
    </row>
    <row r="325" spans="1:28" ht="14.5" customHeight="1" x14ac:dyDescent="0.25">
      <c r="A325" s="9"/>
      <c r="AB325" s="13"/>
    </row>
    <row r="326" spans="1:28" ht="14.5" customHeight="1" x14ac:dyDescent="0.25">
      <c r="A326" s="9"/>
      <c r="AB326" s="13"/>
    </row>
    <row r="327" spans="1:28" ht="14.5" customHeight="1" x14ac:dyDescent="0.25">
      <c r="A327" s="9"/>
      <c r="AB327" s="13"/>
    </row>
    <row r="328" spans="1:28" ht="14.5" customHeight="1" x14ac:dyDescent="0.25">
      <c r="A328" s="9"/>
      <c r="AB328" s="13"/>
    </row>
    <row r="329" spans="1:28" ht="14.5" customHeight="1" x14ac:dyDescent="0.25">
      <c r="A329" s="9"/>
      <c r="AB329" s="13"/>
    </row>
    <row r="330" spans="1:28" ht="14.5" customHeight="1" x14ac:dyDescent="0.25">
      <c r="A330" s="9"/>
      <c r="AB330" s="13"/>
    </row>
    <row r="331" spans="1:28" ht="14.5" customHeight="1" x14ac:dyDescent="0.25">
      <c r="A331" s="9"/>
      <c r="AB331" s="13"/>
    </row>
    <row r="332" spans="1:28" ht="14.5" customHeight="1" x14ac:dyDescent="0.25">
      <c r="A332" s="9"/>
      <c r="AB332" s="13"/>
    </row>
    <row r="333" spans="1:28" ht="14.5" customHeight="1" x14ac:dyDescent="0.25">
      <c r="A333" s="9"/>
      <c r="AB333" s="13"/>
    </row>
    <row r="334" spans="1:28" ht="14.5" customHeight="1" x14ac:dyDescent="0.25">
      <c r="A334" s="9"/>
      <c r="AB334" s="13"/>
    </row>
    <row r="335" spans="1:28" ht="14.5" customHeight="1" x14ac:dyDescent="0.25">
      <c r="A335" s="9"/>
      <c r="AB335" s="13"/>
    </row>
    <row r="336" spans="1:28" ht="14.5" customHeight="1" x14ac:dyDescent="0.25">
      <c r="A336" s="9"/>
      <c r="AB336" s="13"/>
    </row>
    <row r="337" spans="1:28" ht="14.5" customHeight="1" x14ac:dyDescent="0.25">
      <c r="A337" s="9"/>
      <c r="AB337" s="13"/>
    </row>
    <row r="338" spans="1:28" ht="14.5" customHeight="1" x14ac:dyDescent="0.25">
      <c r="A338" s="9"/>
      <c r="AB338" s="13"/>
    </row>
    <row r="339" spans="1:28" ht="14.5" customHeight="1" x14ac:dyDescent="0.25">
      <c r="A339" s="9"/>
      <c r="AB339" s="13"/>
    </row>
    <row r="340" spans="1:28" ht="14.5" customHeight="1" x14ac:dyDescent="0.25">
      <c r="A340" s="9"/>
      <c r="AB340" s="13"/>
    </row>
    <row r="341" spans="1:28" ht="14.5" customHeight="1" x14ac:dyDescent="0.25">
      <c r="A341" s="9"/>
      <c r="AB341" s="13"/>
    </row>
    <row r="342" spans="1:28" ht="14.5" customHeight="1" x14ac:dyDescent="0.25">
      <c r="A342" s="9"/>
      <c r="AB342" s="13"/>
    </row>
    <row r="343" spans="1:28" ht="14.5" customHeight="1" x14ac:dyDescent="0.25">
      <c r="A343" s="9"/>
      <c r="AB343" s="13"/>
    </row>
    <row r="344" spans="1:28" ht="14.5" customHeight="1" x14ac:dyDescent="0.25">
      <c r="A344" s="9"/>
      <c r="AB344" s="13"/>
    </row>
    <row r="345" spans="1:28" ht="14.5" customHeight="1" x14ac:dyDescent="0.25">
      <c r="A345" s="9"/>
      <c r="AB345" s="13"/>
    </row>
    <row r="346" spans="1:28" ht="14.5" customHeight="1" x14ac:dyDescent="0.25">
      <c r="A346" s="9"/>
      <c r="AB346" s="13"/>
    </row>
    <row r="347" spans="1:28" ht="14.5" customHeight="1" x14ac:dyDescent="0.25">
      <c r="A347" s="9"/>
      <c r="AB347" s="13"/>
    </row>
    <row r="348" spans="1:28" ht="14.5" customHeight="1" x14ac:dyDescent="0.25">
      <c r="A348" s="9"/>
      <c r="AB348" s="13"/>
    </row>
    <row r="349" spans="1:28" ht="14.5" customHeight="1" x14ac:dyDescent="0.25">
      <c r="A349" s="9"/>
      <c r="AB349" s="13"/>
    </row>
    <row r="350" spans="1:28" ht="14.5" customHeight="1" x14ac:dyDescent="0.25">
      <c r="A350" s="9"/>
      <c r="AB350" s="13"/>
    </row>
    <row r="351" spans="1:28" ht="14.5" customHeight="1" x14ac:dyDescent="0.25">
      <c r="A351" s="9"/>
      <c r="AB351" s="13"/>
    </row>
    <row r="352" spans="1:28" ht="14.5" customHeight="1" x14ac:dyDescent="0.25">
      <c r="A352" s="9"/>
      <c r="AB352" s="13"/>
    </row>
    <row r="353" spans="1:28" ht="14.5" customHeight="1" x14ac:dyDescent="0.25">
      <c r="A353" s="9"/>
      <c r="AB353" s="13"/>
    </row>
    <row r="354" spans="1:28" ht="14.5" customHeight="1" x14ac:dyDescent="0.25">
      <c r="A354" s="9"/>
      <c r="AB354" s="13"/>
    </row>
    <row r="355" spans="1:28" ht="14.5" customHeight="1" x14ac:dyDescent="0.25">
      <c r="A355" s="9"/>
      <c r="AB355" s="13"/>
    </row>
    <row r="356" spans="1:28" ht="14.5" customHeight="1" x14ac:dyDescent="0.25">
      <c r="A356" s="9"/>
      <c r="AB356" s="13"/>
    </row>
    <row r="357" spans="1:28" ht="14.5" customHeight="1" x14ac:dyDescent="0.25">
      <c r="A357" s="9"/>
      <c r="AB357" s="13"/>
    </row>
    <row r="358" spans="1:28" ht="14.5" customHeight="1" x14ac:dyDescent="0.25">
      <c r="A358" s="9"/>
      <c r="AB358" s="13"/>
    </row>
    <row r="359" spans="1:28" ht="14.5" customHeight="1" x14ac:dyDescent="0.25">
      <c r="A359" s="9"/>
      <c r="AB359" s="13"/>
    </row>
    <row r="360" spans="1:28" ht="14.5" customHeight="1" x14ac:dyDescent="0.25">
      <c r="A360" s="9"/>
      <c r="AB360" s="13"/>
    </row>
    <row r="361" spans="1:28" ht="14.5" customHeight="1" x14ac:dyDescent="0.25">
      <c r="A361" s="9"/>
      <c r="AB361" s="13"/>
    </row>
    <row r="362" spans="1:28" ht="14.5" customHeight="1" x14ac:dyDescent="0.25">
      <c r="A362" s="9"/>
      <c r="AB362" s="13"/>
    </row>
    <row r="363" spans="1:28" ht="14.5" customHeight="1" x14ac:dyDescent="0.25">
      <c r="A363" s="9"/>
      <c r="AB363" s="13"/>
    </row>
    <row r="364" spans="1:28" ht="14.5" customHeight="1" x14ac:dyDescent="0.25">
      <c r="A364" s="9"/>
      <c r="AB364" s="13"/>
    </row>
    <row r="365" spans="1:28" ht="14.5" customHeight="1" x14ac:dyDescent="0.25">
      <c r="A365" s="9"/>
      <c r="AB365" s="13"/>
    </row>
    <row r="366" spans="1:28" ht="14.5" customHeight="1" x14ac:dyDescent="0.25">
      <c r="A366" s="9"/>
      <c r="AB366" s="13"/>
    </row>
    <row r="367" spans="1:28" ht="14.5" customHeight="1" x14ac:dyDescent="0.25">
      <c r="A367" s="9"/>
      <c r="AB367" s="13"/>
    </row>
    <row r="368" spans="1:28" ht="14.5" customHeight="1" x14ac:dyDescent="0.25">
      <c r="A368" s="9"/>
      <c r="AB368" s="13"/>
    </row>
    <row r="369" spans="1:28" ht="14.5" customHeight="1" x14ac:dyDescent="0.25">
      <c r="A369" s="9"/>
      <c r="AB369" s="13"/>
    </row>
    <row r="370" spans="1:28" ht="14.5" customHeight="1" x14ac:dyDescent="0.25">
      <c r="A370" s="9"/>
      <c r="AB370" s="13"/>
    </row>
    <row r="371" spans="1:28" ht="14.5" customHeight="1" x14ac:dyDescent="0.25">
      <c r="A371" s="9"/>
      <c r="AB371" s="13"/>
    </row>
    <row r="372" spans="1:28" ht="14.5" customHeight="1" x14ac:dyDescent="0.25">
      <c r="A372" s="9"/>
      <c r="AB372" s="13"/>
    </row>
    <row r="373" spans="1:28" ht="14.5" customHeight="1" x14ac:dyDescent="0.25">
      <c r="A373" s="9"/>
      <c r="AB373" s="13"/>
    </row>
    <row r="374" spans="1:28" ht="14.5" customHeight="1" x14ac:dyDescent="0.25">
      <c r="A374" s="9"/>
      <c r="AB374" s="13"/>
    </row>
    <row r="375" spans="1:28" ht="14.5" customHeight="1" x14ac:dyDescent="0.25">
      <c r="A375" s="9"/>
      <c r="AB375" s="13"/>
    </row>
    <row r="376" spans="1:28" ht="14.5" customHeight="1" x14ac:dyDescent="0.25">
      <c r="A376" s="9"/>
      <c r="AB376" s="13"/>
    </row>
    <row r="377" spans="1:28" ht="14.5" customHeight="1" x14ac:dyDescent="0.25">
      <c r="A377" s="9"/>
      <c r="AB377" s="13"/>
    </row>
    <row r="378" spans="1:28" ht="14.5" customHeight="1" x14ac:dyDescent="0.25">
      <c r="A378" s="9"/>
      <c r="AB378" s="13"/>
    </row>
    <row r="379" spans="1:28" ht="14.5" customHeight="1" x14ac:dyDescent="0.25">
      <c r="A379" s="9"/>
      <c r="AB379" s="13"/>
    </row>
    <row r="380" spans="1:28" ht="14.5" customHeight="1" x14ac:dyDescent="0.25">
      <c r="A380" s="9"/>
      <c r="AB380" s="13"/>
    </row>
    <row r="381" spans="1:28" ht="14.5" customHeight="1" x14ac:dyDescent="0.25">
      <c r="A381" s="9"/>
      <c r="AB381" s="13"/>
    </row>
    <row r="382" spans="1:28" ht="14.5" customHeight="1" x14ac:dyDescent="0.25">
      <c r="A382" s="9"/>
      <c r="AB382" s="13"/>
    </row>
    <row r="383" spans="1:28" ht="14.5" customHeight="1" x14ac:dyDescent="0.25">
      <c r="A383" s="9"/>
      <c r="AB383" s="13"/>
    </row>
    <row r="384" spans="1:28" ht="14.5" customHeight="1" x14ac:dyDescent="0.25">
      <c r="A384" s="9"/>
      <c r="AB384" s="13"/>
    </row>
    <row r="385" spans="1:28" ht="14.5" customHeight="1" x14ac:dyDescent="0.25">
      <c r="A385" s="9"/>
      <c r="AB385" s="13"/>
    </row>
    <row r="386" spans="1:28" ht="14.5" customHeight="1" x14ac:dyDescent="0.25">
      <c r="A386" s="9"/>
      <c r="AB386" s="13"/>
    </row>
    <row r="387" spans="1:28" ht="14.5" customHeight="1" x14ac:dyDescent="0.25">
      <c r="A387" s="9"/>
      <c r="AB387" s="13"/>
    </row>
    <row r="388" spans="1:28" ht="14.5" customHeight="1" x14ac:dyDescent="0.25">
      <c r="A388" s="9"/>
      <c r="AB388" s="13"/>
    </row>
    <row r="389" spans="1:28" ht="14.5" customHeight="1" x14ac:dyDescent="0.25">
      <c r="A389" s="9"/>
      <c r="AB389" s="13"/>
    </row>
    <row r="390" spans="1:28" ht="14.5" customHeight="1" x14ac:dyDescent="0.25">
      <c r="A390" s="9"/>
      <c r="AB390" s="13"/>
    </row>
    <row r="391" spans="1:28" ht="14.5" customHeight="1" x14ac:dyDescent="0.25">
      <c r="A391" s="9"/>
      <c r="AB391" s="13"/>
    </row>
    <row r="392" spans="1:28" ht="14.5" customHeight="1" x14ac:dyDescent="0.25">
      <c r="A392" s="9"/>
      <c r="AB392" s="13"/>
    </row>
    <row r="393" spans="1:28" ht="14.5" customHeight="1" x14ac:dyDescent="0.25">
      <c r="A393" s="9"/>
      <c r="AB393" s="13"/>
    </row>
    <row r="394" spans="1:28" ht="14.5" customHeight="1" x14ac:dyDescent="0.25">
      <c r="A394" s="9"/>
      <c r="AB394" s="13"/>
    </row>
    <row r="395" spans="1:28" ht="14.5" customHeight="1" x14ac:dyDescent="0.25">
      <c r="A395" s="9"/>
      <c r="AB395" s="13"/>
    </row>
    <row r="396" spans="1:28" ht="14.5" customHeight="1" x14ac:dyDescent="0.25">
      <c r="A396" s="9"/>
      <c r="AB396" s="13"/>
    </row>
    <row r="397" spans="1:28" ht="14.5" customHeight="1" x14ac:dyDescent="0.25">
      <c r="A397" s="9"/>
      <c r="AB397" s="13"/>
    </row>
    <row r="398" spans="1:28" ht="14.5" customHeight="1" x14ac:dyDescent="0.25">
      <c r="A398" s="9"/>
      <c r="AB398" s="13"/>
    </row>
    <row r="399" spans="1:28" ht="14.5" customHeight="1" x14ac:dyDescent="0.25">
      <c r="A399" s="9"/>
      <c r="AB399" s="13"/>
    </row>
    <row r="400" spans="1:28" ht="14.5" customHeight="1" x14ac:dyDescent="0.25">
      <c r="A400" s="9"/>
      <c r="AB400" s="13"/>
    </row>
    <row r="401" spans="1:28" ht="14.5" customHeight="1" x14ac:dyDescent="0.25">
      <c r="A401" s="9"/>
      <c r="AB401" s="13"/>
    </row>
    <row r="402" spans="1:28" ht="14.5" customHeight="1" x14ac:dyDescent="0.25">
      <c r="A402" s="9"/>
      <c r="AB402" s="13"/>
    </row>
    <row r="403" spans="1:28" ht="14.5" customHeight="1" x14ac:dyDescent="0.25">
      <c r="A403" s="9"/>
      <c r="AB403" s="13"/>
    </row>
    <row r="404" spans="1:28" ht="14.5" customHeight="1" x14ac:dyDescent="0.25">
      <c r="A404" s="9"/>
      <c r="AB404" s="13"/>
    </row>
    <row r="405" spans="1:28" ht="14.5" customHeight="1" x14ac:dyDescent="0.25">
      <c r="A405" s="9"/>
      <c r="AB405" s="13"/>
    </row>
    <row r="406" spans="1:28" ht="14.5" customHeight="1" x14ac:dyDescent="0.25">
      <c r="A406" s="9"/>
      <c r="AB406" s="13"/>
    </row>
    <row r="407" spans="1:28" ht="14.5" customHeight="1" x14ac:dyDescent="0.25">
      <c r="A407" s="9"/>
      <c r="AB407" s="13"/>
    </row>
    <row r="408" spans="1:28" ht="14.5" customHeight="1" x14ac:dyDescent="0.25">
      <c r="A408" s="9"/>
      <c r="AB408" s="13"/>
    </row>
    <row r="409" spans="1:28" ht="14.5" customHeight="1" x14ac:dyDescent="0.25">
      <c r="A409" s="9"/>
      <c r="AB409" s="13"/>
    </row>
    <row r="410" spans="1:28" ht="14.5" customHeight="1" x14ac:dyDescent="0.25">
      <c r="A410" s="9"/>
      <c r="AB410" s="13"/>
    </row>
    <row r="411" spans="1:28" ht="14.5" customHeight="1" x14ac:dyDescent="0.25">
      <c r="A411" s="9"/>
      <c r="AB411" s="13"/>
    </row>
    <row r="412" spans="1:28" ht="14.5" customHeight="1" x14ac:dyDescent="0.25">
      <c r="A412" s="9"/>
      <c r="AB412" s="13"/>
    </row>
    <row r="413" spans="1:28" ht="14.5" customHeight="1" x14ac:dyDescent="0.25">
      <c r="A413" s="9"/>
      <c r="AB413" s="13"/>
    </row>
    <row r="414" spans="1:28" ht="14.5" customHeight="1" x14ac:dyDescent="0.25">
      <c r="A414" s="9"/>
      <c r="AB414" s="13"/>
    </row>
    <row r="415" spans="1:28" ht="14.5" customHeight="1" x14ac:dyDescent="0.25">
      <c r="A415" s="9"/>
      <c r="AB415" s="13"/>
    </row>
    <row r="416" spans="1:28" ht="14.5" customHeight="1" x14ac:dyDescent="0.25">
      <c r="A416" s="9"/>
      <c r="AB416" s="13"/>
    </row>
    <row r="417" spans="1:28" ht="14.5" customHeight="1" x14ac:dyDescent="0.25">
      <c r="A417" s="9"/>
      <c r="AB417" s="13"/>
    </row>
    <row r="418" spans="1:28" ht="14.5" customHeight="1" x14ac:dyDescent="0.25">
      <c r="A418" s="9"/>
      <c r="AB418" s="13"/>
    </row>
    <row r="419" spans="1:28" ht="14.5" customHeight="1" x14ac:dyDescent="0.25">
      <c r="A419" s="9"/>
      <c r="AB419" s="13"/>
    </row>
    <row r="420" spans="1:28" ht="14.5" customHeight="1" x14ac:dyDescent="0.25">
      <c r="A420" s="9"/>
      <c r="AB420" s="13"/>
    </row>
    <row r="421" spans="1:28" ht="14.5" customHeight="1" x14ac:dyDescent="0.25">
      <c r="A421" s="9"/>
      <c r="AB421" s="13"/>
    </row>
    <row r="422" spans="1:28" ht="14.5" customHeight="1" x14ac:dyDescent="0.25">
      <c r="A422" s="9"/>
      <c r="AB422" s="13"/>
    </row>
    <row r="423" spans="1:28" ht="14.5" customHeight="1" x14ac:dyDescent="0.25">
      <c r="A423" s="9"/>
      <c r="AB423" s="13"/>
    </row>
    <row r="424" spans="1:28" ht="14.5" customHeight="1" x14ac:dyDescent="0.25">
      <c r="A424" s="9"/>
      <c r="AB424" s="13"/>
    </row>
    <row r="425" spans="1:28" ht="14.5" customHeight="1" x14ac:dyDescent="0.25">
      <c r="A425" s="9"/>
      <c r="AB425" s="13"/>
    </row>
    <row r="426" spans="1:28" ht="14.5" customHeight="1" x14ac:dyDescent="0.25">
      <c r="A426" s="9"/>
      <c r="AB426" s="13"/>
    </row>
    <row r="427" spans="1:28" ht="14.5" customHeight="1" x14ac:dyDescent="0.25">
      <c r="A427" s="9"/>
      <c r="AB427" s="13"/>
    </row>
    <row r="428" spans="1:28" ht="14.5" customHeight="1" x14ac:dyDescent="0.25">
      <c r="A428" s="9"/>
      <c r="AB428" s="13"/>
    </row>
    <row r="429" spans="1:28" ht="14.5" customHeight="1" x14ac:dyDescent="0.25">
      <c r="A429" s="9"/>
      <c r="AB429" s="13"/>
    </row>
    <row r="430" spans="1:28" ht="14.5" customHeight="1" x14ac:dyDescent="0.25">
      <c r="A430" s="9"/>
      <c r="AB430" s="13"/>
    </row>
    <row r="431" spans="1:28" ht="14.5" customHeight="1" x14ac:dyDescent="0.25">
      <c r="A431" s="9"/>
      <c r="AB431" s="13"/>
    </row>
    <row r="432" spans="1:28" ht="14.5" customHeight="1" x14ac:dyDescent="0.25">
      <c r="A432" s="9"/>
      <c r="AB432" s="13"/>
    </row>
    <row r="433" spans="1:28" ht="14.5" customHeight="1" x14ac:dyDescent="0.25">
      <c r="A433" s="9"/>
      <c r="AB433" s="13"/>
    </row>
    <row r="434" spans="1:28" ht="14.5" customHeight="1" x14ac:dyDescent="0.25">
      <c r="A434" s="9"/>
      <c r="AB434" s="13"/>
    </row>
    <row r="435" spans="1:28" ht="14.5" customHeight="1" x14ac:dyDescent="0.25">
      <c r="A435" s="9"/>
      <c r="AB435" s="13"/>
    </row>
    <row r="436" spans="1:28" ht="14.5" customHeight="1" x14ac:dyDescent="0.25">
      <c r="A436" s="9"/>
      <c r="AB436" s="13"/>
    </row>
    <row r="437" spans="1:28" ht="14.5" customHeight="1" x14ac:dyDescent="0.25">
      <c r="A437" s="9"/>
      <c r="AB437" s="13"/>
    </row>
    <row r="438" spans="1:28" ht="14.5" customHeight="1" x14ac:dyDescent="0.25">
      <c r="A438" s="9"/>
      <c r="AB438" s="13"/>
    </row>
    <row r="439" spans="1:28" ht="14.5" customHeight="1" x14ac:dyDescent="0.25">
      <c r="A439" s="9"/>
      <c r="AB439" s="13"/>
    </row>
    <row r="440" spans="1:28" ht="14.5" customHeight="1" x14ac:dyDescent="0.25">
      <c r="A440" s="9"/>
      <c r="AB440" s="13"/>
    </row>
    <row r="441" spans="1:28" ht="14.5" customHeight="1" x14ac:dyDescent="0.25">
      <c r="A441" s="9"/>
      <c r="AB441" s="13"/>
    </row>
    <row r="442" spans="1:28" ht="14.5" customHeight="1" x14ac:dyDescent="0.25">
      <c r="A442" s="9"/>
      <c r="AB442" s="13"/>
    </row>
    <row r="443" spans="1:28" ht="14.5" customHeight="1" x14ac:dyDescent="0.25">
      <c r="A443" s="9"/>
      <c r="AB443" s="13"/>
    </row>
    <row r="444" spans="1:28" ht="14.5" customHeight="1" x14ac:dyDescent="0.25">
      <c r="A444" s="9"/>
      <c r="AB444" s="13"/>
    </row>
    <row r="445" spans="1:28" ht="14.5" customHeight="1" x14ac:dyDescent="0.25">
      <c r="A445" s="9"/>
      <c r="AB445" s="13"/>
    </row>
    <row r="446" spans="1:28" ht="14.5" customHeight="1" x14ac:dyDescent="0.25">
      <c r="A446" s="9"/>
      <c r="AB446" s="13"/>
    </row>
    <row r="447" spans="1:28" ht="14.5" customHeight="1" x14ac:dyDescent="0.25">
      <c r="A447" s="9"/>
      <c r="AB447" s="13"/>
    </row>
    <row r="448" spans="1:28" ht="14.5" customHeight="1" x14ac:dyDescent="0.25">
      <c r="A448" s="9"/>
      <c r="AB448" s="13"/>
    </row>
    <row r="449" spans="1:28" ht="14.5" customHeight="1" x14ac:dyDescent="0.25">
      <c r="A449" s="9"/>
      <c r="AB449" s="13"/>
    </row>
    <row r="450" spans="1:28" ht="14.5" customHeight="1" x14ac:dyDescent="0.25">
      <c r="A450" s="9"/>
      <c r="AB450" s="13"/>
    </row>
    <row r="451" spans="1:28" ht="14.5" customHeight="1" x14ac:dyDescent="0.25">
      <c r="A451" s="9"/>
      <c r="AB451" s="13"/>
    </row>
    <row r="452" spans="1:28" ht="14.5" customHeight="1" x14ac:dyDescent="0.25">
      <c r="A452" s="9"/>
      <c r="AB452" s="13"/>
    </row>
    <row r="453" spans="1:28" ht="14.5" customHeight="1" x14ac:dyDescent="0.25">
      <c r="A453" s="9"/>
      <c r="AB453" s="13"/>
    </row>
    <row r="454" spans="1:28" ht="14.5" customHeight="1" x14ac:dyDescent="0.25">
      <c r="A454" s="9"/>
      <c r="AB454" s="13"/>
    </row>
    <row r="455" spans="1:28" ht="14.5" customHeight="1" x14ac:dyDescent="0.25">
      <c r="A455" s="9"/>
      <c r="AB455" s="13"/>
    </row>
    <row r="456" spans="1:28" ht="14.5" customHeight="1" x14ac:dyDescent="0.25">
      <c r="A456" s="9"/>
      <c r="AB456" s="13"/>
    </row>
    <row r="457" spans="1:28" ht="14.5" customHeight="1" x14ac:dyDescent="0.25">
      <c r="A457" s="9"/>
      <c r="AB457" s="13"/>
    </row>
    <row r="458" spans="1:28" ht="14.5" customHeight="1" x14ac:dyDescent="0.25">
      <c r="A458" s="9"/>
      <c r="AB458" s="13"/>
    </row>
    <row r="459" spans="1:28" ht="14.5" customHeight="1" x14ac:dyDescent="0.25">
      <c r="A459" s="9"/>
      <c r="AB459" s="13"/>
    </row>
    <row r="460" spans="1:28" ht="14.5" customHeight="1" x14ac:dyDescent="0.25">
      <c r="A460" s="9"/>
      <c r="AB460" s="13"/>
    </row>
    <row r="461" spans="1:28" ht="14.5" customHeight="1" x14ac:dyDescent="0.25">
      <c r="A461" s="9"/>
      <c r="AB461" s="13"/>
    </row>
    <row r="462" spans="1:28" ht="14.5" customHeight="1" x14ac:dyDescent="0.25">
      <c r="A462" s="9"/>
      <c r="AB462" s="13"/>
    </row>
    <row r="463" spans="1:28" ht="14.5" customHeight="1" x14ac:dyDescent="0.25">
      <c r="A463" s="9"/>
      <c r="AB463" s="13"/>
    </row>
    <row r="464" spans="1:28" ht="14.5" customHeight="1" x14ac:dyDescent="0.25">
      <c r="A464" s="9"/>
      <c r="AB464" s="13"/>
    </row>
    <row r="465" spans="1:28" ht="14.5" customHeight="1" x14ac:dyDescent="0.25">
      <c r="A465" s="9"/>
      <c r="AB465" s="13"/>
    </row>
    <row r="466" spans="1:28" ht="14.5" customHeight="1" x14ac:dyDescent="0.25">
      <c r="A466" s="9"/>
      <c r="AB466" s="13"/>
    </row>
    <row r="467" spans="1:28" ht="14.5" customHeight="1" x14ac:dyDescent="0.25">
      <c r="A467" s="9"/>
      <c r="AB467" s="13"/>
    </row>
    <row r="468" spans="1:28" ht="14.5" customHeight="1" x14ac:dyDescent="0.25">
      <c r="A468" s="9"/>
      <c r="AB468" s="13"/>
    </row>
    <row r="469" spans="1:28" ht="14.5" customHeight="1" x14ac:dyDescent="0.25">
      <c r="A469" s="9"/>
      <c r="AB469" s="13"/>
    </row>
    <row r="470" spans="1:28" ht="14.5" customHeight="1" x14ac:dyDescent="0.25">
      <c r="A470" s="9"/>
      <c r="AB470" s="13"/>
    </row>
    <row r="471" spans="1:28" ht="14.5" customHeight="1" x14ac:dyDescent="0.25">
      <c r="A471" s="9"/>
      <c r="AB471" s="13"/>
    </row>
    <row r="472" spans="1:28" ht="14.5" customHeight="1" x14ac:dyDescent="0.25">
      <c r="A472" s="9"/>
      <c r="AB472" s="13"/>
    </row>
    <row r="473" spans="1:28" ht="14.5" customHeight="1" x14ac:dyDescent="0.25">
      <c r="A473" s="9"/>
      <c r="AB473" s="13"/>
    </row>
    <row r="474" spans="1:28" ht="14.5" customHeight="1" x14ac:dyDescent="0.25">
      <c r="A474" s="9"/>
      <c r="AB474" s="13"/>
    </row>
    <row r="475" spans="1:28" ht="14.5" customHeight="1" x14ac:dyDescent="0.25">
      <c r="A475" s="9"/>
      <c r="AB475" s="13"/>
    </row>
    <row r="476" spans="1:28" ht="14.5" customHeight="1" x14ac:dyDescent="0.25">
      <c r="A476" s="9"/>
      <c r="AB476" s="13"/>
    </row>
    <row r="477" spans="1:28" ht="14.5" customHeight="1" x14ac:dyDescent="0.25">
      <c r="A477" s="9"/>
      <c r="AB477" s="13"/>
    </row>
    <row r="478" spans="1:28" ht="14.5" customHeight="1" x14ac:dyDescent="0.25">
      <c r="A478" s="9"/>
      <c r="AB478" s="13"/>
    </row>
    <row r="479" spans="1:28" ht="14.5" customHeight="1" x14ac:dyDescent="0.25">
      <c r="A479" s="9"/>
      <c r="AB479" s="13"/>
    </row>
    <row r="480" spans="1:28" ht="14.5" customHeight="1" x14ac:dyDescent="0.25">
      <c r="A480" s="9"/>
      <c r="AB480" s="13"/>
    </row>
    <row r="481" spans="1:28" ht="14.5" customHeight="1" x14ac:dyDescent="0.25">
      <c r="A481" s="9"/>
      <c r="AB481" s="13"/>
    </row>
    <row r="482" spans="1:28" ht="14.5" customHeight="1" x14ac:dyDescent="0.25">
      <c r="A482" s="9"/>
      <c r="AB482" s="13"/>
    </row>
    <row r="483" spans="1:28" ht="14.5" customHeight="1" x14ac:dyDescent="0.25">
      <c r="A483" s="9"/>
      <c r="AB483" s="13"/>
    </row>
    <row r="484" spans="1:28" ht="14.5" customHeight="1" x14ac:dyDescent="0.25">
      <c r="A484" s="9"/>
      <c r="AB484" s="13"/>
    </row>
    <row r="485" spans="1:28" ht="14.5" customHeight="1" x14ac:dyDescent="0.25">
      <c r="A485" s="9"/>
      <c r="AB485" s="13"/>
    </row>
    <row r="486" spans="1:28" ht="14.5" customHeight="1" x14ac:dyDescent="0.25">
      <c r="A486" s="9"/>
      <c r="AB486" s="13"/>
    </row>
    <row r="487" spans="1:28" ht="14.5" customHeight="1" x14ac:dyDescent="0.25">
      <c r="A487" s="9"/>
      <c r="AB487" s="13"/>
    </row>
    <row r="488" spans="1:28" ht="14.5" customHeight="1" x14ac:dyDescent="0.25">
      <c r="A488" s="9"/>
      <c r="AB488" s="13"/>
    </row>
    <row r="489" spans="1:28" ht="14.5" customHeight="1" x14ac:dyDescent="0.25">
      <c r="A489" s="9"/>
      <c r="AB489" s="13"/>
    </row>
    <row r="490" spans="1:28" ht="14.5" customHeight="1" x14ac:dyDescent="0.25">
      <c r="A490" s="9"/>
      <c r="AB490" s="13"/>
    </row>
    <row r="491" spans="1:28" ht="14.5" customHeight="1" x14ac:dyDescent="0.25">
      <c r="A491" s="9"/>
      <c r="AB491" s="13"/>
    </row>
    <row r="492" spans="1:28" ht="14.5" customHeight="1" x14ac:dyDescent="0.25">
      <c r="A492" s="9"/>
      <c r="AB492" s="13"/>
    </row>
    <row r="493" spans="1:28" ht="14.5" customHeight="1" x14ac:dyDescent="0.25">
      <c r="A493" s="9"/>
      <c r="AB493" s="13"/>
    </row>
    <row r="494" spans="1:28" ht="14.5" customHeight="1" x14ac:dyDescent="0.25">
      <c r="A494" s="9"/>
      <c r="AB494" s="13"/>
    </row>
    <row r="495" spans="1:28" ht="14.5" customHeight="1" x14ac:dyDescent="0.25">
      <c r="A495" s="9"/>
      <c r="AB495" s="13"/>
    </row>
    <row r="496" spans="1:28" ht="14.5" customHeight="1" x14ac:dyDescent="0.25">
      <c r="A496" s="9"/>
      <c r="AB496" s="13"/>
    </row>
    <row r="497" spans="1:28" ht="14.5" customHeight="1" x14ac:dyDescent="0.25">
      <c r="A497" s="9"/>
      <c r="AB497" s="13"/>
    </row>
    <row r="498" spans="1:28" ht="14.5" customHeight="1" x14ac:dyDescent="0.25">
      <c r="A498" s="9"/>
      <c r="AB498" s="13"/>
    </row>
    <row r="499" spans="1:28" ht="14.5" customHeight="1" x14ac:dyDescent="0.25">
      <c r="A499" s="9"/>
      <c r="AB499" s="13"/>
    </row>
    <row r="500" spans="1:28" ht="14.5" customHeight="1" x14ac:dyDescent="0.25">
      <c r="A500" s="9"/>
      <c r="AB500" s="13"/>
    </row>
    <row r="501" spans="1:28" ht="14.5" customHeight="1" x14ac:dyDescent="0.25">
      <c r="A501" s="9"/>
      <c r="AB501" s="13"/>
    </row>
    <row r="502" spans="1:28" ht="14.5" customHeight="1" x14ac:dyDescent="0.25">
      <c r="A502" s="9"/>
      <c r="AB502" s="13"/>
    </row>
    <row r="503" spans="1:28" ht="14.5" customHeight="1" x14ac:dyDescent="0.25">
      <c r="A503" s="9"/>
      <c r="AB503" s="13"/>
    </row>
    <row r="504" spans="1:28" ht="14.5" customHeight="1" x14ac:dyDescent="0.25">
      <c r="A504" s="9"/>
      <c r="AB504" s="13"/>
    </row>
    <row r="505" spans="1:28" ht="14.5" customHeight="1" x14ac:dyDescent="0.25">
      <c r="A505" s="9"/>
      <c r="AB505" s="13"/>
    </row>
    <row r="506" spans="1:28" ht="14.5" customHeight="1" x14ac:dyDescent="0.25">
      <c r="A506" s="9"/>
      <c r="AB506" s="13"/>
    </row>
    <row r="507" spans="1:28" ht="14.5" customHeight="1" x14ac:dyDescent="0.25">
      <c r="A507" s="9"/>
      <c r="AB507" s="13"/>
    </row>
    <row r="508" spans="1:28" ht="14.5" customHeight="1" x14ac:dyDescent="0.25">
      <c r="A508" s="9"/>
      <c r="AB508" s="13"/>
    </row>
    <row r="509" spans="1:28" ht="14.5" customHeight="1" x14ac:dyDescent="0.25">
      <c r="A509" s="9"/>
      <c r="AB509" s="13"/>
    </row>
    <row r="510" spans="1:28" ht="14.5" customHeight="1" x14ac:dyDescent="0.25">
      <c r="A510" s="9"/>
      <c r="AB510" s="13"/>
    </row>
    <row r="511" spans="1:28" ht="14.5" customHeight="1" x14ac:dyDescent="0.25">
      <c r="A511" s="9"/>
      <c r="AB511" s="13"/>
    </row>
    <row r="512" spans="1:28" ht="14.5" customHeight="1" x14ac:dyDescent="0.25">
      <c r="A512" s="9"/>
      <c r="AB512" s="13"/>
    </row>
    <row r="513" spans="1:28" ht="14.5" customHeight="1" x14ac:dyDescent="0.25">
      <c r="A513" s="9"/>
      <c r="AB513" s="13"/>
    </row>
    <row r="514" spans="1:28" ht="14.5" customHeight="1" x14ac:dyDescent="0.25">
      <c r="A514" s="9"/>
      <c r="AB514" s="13"/>
    </row>
    <row r="515" spans="1:28" ht="14.5" customHeight="1" x14ac:dyDescent="0.25">
      <c r="A515" s="9"/>
      <c r="AB515" s="13"/>
    </row>
    <row r="516" spans="1:28" ht="14.5" customHeight="1" x14ac:dyDescent="0.25">
      <c r="A516" s="9"/>
      <c r="AB516" s="13"/>
    </row>
    <row r="517" spans="1:28" ht="14.5" customHeight="1" x14ac:dyDescent="0.25">
      <c r="A517" s="9"/>
      <c r="AB517" s="13"/>
    </row>
    <row r="518" spans="1:28" ht="14.5" customHeight="1" x14ac:dyDescent="0.25">
      <c r="A518" s="9"/>
      <c r="AB518" s="13"/>
    </row>
    <row r="519" spans="1:28" ht="14.5" customHeight="1" x14ac:dyDescent="0.25">
      <c r="A519" s="9"/>
      <c r="AB519" s="13"/>
    </row>
    <row r="520" spans="1:28" ht="14.5" customHeight="1" x14ac:dyDescent="0.25">
      <c r="A520" s="9"/>
      <c r="AB520" s="13"/>
    </row>
    <row r="521" spans="1:28" ht="14.5" customHeight="1" x14ac:dyDescent="0.25">
      <c r="A521" s="9"/>
      <c r="AB521" s="13"/>
    </row>
    <row r="522" spans="1:28" ht="14.5" customHeight="1" x14ac:dyDescent="0.25">
      <c r="A522" s="9"/>
      <c r="AB522" s="13"/>
    </row>
    <row r="523" spans="1:28" ht="14.5" customHeight="1" x14ac:dyDescent="0.25">
      <c r="A523" s="9"/>
      <c r="AB523" s="13"/>
    </row>
    <row r="524" spans="1:28" ht="14.5" customHeight="1" x14ac:dyDescent="0.25">
      <c r="A524" s="9"/>
      <c r="AB524" s="13"/>
    </row>
    <row r="525" spans="1:28" ht="14.5" customHeight="1" x14ac:dyDescent="0.25">
      <c r="A525" s="9"/>
      <c r="AB525" s="13"/>
    </row>
    <row r="526" spans="1:28" ht="14.5" customHeight="1" x14ac:dyDescent="0.25">
      <c r="A526" s="9"/>
      <c r="AB526" s="13"/>
    </row>
    <row r="527" spans="1:28" ht="14.5" customHeight="1" x14ac:dyDescent="0.25">
      <c r="A527" s="9"/>
      <c r="AB527" s="13"/>
    </row>
    <row r="528" spans="1:28" ht="14.5" customHeight="1" x14ac:dyDescent="0.25">
      <c r="A528" s="9"/>
      <c r="AB528" s="13"/>
    </row>
    <row r="529" spans="1:28" ht="14.5" customHeight="1" x14ac:dyDescent="0.25">
      <c r="A529" s="9"/>
      <c r="AB529" s="13"/>
    </row>
    <row r="530" spans="1:28" ht="14.5" customHeight="1" x14ac:dyDescent="0.25">
      <c r="A530" s="9"/>
      <c r="AB530" s="13"/>
    </row>
    <row r="531" spans="1:28" ht="14.5" customHeight="1" x14ac:dyDescent="0.25">
      <c r="A531" s="9"/>
      <c r="AB531" s="13"/>
    </row>
    <row r="532" spans="1:28" ht="14.5" customHeight="1" x14ac:dyDescent="0.25">
      <c r="A532" s="9"/>
      <c r="AB532" s="13"/>
    </row>
    <row r="533" spans="1:28" ht="14.5" customHeight="1" x14ac:dyDescent="0.25">
      <c r="A533" s="9"/>
      <c r="AB533" s="13"/>
    </row>
    <row r="534" spans="1:28" ht="14.5" customHeight="1" x14ac:dyDescent="0.25">
      <c r="A534" s="9"/>
      <c r="AB534" s="13"/>
    </row>
    <row r="535" spans="1:28" ht="14.5" customHeight="1" x14ac:dyDescent="0.25">
      <c r="A535" s="9"/>
      <c r="AB535" s="13"/>
    </row>
    <row r="536" spans="1:28" ht="14.5" customHeight="1" x14ac:dyDescent="0.25">
      <c r="A536" s="9"/>
      <c r="AB536" s="13"/>
    </row>
    <row r="537" spans="1:28" ht="14.5" customHeight="1" x14ac:dyDescent="0.25">
      <c r="A537" s="9"/>
      <c r="AB537" s="13"/>
    </row>
    <row r="538" spans="1:28" ht="14.5" customHeight="1" x14ac:dyDescent="0.25">
      <c r="A538" s="9"/>
      <c r="AB538" s="13"/>
    </row>
    <row r="539" spans="1:28" ht="14.5" customHeight="1" x14ac:dyDescent="0.25">
      <c r="A539" s="9"/>
      <c r="AB539" s="13"/>
    </row>
    <row r="540" spans="1:28" ht="14.5" customHeight="1" x14ac:dyDescent="0.25">
      <c r="A540" s="9"/>
      <c r="AB540" s="13"/>
    </row>
    <row r="541" spans="1:28" ht="14.5" customHeight="1" x14ac:dyDescent="0.25">
      <c r="A541" s="9"/>
      <c r="AB541" s="13"/>
    </row>
    <row r="542" spans="1:28" ht="14.5" customHeight="1" x14ac:dyDescent="0.25">
      <c r="A542" s="9"/>
      <c r="AB542" s="13"/>
    </row>
    <row r="543" spans="1:28" ht="14.5" customHeight="1" x14ac:dyDescent="0.25">
      <c r="A543" s="9"/>
      <c r="AB543" s="13"/>
    </row>
    <row r="544" spans="1:28" ht="14.5" customHeight="1" x14ac:dyDescent="0.25">
      <c r="A544" s="9"/>
      <c r="AB544" s="13"/>
    </row>
    <row r="545" spans="1:28" ht="14.5" customHeight="1" x14ac:dyDescent="0.25">
      <c r="A545" s="9"/>
      <c r="AB545" s="13"/>
    </row>
    <row r="546" spans="1:28" ht="14.5" customHeight="1" x14ac:dyDescent="0.25">
      <c r="A546" s="9"/>
      <c r="AB546" s="13"/>
    </row>
    <row r="547" spans="1:28" ht="14.5" customHeight="1" x14ac:dyDescent="0.25">
      <c r="A547" s="9"/>
      <c r="AB547" s="13"/>
    </row>
    <row r="548" spans="1:28" ht="14.5" customHeight="1" x14ac:dyDescent="0.25">
      <c r="A548" s="9"/>
      <c r="AB548" s="13"/>
    </row>
    <row r="549" spans="1:28" ht="14.5" customHeight="1" x14ac:dyDescent="0.25">
      <c r="A549" s="9"/>
      <c r="AB549" s="13"/>
    </row>
    <row r="550" spans="1:28" ht="14.5" customHeight="1" x14ac:dyDescent="0.25">
      <c r="A550" s="9"/>
      <c r="AB550" s="13"/>
    </row>
    <row r="551" spans="1:28" ht="14.5" customHeight="1" x14ac:dyDescent="0.25">
      <c r="A551" s="9"/>
      <c r="AB551" s="13"/>
    </row>
    <row r="552" spans="1:28" ht="14.5" customHeight="1" x14ac:dyDescent="0.25">
      <c r="A552" s="9"/>
      <c r="AB552" s="13"/>
    </row>
    <row r="553" spans="1:28" ht="14.5" customHeight="1" x14ac:dyDescent="0.25">
      <c r="A553" s="9"/>
      <c r="AB553" s="13"/>
    </row>
    <row r="554" spans="1:28" ht="14.5" customHeight="1" x14ac:dyDescent="0.25">
      <c r="A554" s="9"/>
      <c r="AB554" s="13"/>
    </row>
    <row r="555" spans="1:28" ht="14.5" customHeight="1" x14ac:dyDescent="0.25">
      <c r="A555" s="9"/>
      <c r="AB555" s="13"/>
    </row>
    <row r="556" spans="1:28" ht="14.5" customHeight="1" x14ac:dyDescent="0.25">
      <c r="A556" s="9"/>
      <c r="AB556" s="13"/>
    </row>
    <row r="557" spans="1:28" ht="14.5" customHeight="1" x14ac:dyDescent="0.25">
      <c r="A557" s="9"/>
      <c r="AB557" s="13"/>
    </row>
    <row r="558" spans="1:28" ht="14.5" customHeight="1" x14ac:dyDescent="0.25">
      <c r="A558" s="9"/>
      <c r="AB558" s="13"/>
    </row>
    <row r="559" spans="1:28" ht="14.5" customHeight="1" x14ac:dyDescent="0.25">
      <c r="A559" s="9"/>
      <c r="AB559" s="13"/>
    </row>
    <row r="560" spans="1:28" ht="14.5" customHeight="1" x14ac:dyDescent="0.25">
      <c r="A560" s="9"/>
      <c r="AB560" s="13"/>
    </row>
    <row r="561" spans="1:28" ht="14.5" customHeight="1" x14ac:dyDescent="0.25">
      <c r="A561" s="9"/>
      <c r="AB561" s="13"/>
    </row>
    <row r="562" spans="1:28" ht="14.5" customHeight="1" x14ac:dyDescent="0.25">
      <c r="A562" s="9"/>
      <c r="AB562" s="13"/>
    </row>
    <row r="563" spans="1:28" ht="14.5" customHeight="1" x14ac:dyDescent="0.25">
      <c r="A563" s="9"/>
      <c r="AB563" s="13"/>
    </row>
    <row r="564" spans="1:28" ht="14.5" customHeight="1" x14ac:dyDescent="0.25">
      <c r="A564" s="9"/>
      <c r="AB564" s="13"/>
    </row>
    <row r="565" spans="1:28" ht="14.5" customHeight="1" x14ac:dyDescent="0.25">
      <c r="A565" s="9"/>
      <c r="AB565" s="13"/>
    </row>
    <row r="566" spans="1:28" ht="14.5" customHeight="1" x14ac:dyDescent="0.25">
      <c r="A566" s="9"/>
      <c r="AB566" s="13"/>
    </row>
    <row r="567" spans="1:28" ht="14.5" customHeight="1" x14ac:dyDescent="0.25">
      <c r="A567" s="9"/>
      <c r="AB567" s="13"/>
    </row>
    <row r="568" spans="1:28" ht="14.5" customHeight="1" x14ac:dyDescent="0.25">
      <c r="A568" s="9"/>
      <c r="AB568" s="13"/>
    </row>
    <row r="569" spans="1:28" ht="14.5" customHeight="1" x14ac:dyDescent="0.25">
      <c r="A569" s="9"/>
      <c r="AB569" s="13"/>
    </row>
    <row r="570" spans="1:28" ht="14.5" customHeight="1" x14ac:dyDescent="0.25">
      <c r="A570" s="9"/>
      <c r="AB570" s="13"/>
    </row>
    <row r="571" spans="1:28" ht="14.5" customHeight="1" x14ac:dyDescent="0.25">
      <c r="A571" s="9"/>
      <c r="AB571" s="13"/>
    </row>
    <row r="572" spans="1:28" ht="14.5" customHeight="1" x14ac:dyDescent="0.25">
      <c r="A572" s="9"/>
      <c r="AB572" s="13"/>
    </row>
    <row r="573" spans="1:28" ht="14.5" customHeight="1" x14ac:dyDescent="0.25">
      <c r="A573" s="9"/>
      <c r="AB573" s="13"/>
    </row>
    <row r="574" spans="1:28" ht="14.5" customHeight="1" x14ac:dyDescent="0.25">
      <c r="A574" s="9"/>
      <c r="AB574" s="13"/>
    </row>
    <row r="575" spans="1:28" ht="14.5" customHeight="1" x14ac:dyDescent="0.25">
      <c r="A575" s="9"/>
      <c r="AB575" s="13"/>
    </row>
    <row r="576" spans="1:28" ht="14.5" customHeight="1" x14ac:dyDescent="0.25">
      <c r="A576" s="9"/>
      <c r="AB576" s="13"/>
    </row>
    <row r="577" spans="1:28" ht="14.5" customHeight="1" x14ac:dyDescent="0.25">
      <c r="A577" s="9"/>
      <c r="AB577" s="13"/>
    </row>
    <row r="578" spans="1:28" ht="14.5" customHeight="1" x14ac:dyDescent="0.25">
      <c r="A578" s="9"/>
      <c r="AB578" s="13"/>
    </row>
    <row r="579" spans="1:28" ht="14.5" customHeight="1" x14ac:dyDescent="0.25">
      <c r="A579" s="9"/>
      <c r="AB579" s="13"/>
    </row>
    <row r="580" spans="1:28" ht="14.5" customHeight="1" x14ac:dyDescent="0.25">
      <c r="A580" s="9"/>
      <c r="AB580" s="13"/>
    </row>
    <row r="581" spans="1:28" ht="14.5" customHeight="1" x14ac:dyDescent="0.25">
      <c r="A581" s="9"/>
      <c r="AB581" s="13"/>
    </row>
    <row r="582" spans="1:28" ht="14.5" customHeight="1" x14ac:dyDescent="0.25">
      <c r="A582" s="9"/>
      <c r="AB582" s="13"/>
    </row>
    <row r="583" spans="1:28" ht="14.5" customHeight="1" x14ac:dyDescent="0.25">
      <c r="A583" s="9"/>
      <c r="AB583" s="13"/>
    </row>
    <row r="584" spans="1:28" ht="14.5" customHeight="1" x14ac:dyDescent="0.25">
      <c r="A584" s="9"/>
      <c r="AB584" s="13"/>
    </row>
    <row r="585" spans="1:28" ht="14.5" customHeight="1" x14ac:dyDescent="0.25">
      <c r="A585" s="9"/>
      <c r="AB585" s="13"/>
    </row>
    <row r="586" spans="1:28" ht="14.5" customHeight="1" x14ac:dyDescent="0.25">
      <c r="A586" s="9"/>
      <c r="AB586" s="13"/>
    </row>
    <row r="587" spans="1:28" ht="14.5" customHeight="1" x14ac:dyDescent="0.25">
      <c r="A587" s="9"/>
      <c r="AB587" s="13"/>
    </row>
    <row r="588" spans="1:28" ht="14.5" customHeight="1" x14ac:dyDescent="0.25">
      <c r="A588" s="9"/>
      <c r="AB588" s="13"/>
    </row>
    <row r="589" spans="1:28" ht="14.5" customHeight="1" x14ac:dyDescent="0.25">
      <c r="A589" s="9"/>
      <c r="AB589" s="13"/>
    </row>
    <row r="590" spans="1:28" ht="14.5" customHeight="1" x14ac:dyDescent="0.25">
      <c r="A590" s="9"/>
      <c r="AB590" s="13"/>
    </row>
    <row r="591" spans="1:28" ht="14.5" customHeight="1" x14ac:dyDescent="0.25">
      <c r="A591" s="9"/>
      <c r="AB591" s="13"/>
    </row>
    <row r="592" spans="1:28" ht="14.5" customHeight="1" x14ac:dyDescent="0.25">
      <c r="A592" s="9"/>
      <c r="AB592" s="13"/>
    </row>
    <row r="593" spans="1:28" ht="14.5" customHeight="1" x14ac:dyDescent="0.25">
      <c r="A593" s="9"/>
      <c r="AB593" s="13"/>
    </row>
    <row r="594" spans="1:28" ht="14.5" customHeight="1" x14ac:dyDescent="0.25">
      <c r="A594" s="9"/>
      <c r="AB594" s="13"/>
    </row>
    <row r="595" spans="1:28" ht="14.5" customHeight="1" x14ac:dyDescent="0.25">
      <c r="A595" s="9"/>
      <c r="AB595" s="13"/>
    </row>
    <row r="596" spans="1:28" ht="14.5" customHeight="1" x14ac:dyDescent="0.25">
      <c r="A596" s="9"/>
      <c r="AB596" s="13"/>
    </row>
    <row r="597" spans="1:28" ht="14.5" customHeight="1" x14ac:dyDescent="0.25">
      <c r="A597" s="9"/>
      <c r="AB597" s="13"/>
    </row>
    <row r="598" spans="1:28" ht="14.5" customHeight="1" x14ac:dyDescent="0.25">
      <c r="A598" s="9"/>
      <c r="AB598" s="13"/>
    </row>
    <row r="599" spans="1:28" ht="14.5" customHeight="1" x14ac:dyDescent="0.25">
      <c r="A599" s="9"/>
      <c r="AB599" s="13"/>
    </row>
    <row r="600" spans="1:28" ht="14.5" customHeight="1" x14ac:dyDescent="0.25">
      <c r="A600" s="9"/>
      <c r="AB600" s="13"/>
    </row>
    <row r="601" spans="1:28" ht="14.5" customHeight="1" x14ac:dyDescent="0.25">
      <c r="A601" s="9"/>
      <c r="AB601" s="13"/>
    </row>
    <row r="602" spans="1:28" ht="14.5" customHeight="1" x14ac:dyDescent="0.25">
      <c r="A602" s="9"/>
      <c r="AB602" s="13"/>
    </row>
    <row r="603" spans="1:28" ht="14.5" customHeight="1" x14ac:dyDescent="0.25">
      <c r="A603" s="9"/>
      <c r="AB603" s="13"/>
    </row>
    <row r="604" spans="1:28" ht="14.5" customHeight="1" x14ac:dyDescent="0.25">
      <c r="A604" s="9"/>
      <c r="AB604" s="13"/>
    </row>
    <row r="605" spans="1:28" ht="14.5" customHeight="1" x14ac:dyDescent="0.25">
      <c r="A605" s="9"/>
      <c r="AB605" s="13"/>
    </row>
    <row r="606" spans="1:28" ht="14.5" customHeight="1" x14ac:dyDescent="0.25">
      <c r="A606" s="9"/>
      <c r="AB606" s="13"/>
    </row>
    <row r="607" spans="1:28" ht="14.5" customHeight="1" x14ac:dyDescent="0.25">
      <c r="A607" s="9"/>
      <c r="AB607" s="13"/>
    </row>
    <row r="608" spans="1:28" ht="14.5" customHeight="1" x14ac:dyDescent="0.25">
      <c r="A608" s="9"/>
      <c r="AB608" s="13"/>
    </row>
    <row r="609" spans="1:28" ht="14.5" customHeight="1" x14ac:dyDescent="0.25">
      <c r="A609" s="9"/>
      <c r="AB609" s="13"/>
    </row>
    <row r="610" spans="1:28" ht="14.5" customHeight="1" x14ac:dyDescent="0.25">
      <c r="A610" s="9"/>
      <c r="AB610" s="13"/>
    </row>
    <row r="611" spans="1:28" ht="14.5" customHeight="1" x14ac:dyDescent="0.25">
      <c r="A611" s="9"/>
      <c r="AB611" s="13"/>
    </row>
    <row r="612" spans="1:28" ht="14.5" customHeight="1" x14ac:dyDescent="0.25">
      <c r="A612" s="9"/>
      <c r="AB612" s="13"/>
    </row>
    <row r="613" spans="1:28" ht="14.5" customHeight="1" x14ac:dyDescent="0.25">
      <c r="A613" s="9"/>
      <c r="AB613" s="13"/>
    </row>
    <row r="614" spans="1:28" ht="14.5" customHeight="1" x14ac:dyDescent="0.25">
      <c r="A614" s="9"/>
      <c r="AB614" s="13"/>
    </row>
    <row r="615" spans="1:28" ht="14.5" customHeight="1" x14ac:dyDescent="0.25">
      <c r="A615" s="9"/>
      <c r="AB615" s="13"/>
    </row>
    <row r="616" spans="1:28" ht="14.5" customHeight="1" x14ac:dyDescent="0.25">
      <c r="A616" s="9"/>
      <c r="AB616" s="13"/>
    </row>
    <row r="617" spans="1:28" ht="14.5" customHeight="1" x14ac:dyDescent="0.25">
      <c r="A617" s="9"/>
      <c r="AB617" s="13"/>
    </row>
    <row r="618" spans="1:28" ht="14.5" customHeight="1" x14ac:dyDescent="0.25">
      <c r="A618" s="9"/>
      <c r="AB618" s="13"/>
    </row>
    <row r="619" spans="1:28" ht="14.5" customHeight="1" x14ac:dyDescent="0.25">
      <c r="A619" s="9"/>
      <c r="AB619" s="13"/>
    </row>
    <row r="620" spans="1:28" ht="14.5" customHeight="1" x14ac:dyDescent="0.25">
      <c r="A620" s="9"/>
      <c r="AB620" s="13"/>
    </row>
    <row r="621" spans="1:28" ht="14.5" customHeight="1" x14ac:dyDescent="0.25">
      <c r="A621" s="9"/>
      <c r="AB621" s="13"/>
    </row>
    <row r="622" spans="1:28" ht="14.5" customHeight="1" x14ac:dyDescent="0.25">
      <c r="A622" s="9"/>
      <c r="AB622" s="13"/>
    </row>
    <row r="623" spans="1:28" ht="14.5" customHeight="1" x14ac:dyDescent="0.25">
      <c r="A623" s="9"/>
      <c r="AB623" s="13"/>
    </row>
    <row r="624" spans="1:28" ht="14.5" customHeight="1" x14ac:dyDescent="0.25">
      <c r="A624" s="9"/>
      <c r="AB624" s="13"/>
    </row>
    <row r="625" spans="1:28" ht="14.5" customHeight="1" x14ac:dyDescent="0.25">
      <c r="A625" s="9"/>
      <c r="AB625" s="13"/>
    </row>
    <row r="626" spans="1:28" ht="14.5" customHeight="1" x14ac:dyDescent="0.25">
      <c r="A626" s="9"/>
      <c r="AB626" s="13"/>
    </row>
    <row r="627" spans="1:28" ht="14.5" customHeight="1" x14ac:dyDescent="0.25">
      <c r="A627" s="9"/>
      <c r="AB627" s="13"/>
    </row>
    <row r="628" spans="1:28" ht="14.5" customHeight="1" x14ac:dyDescent="0.25">
      <c r="A628" s="9"/>
      <c r="AB628" s="13"/>
    </row>
    <row r="629" spans="1:28" ht="14.5" customHeight="1" x14ac:dyDescent="0.25">
      <c r="A629" s="9"/>
      <c r="AB629" s="13"/>
    </row>
    <row r="630" spans="1:28" ht="14.5" customHeight="1" x14ac:dyDescent="0.25">
      <c r="A630" s="9"/>
      <c r="AB630" s="13"/>
    </row>
    <row r="631" spans="1:28" ht="14.5" customHeight="1" x14ac:dyDescent="0.25">
      <c r="A631" s="9"/>
      <c r="AB631" s="13"/>
    </row>
    <row r="632" spans="1:28" ht="14.5" customHeight="1" x14ac:dyDescent="0.25">
      <c r="A632" s="9"/>
      <c r="AB632" s="13"/>
    </row>
    <row r="633" spans="1:28" ht="14.5" customHeight="1" x14ac:dyDescent="0.25">
      <c r="A633" s="9"/>
      <c r="AB633" s="13"/>
    </row>
    <row r="634" spans="1:28" ht="14.5" customHeight="1" x14ac:dyDescent="0.25">
      <c r="A634" s="9"/>
      <c r="AB634" s="13"/>
    </row>
    <row r="635" spans="1:28" ht="14.5" customHeight="1" x14ac:dyDescent="0.25">
      <c r="A635" s="9"/>
      <c r="AB635" s="13"/>
    </row>
    <row r="636" spans="1:28" ht="14.5" customHeight="1" x14ac:dyDescent="0.25">
      <c r="A636" s="9"/>
      <c r="AB636" s="13"/>
    </row>
    <row r="637" spans="1:28" ht="14.5" customHeight="1" x14ac:dyDescent="0.25">
      <c r="A637" s="9"/>
      <c r="AB637" s="13"/>
    </row>
    <row r="638" spans="1:28" ht="14.5" customHeight="1" x14ac:dyDescent="0.25">
      <c r="A638" s="9"/>
      <c r="AB638" s="13"/>
    </row>
    <row r="639" spans="1:28" ht="14.5" customHeight="1" x14ac:dyDescent="0.25">
      <c r="A639" s="9"/>
      <c r="AB639" s="13"/>
    </row>
    <row r="640" spans="1:28" ht="14.5" customHeight="1" x14ac:dyDescent="0.25">
      <c r="A640" s="9"/>
      <c r="AB640" s="13"/>
    </row>
    <row r="641" spans="1:28" ht="14.5" customHeight="1" x14ac:dyDescent="0.25">
      <c r="A641" s="9"/>
      <c r="AB641" s="13"/>
    </row>
    <row r="642" spans="1:28" ht="14.5" customHeight="1" x14ac:dyDescent="0.25">
      <c r="A642" s="9"/>
      <c r="AB642" s="13"/>
    </row>
    <row r="643" spans="1:28" ht="14.5" customHeight="1" x14ac:dyDescent="0.25">
      <c r="A643" s="9"/>
      <c r="AB643" s="13"/>
    </row>
    <row r="644" spans="1:28" ht="14.5" customHeight="1" x14ac:dyDescent="0.25">
      <c r="A644" s="9"/>
      <c r="AB644" s="13"/>
    </row>
    <row r="645" spans="1:28" ht="14.5" customHeight="1" x14ac:dyDescent="0.25">
      <c r="A645" s="9"/>
      <c r="AB645" s="13"/>
    </row>
    <row r="646" spans="1:28" ht="14.5" customHeight="1" x14ac:dyDescent="0.25">
      <c r="A646" s="9"/>
      <c r="AB646" s="13"/>
    </row>
    <row r="647" spans="1:28" ht="14.5" customHeight="1" x14ac:dyDescent="0.25">
      <c r="A647" s="9"/>
      <c r="AB647" s="13"/>
    </row>
    <row r="648" spans="1:28" ht="14.5" customHeight="1" x14ac:dyDescent="0.25">
      <c r="A648" s="9"/>
      <c r="AB648" s="13"/>
    </row>
    <row r="649" spans="1:28" ht="14.5" customHeight="1" x14ac:dyDescent="0.25">
      <c r="A649" s="9"/>
      <c r="AB649" s="13"/>
    </row>
    <row r="650" spans="1:28" ht="14.5" customHeight="1" x14ac:dyDescent="0.25">
      <c r="A650" s="9"/>
      <c r="AB650" s="13"/>
    </row>
    <row r="651" spans="1:28" ht="14.5" customHeight="1" x14ac:dyDescent="0.25">
      <c r="A651" s="9"/>
      <c r="AB651" s="13"/>
    </row>
    <row r="652" spans="1:28" ht="14.5" customHeight="1" x14ac:dyDescent="0.25">
      <c r="A652" s="9"/>
      <c r="AB652" s="13"/>
    </row>
    <row r="653" spans="1:28" ht="14.5" customHeight="1" x14ac:dyDescent="0.25">
      <c r="A653" s="9"/>
      <c r="AB653" s="13"/>
    </row>
    <row r="654" spans="1:28" ht="14.5" customHeight="1" x14ac:dyDescent="0.25">
      <c r="A654" s="9"/>
      <c r="AB654" s="13"/>
    </row>
    <row r="655" spans="1:28" ht="14.5" customHeight="1" x14ac:dyDescent="0.25">
      <c r="A655" s="9"/>
      <c r="AB655" s="13"/>
    </row>
    <row r="656" spans="1:28" ht="14.5" customHeight="1" x14ac:dyDescent="0.25">
      <c r="A656" s="9"/>
      <c r="AB656" s="13"/>
    </row>
    <row r="657" spans="1:28" ht="14.5" customHeight="1" x14ac:dyDescent="0.25">
      <c r="A657" s="9"/>
      <c r="AB657" s="13"/>
    </row>
    <row r="658" spans="1:28" ht="14.5" customHeight="1" x14ac:dyDescent="0.25">
      <c r="A658" s="9"/>
      <c r="AB658" s="13"/>
    </row>
    <row r="659" spans="1:28" ht="14.5" customHeight="1" x14ac:dyDescent="0.25">
      <c r="A659" s="9"/>
      <c r="AB659" s="13"/>
    </row>
    <row r="660" spans="1:28" ht="14.5" customHeight="1" x14ac:dyDescent="0.25">
      <c r="A660" s="9"/>
      <c r="AB660" s="13"/>
    </row>
    <row r="661" spans="1:28" ht="14.5" customHeight="1" x14ac:dyDescent="0.25">
      <c r="A661" s="9"/>
      <c r="AB661" s="13"/>
    </row>
    <row r="662" spans="1:28" ht="14.5" customHeight="1" x14ac:dyDescent="0.25">
      <c r="A662" s="9"/>
      <c r="AB662" s="13"/>
    </row>
    <row r="663" spans="1:28" ht="14.5" customHeight="1" x14ac:dyDescent="0.25">
      <c r="A663" s="9"/>
      <c r="AB663" s="13"/>
    </row>
    <row r="664" spans="1:28" ht="14.5" customHeight="1" x14ac:dyDescent="0.25">
      <c r="A664" s="9"/>
      <c r="AB664" s="13"/>
    </row>
    <row r="665" spans="1:28" ht="14.5" customHeight="1" x14ac:dyDescent="0.25">
      <c r="A665" s="9"/>
      <c r="AB665" s="13"/>
    </row>
    <row r="666" spans="1:28" ht="14.5" customHeight="1" x14ac:dyDescent="0.25">
      <c r="A666" s="9"/>
      <c r="AB666" s="13"/>
    </row>
    <row r="667" spans="1:28" ht="14.5" customHeight="1" x14ac:dyDescent="0.25">
      <c r="A667" s="9"/>
      <c r="AB667" s="13"/>
    </row>
    <row r="668" spans="1:28" ht="14.5" customHeight="1" x14ac:dyDescent="0.25">
      <c r="A668" s="9"/>
      <c r="AB668" s="13"/>
    </row>
    <row r="669" spans="1:28" ht="14.5" customHeight="1" x14ac:dyDescent="0.25">
      <c r="A669" s="9"/>
      <c r="AB669" s="13"/>
    </row>
    <row r="670" spans="1:28" ht="14.5" customHeight="1" x14ac:dyDescent="0.25">
      <c r="A670" s="9"/>
      <c r="AB670" s="13"/>
    </row>
    <row r="671" spans="1:28" ht="14.5" customHeight="1" x14ac:dyDescent="0.25">
      <c r="A671" s="9"/>
      <c r="AB671" s="13"/>
    </row>
    <row r="672" spans="1:28" ht="14.5" customHeight="1" x14ac:dyDescent="0.25">
      <c r="A672" s="9"/>
      <c r="AB672" s="13"/>
    </row>
    <row r="673" spans="1:28" ht="14.5" customHeight="1" x14ac:dyDescent="0.25">
      <c r="A673" s="9"/>
      <c r="AB673" s="13"/>
    </row>
    <row r="674" spans="1:28" ht="14.5" customHeight="1" x14ac:dyDescent="0.25">
      <c r="A674" s="9"/>
      <c r="AB674" s="13"/>
    </row>
    <row r="675" spans="1:28" ht="14.5" customHeight="1" x14ac:dyDescent="0.25">
      <c r="A675" s="9"/>
      <c r="AB675" s="13"/>
    </row>
    <row r="676" spans="1:28" ht="14.5" customHeight="1" x14ac:dyDescent="0.25">
      <c r="A676" s="9"/>
      <c r="AB676" s="13"/>
    </row>
    <row r="677" spans="1:28" ht="14.5" customHeight="1" x14ac:dyDescent="0.25">
      <c r="A677" s="9"/>
      <c r="AB677" s="13"/>
    </row>
    <row r="678" spans="1:28" ht="14.5" customHeight="1" x14ac:dyDescent="0.25">
      <c r="A678" s="9"/>
      <c r="AB678" s="13"/>
    </row>
    <row r="679" spans="1:28" ht="14.5" customHeight="1" x14ac:dyDescent="0.25">
      <c r="A679" s="9"/>
      <c r="AB679" s="13"/>
    </row>
    <row r="680" spans="1:28" ht="14.5" customHeight="1" x14ac:dyDescent="0.25">
      <c r="A680" s="9"/>
      <c r="AB680" s="13"/>
    </row>
    <row r="681" spans="1:28" ht="14.5" customHeight="1" x14ac:dyDescent="0.25">
      <c r="A681" s="9"/>
      <c r="AB681" s="13"/>
    </row>
    <row r="682" spans="1:28" ht="14.5" customHeight="1" x14ac:dyDescent="0.25">
      <c r="A682" s="9"/>
      <c r="AB682" s="13"/>
    </row>
    <row r="683" spans="1:28" ht="14.5" customHeight="1" x14ac:dyDescent="0.25">
      <c r="A683" s="9"/>
      <c r="AB683" s="13"/>
    </row>
    <row r="684" spans="1:28" ht="14.5" customHeight="1" x14ac:dyDescent="0.25">
      <c r="A684" s="9"/>
      <c r="AB684" s="13"/>
    </row>
    <row r="685" spans="1:28" ht="14.5" customHeight="1" x14ac:dyDescent="0.25">
      <c r="A685" s="9"/>
      <c r="AB685" s="13"/>
    </row>
    <row r="686" spans="1:28" ht="14.5" customHeight="1" x14ac:dyDescent="0.25">
      <c r="A686" s="9"/>
      <c r="AB686" s="13"/>
    </row>
    <row r="687" spans="1:28" ht="14.5" customHeight="1" x14ac:dyDescent="0.25">
      <c r="A687" s="9"/>
      <c r="AB687" s="13"/>
    </row>
    <row r="688" spans="1:28" ht="14.5" customHeight="1" x14ac:dyDescent="0.25">
      <c r="A688" s="9"/>
      <c r="AB688" s="13"/>
    </row>
    <row r="689" spans="1:28" ht="14.5" customHeight="1" x14ac:dyDescent="0.25">
      <c r="A689" s="9"/>
      <c r="AB689" s="13"/>
    </row>
    <row r="690" spans="1:28" ht="14.5" customHeight="1" x14ac:dyDescent="0.25">
      <c r="A690" s="9"/>
      <c r="AB690" s="13"/>
    </row>
    <row r="691" spans="1:28" ht="14.5" customHeight="1" x14ac:dyDescent="0.25">
      <c r="A691" s="9"/>
      <c r="AB691" s="13"/>
    </row>
    <row r="692" spans="1:28" ht="14.5" customHeight="1" x14ac:dyDescent="0.25">
      <c r="A692" s="9"/>
      <c r="AB692" s="13"/>
    </row>
    <row r="693" spans="1:28" ht="14.5" customHeight="1" x14ac:dyDescent="0.25">
      <c r="A693" s="9"/>
      <c r="AB693" s="13"/>
    </row>
    <row r="694" spans="1:28" ht="14.5" customHeight="1" x14ac:dyDescent="0.25">
      <c r="A694" s="9"/>
      <c r="AB694" s="13"/>
    </row>
    <row r="695" spans="1:28" ht="14.5" customHeight="1" x14ac:dyDescent="0.25">
      <c r="A695" s="9"/>
      <c r="AB695" s="13"/>
    </row>
    <row r="696" spans="1:28" ht="14.5" customHeight="1" x14ac:dyDescent="0.25">
      <c r="A696" s="9"/>
      <c r="AB696" s="13"/>
    </row>
    <row r="697" spans="1:28" ht="14.5" customHeight="1" x14ac:dyDescent="0.25">
      <c r="A697" s="9"/>
      <c r="AB697" s="13"/>
    </row>
    <row r="698" spans="1:28" ht="14.5" customHeight="1" x14ac:dyDescent="0.25">
      <c r="A698" s="9"/>
      <c r="AB698" s="13"/>
    </row>
    <row r="699" spans="1:28" ht="14.5" customHeight="1" x14ac:dyDescent="0.25">
      <c r="A699" s="9"/>
      <c r="AB699" s="13"/>
    </row>
    <row r="700" spans="1:28" ht="14.5" customHeight="1" x14ac:dyDescent="0.25">
      <c r="A700" s="9"/>
      <c r="AB700" s="13"/>
    </row>
    <row r="701" spans="1:28" ht="14.5" customHeight="1" x14ac:dyDescent="0.25">
      <c r="A701" s="9"/>
      <c r="AB701" s="13"/>
    </row>
    <row r="702" spans="1:28" ht="14.5" customHeight="1" x14ac:dyDescent="0.25">
      <c r="A702" s="9"/>
      <c r="AB702" s="13"/>
    </row>
    <row r="703" spans="1:28" ht="14.5" customHeight="1" x14ac:dyDescent="0.25">
      <c r="A703" s="9"/>
      <c r="AB703" s="13"/>
    </row>
    <row r="704" spans="1:28" ht="14.5" customHeight="1" x14ac:dyDescent="0.25">
      <c r="A704" s="9"/>
      <c r="AB704" s="13"/>
    </row>
    <row r="705" spans="1:28" ht="14.5" customHeight="1" x14ac:dyDescent="0.25">
      <c r="A705" s="9"/>
      <c r="AB705" s="13"/>
    </row>
    <row r="706" spans="1:28" ht="14.5" customHeight="1" x14ac:dyDescent="0.25">
      <c r="A706" s="9"/>
      <c r="AB706" s="13"/>
    </row>
    <row r="707" spans="1:28" ht="14.5" customHeight="1" x14ac:dyDescent="0.25">
      <c r="A707" s="9"/>
      <c r="AB707" s="13"/>
    </row>
    <row r="708" spans="1:28" ht="14.5" customHeight="1" x14ac:dyDescent="0.25">
      <c r="A708" s="9"/>
      <c r="AB708" s="13"/>
    </row>
    <row r="709" spans="1:28" ht="14.5" customHeight="1" x14ac:dyDescent="0.25">
      <c r="A709" s="9"/>
      <c r="AB709" s="13"/>
    </row>
    <row r="710" spans="1:28" ht="14.5" customHeight="1" x14ac:dyDescent="0.25">
      <c r="A710" s="9"/>
      <c r="AB710" s="13"/>
    </row>
    <row r="711" spans="1:28" ht="14.5" customHeight="1" x14ac:dyDescent="0.25">
      <c r="A711" s="9"/>
      <c r="AB711" s="13"/>
    </row>
    <row r="712" spans="1:28" ht="14.5" customHeight="1" x14ac:dyDescent="0.25">
      <c r="A712" s="9"/>
      <c r="AB712" s="13"/>
    </row>
    <row r="713" spans="1:28" ht="14.5" customHeight="1" x14ac:dyDescent="0.25">
      <c r="A713" s="9"/>
      <c r="AB713" s="13"/>
    </row>
    <row r="714" spans="1:28" ht="14.5" customHeight="1" x14ac:dyDescent="0.25">
      <c r="A714" s="9"/>
      <c r="AB714" s="13"/>
    </row>
    <row r="715" spans="1:28" ht="14.5" customHeight="1" x14ac:dyDescent="0.25">
      <c r="A715" s="9"/>
      <c r="AB715" s="13"/>
    </row>
    <row r="716" spans="1:28" ht="14.5" customHeight="1" x14ac:dyDescent="0.25">
      <c r="A716" s="9"/>
      <c r="AB716" s="13"/>
    </row>
    <row r="717" spans="1:28" ht="14.5" customHeight="1" x14ac:dyDescent="0.25">
      <c r="A717" s="9"/>
      <c r="AB717" s="13"/>
    </row>
    <row r="718" spans="1:28" ht="14.5" customHeight="1" x14ac:dyDescent="0.25">
      <c r="A718" s="9"/>
      <c r="AB718" s="13"/>
    </row>
    <row r="719" spans="1:28" ht="14.5" customHeight="1" x14ac:dyDescent="0.25">
      <c r="A719" s="9"/>
      <c r="AB719" s="13"/>
    </row>
    <row r="720" spans="1:28" ht="14.5" customHeight="1" x14ac:dyDescent="0.25">
      <c r="A720" s="9"/>
      <c r="AB720" s="13"/>
    </row>
    <row r="721" spans="1:28" ht="14.5" customHeight="1" x14ac:dyDescent="0.25">
      <c r="A721" s="9"/>
      <c r="AB721" s="13"/>
    </row>
    <row r="722" spans="1:28" ht="14.5" customHeight="1" x14ac:dyDescent="0.25">
      <c r="A722" s="9"/>
      <c r="AB722" s="13"/>
    </row>
    <row r="723" spans="1:28" ht="14.5" customHeight="1" x14ac:dyDescent="0.25">
      <c r="A723" s="9"/>
      <c r="AB723" s="13"/>
    </row>
    <row r="724" spans="1:28" ht="14.5" customHeight="1" x14ac:dyDescent="0.25">
      <c r="A724" s="9"/>
      <c r="AB724" s="13"/>
    </row>
    <row r="725" spans="1:28" ht="14.5" customHeight="1" x14ac:dyDescent="0.25">
      <c r="A725" s="9"/>
      <c r="AB725" s="13"/>
    </row>
    <row r="726" spans="1:28" ht="14.5" customHeight="1" x14ac:dyDescent="0.25">
      <c r="A726" s="9"/>
      <c r="AB726" s="13"/>
    </row>
    <row r="727" spans="1:28" ht="14.5" customHeight="1" x14ac:dyDescent="0.25">
      <c r="A727" s="9"/>
      <c r="AB727" s="13"/>
    </row>
    <row r="728" spans="1:28" ht="14.5" customHeight="1" x14ac:dyDescent="0.25">
      <c r="A728" s="9"/>
      <c r="AB728" s="13"/>
    </row>
    <row r="729" spans="1:28" ht="14.5" customHeight="1" x14ac:dyDescent="0.25">
      <c r="A729" s="9"/>
      <c r="AB729" s="13"/>
    </row>
    <row r="730" spans="1:28" ht="14.5" customHeight="1" x14ac:dyDescent="0.25">
      <c r="A730" s="9"/>
      <c r="AB730" s="13"/>
    </row>
    <row r="731" spans="1:28" ht="14.5" customHeight="1" x14ac:dyDescent="0.25">
      <c r="A731" s="9"/>
      <c r="AB731" s="13"/>
    </row>
    <row r="732" spans="1:28" ht="14.5" customHeight="1" x14ac:dyDescent="0.25">
      <c r="A732" s="9"/>
      <c r="AB732" s="13"/>
    </row>
    <row r="733" spans="1:28" ht="14.5" customHeight="1" x14ac:dyDescent="0.25">
      <c r="A733" s="9"/>
      <c r="AB733" s="13"/>
    </row>
    <row r="734" spans="1:28" ht="14.5" customHeight="1" x14ac:dyDescent="0.25">
      <c r="A734" s="9"/>
      <c r="AB734" s="13"/>
    </row>
    <row r="735" spans="1:28" ht="14.5" customHeight="1" x14ac:dyDescent="0.25">
      <c r="A735" s="9"/>
      <c r="AB735" s="13"/>
    </row>
    <row r="736" spans="1:28" ht="14.5" customHeight="1" x14ac:dyDescent="0.25">
      <c r="A736" s="9"/>
      <c r="AB736" s="13"/>
    </row>
    <row r="737" spans="1:28" ht="14.5" customHeight="1" x14ac:dyDescent="0.25">
      <c r="A737" s="9"/>
      <c r="AB737" s="13"/>
    </row>
    <row r="738" spans="1:28" ht="14.5" customHeight="1" x14ac:dyDescent="0.25">
      <c r="A738" s="9"/>
      <c r="AB738" s="13"/>
    </row>
    <row r="739" spans="1:28" ht="14.5" customHeight="1" x14ac:dyDescent="0.25">
      <c r="A739" s="9"/>
      <c r="AB739" s="13"/>
    </row>
    <row r="740" spans="1:28" ht="14.5" customHeight="1" x14ac:dyDescent="0.25">
      <c r="A740" s="9"/>
      <c r="AB740" s="13"/>
    </row>
    <row r="741" spans="1:28" ht="14.5" customHeight="1" x14ac:dyDescent="0.25">
      <c r="A741" s="9"/>
      <c r="AB741" s="13"/>
    </row>
    <row r="742" spans="1:28" ht="14.5" customHeight="1" x14ac:dyDescent="0.25">
      <c r="A742" s="9"/>
      <c r="AB742" s="13"/>
    </row>
    <row r="743" spans="1:28" ht="14.5" customHeight="1" x14ac:dyDescent="0.25">
      <c r="A743" s="9"/>
      <c r="AB743" s="13"/>
    </row>
    <row r="744" spans="1:28" ht="14.5" customHeight="1" x14ac:dyDescent="0.25">
      <c r="A744" s="9"/>
      <c r="AB744" s="13"/>
    </row>
    <row r="745" spans="1:28" ht="14.5" customHeight="1" x14ac:dyDescent="0.25">
      <c r="A745" s="9"/>
      <c r="AB745" s="13"/>
    </row>
    <row r="746" spans="1:28" ht="14.5" customHeight="1" x14ac:dyDescent="0.25">
      <c r="A746" s="9"/>
      <c r="AB746" s="13"/>
    </row>
    <row r="747" spans="1:28" ht="14.5" customHeight="1" x14ac:dyDescent="0.25">
      <c r="A747" s="9"/>
      <c r="AB747" s="13"/>
    </row>
    <row r="748" spans="1:28" ht="14.5" customHeight="1" x14ac:dyDescent="0.25">
      <c r="A748" s="9"/>
      <c r="AB748" s="13"/>
    </row>
    <row r="749" spans="1:28" ht="14.5" customHeight="1" x14ac:dyDescent="0.25">
      <c r="A749" s="9"/>
      <c r="AB749" s="13"/>
    </row>
    <row r="750" spans="1:28" ht="14.5" customHeight="1" x14ac:dyDescent="0.25">
      <c r="A750" s="9"/>
      <c r="AB750" s="13"/>
    </row>
    <row r="751" spans="1:28" ht="14.5" customHeight="1" x14ac:dyDescent="0.25">
      <c r="A751" s="9"/>
      <c r="AB751" s="13"/>
    </row>
    <row r="752" spans="1:28" ht="14.5" customHeight="1" x14ac:dyDescent="0.25">
      <c r="A752" s="9"/>
      <c r="AB752" s="13"/>
    </row>
    <row r="753" spans="1:28" ht="14.5" customHeight="1" x14ac:dyDescent="0.25">
      <c r="A753" s="9"/>
      <c r="AB753" s="13"/>
    </row>
    <row r="754" spans="1:28" ht="14.5" customHeight="1" x14ac:dyDescent="0.25">
      <c r="A754" s="9"/>
      <c r="AB754" s="13"/>
    </row>
    <row r="755" spans="1:28" ht="14.5" customHeight="1" x14ac:dyDescent="0.25">
      <c r="A755" s="9"/>
      <c r="AB755" s="13"/>
    </row>
    <row r="756" spans="1:28" ht="14.5" customHeight="1" x14ac:dyDescent="0.25">
      <c r="A756" s="9"/>
      <c r="AB756" s="13"/>
    </row>
    <row r="757" spans="1:28" ht="14.5" customHeight="1" x14ac:dyDescent="0.25">
      <c r="A757" s="9"/>
      <c r="AB757" s="13"/>
    </row>
    <row r="758" spans="1:28" ht="14.5" customHeight="1" x14ac:dyDescent="0.25">
      <c r="A758" s="9"/>
      <c r="AB758" s="13"/>
    </row>
    <row r="759" spans="1:28" ht="14.5" customHeight="1" x14ac:dyDescent="0.25">
      <c r="A759" s="9"/>
      <c r="AB759" s="13"/>
    </row>
    <row r="760" spans="1:28" ht="14.5" customHeight="1" x14ac:dyDescent="0.25">
      <c r="A760" s="9"/>
      <c r="AB760" s="13"/>
    </row>
    <row r="761" spans="1:28" ht="14.5" customHeight="1" x14ac:dyDescent="0.25">
      <c r="A761" s="9"/>
      <c r="AB761" s="13"/>
    </row>
    <row r="762" spans="1:28" ht="14.5" customHeight="1" x14ac:dyDescent="0.25">
      <c r="A762" s="9"/>
      <c r="AB762" s="13"/>
    </row>
    <row r="763" spans="1:28" ht="14.5" customHeight="1" x14ac:dyDescent="0.25">
      <c r="A763" s="9"/>
      <c r="AB763" s="13"/>
    </row>
    <row r="764" spans="1:28" ht="14.5" customHeight="1" x14ac:dyDescent="0.25">
      <c r="A764" s="9"/>
      <c r="AB764" s="13"/>
    </row>
    <row r="765" spans="1:28" ht="14.5" customHeight="1" x14ac:dyDescent="0.25">
      <c r="A765" s="9"/>
      <c r="AB765" s="13"/>
    </row>
    <row r="766" spans="1:28" ht="14.5" customHeight="1" x14ac:dyDescent="0.25">
      <c r="A766" s="9"/>
      <c r="AB766" s="13"/>
    </row>
    <row r="767" spans="1:28" ht="14.5" customHeight="1" x14ac:dyDescent="0.25">
      <c r="A767" s="9"/>
      <c r="AB767" s="13"/>
    </row>
    <row r="768" spans="1:28" ht="14.5" customHeight="1" x14ac:dyDescent="0.25">
      <c r="A768" s="9"/>
      <c r="AB768" s="13"/>
    </row>
    <row r="769" spans="1:28" ht="14.5" customHeight="1" x14ac:dyDescent="0.25">
      <c r="A769" s="9"/>
      <c r="AB769" s="13"/>
    </row>
    <row r="770" spans="1:28" ht="14.5" customHeight="1" x14ac:dyDescent="0.25">
      <c r="A770" s="9"/>
      <c r="AB770" s="13"/>
    </row>
    <row r="771" spans="1:28" ht="14.5" customHeight="1" x14ac:dyDescent="0.25">
      <c r="A771" s="9"/>
      <c r="AB771" s="13"/>
    </row>
    <row r="772" spans="1:28" ht="14.5" customHeight="1" x14ac:dyDescent="0.25">
      <c r="A772" s="9"/>
      <c r="AB772" s="13"/>
    </row>
    <row r="773" spans="1:28" ht="14.5" customHeight="1" x14ac:dyDescent="0.25">
      <c r="A773" s="9"/>
      <c r="AB773" s="13"/>
    </row>
    <row r="774" spans="1:28" ht="14.5" customHeight="1" x14ac:dyDescent="0.25">
      <c r="A774" s="9"/>
      <c r="AB774" s="13"/>
    </row>
    <row r="775" spans="1:28" ht="14.5" customHeight="1" x14ac:dyDescent="0.25">
      <c r="A775" s="9"/>
      <c r="AB775" s="13"/>
    </row>
    <row r="776" spans="1:28" ht="14.5" customHeight="1" x14ac:dyDescent="0.25">
      <c r="A776" s="9"/>
      <c r="AB776" s="13"/>
    </row>
    <row r="777" spans="1:28" ht="14.5" customHeight="1" x14ac:dyDescent="0.25">
      <c r="A777" s="9"/>
      <c r="AB777" s="13"/>
    </row>
    <row r="778" spans="1:28" ht="14.5" customHeight="1" x14ac:dyDescent="0.25">
      <c r="A778" s="9"/>
      <c r="AB778" s="13"/>
    </row>
    <row r="779" spans="1:28" ht="14.5" customHeight="1" x14ac:dyDescent="0.25">
      <c r="A779" s="9"/>
      <c r="AB779" s="13"/>
    </row>
    <row r="780" spans="1:28" ht="14.5" customHeight="1" x14ac:dyDescent="0.25">
      <c r="A780" s="9"/>
      <c r="AB780" s="13"/>
    </row>
    <row r="781" spans="1:28" ht="14.5" customHeight="1" x14ac:dyDescent="0.25">
      <c r="A781" s="9"/>
      <c r="AB781" s="13"/>
    </row>
    <row r="782" spans="1:28" ht="14.5" customHeight="1" x14ac:dyDescent="0.25">
      <c r="A782" s="9"/>
      <c r="AB782" s="13"/>
    </row>
    <row r="783" spans="1:28" ht="14.5" customHeight="1" x14ac:dyDescent="0.25">
      <c r="A783" s="9"/>
      <c r="AB783" s="13"/>
    </row>
    <row r="784" spans="1:28" ht="14.5" customHeight="1" x14ac:dyDescent="0.25">
      <c r="A784" s="9"/>
      <c r="AB784" s="13"/>
    </row>
    <row r="785" spans="1:28" ht="14.5" customHeight="1" x14ac:dyDescent="0.25">
      <c r="A785" s="9"/>
      <c r="AB785" s="13"/>
    </row>
    <row r="786" spans="1:28" ht="14.5" customHeight="1" x14ac:dyDescent="0.25">
      <c r="A786" s="9"/>
      <c r="AB786" s="13"/>
    </row>
    <row r="787" spans="1:28" ht="14.5" customHeight="1" x14ac:dyDescent="0.25">
      <c r="A787" s="9"/>
      <c r="AB787" s="13"/>
    </row>
    <row r="788" spans="1:28" ht="14.5" customHeight="1" x14ac:dyDescent="0.25">
      <c r="A788" s="9"/>
      <c r="AB788" s="13"/>
    </row>
    <row r="789" spans="1:28" ht="14.5" customHeight="1" x14ac:dyDescent="0.25">
      <c r="A789" s="9"/>
      <c r="AB789" s="13"/>
    </row>
    <row r="790" spans="1:28" ht="14.5" customHeight="1" x14ac:dyDescent="0.25">
      <c r="A790" s="9"/>
      <c r="AB790" s="13"/>
    </row>
    <row r="791" spans="1:28" ht="14.5" customHeight="1" x14ac:dyDescent="0.25">
      <c r="A791" s="9"/>
      <c r="AB791" s="13"/>
    </row>
    <row r="792" spans="1:28" ht="14.5" customHeight="1" x14ac:dyDescent="0.25">
      <c r="A792" s="9"/>
      <c r="AB792" s="13"/>
    </row>
    <row r="793" spans="1:28" ht="14.5" customHeight="1" x14ac:dyDescent="0.25">
      <c r="A793" s="9"/>
      <c r="AB793" s="13"/>
    </row>
    <row r="794" spans="1:28" ht="14.5" customHeight="1" x14ac:dyDescent="0.25">
      <c r="A794" s="9"/>
      <c r="AB794" s="13"/>
    </row>
    <row r="795" spans="1:28" ht="14.5" customHeight="1" x14ac:dyDescent="0.25">
      <c r="A795" s="9"/>
      <c r="AB795" s="13"/>
    </row>
    <row r="796" spans="1:28" ht="14.5" customHeight="1" x14ac:dyDescent="0.25">
      <c r="A796" s="9"/>
      <c r="AB796" s="13"/>
    </row>
    <row r="797" spans="1:28" ht="14.5" customHeight="1" x14ac:dyDescent="0.25">
      <c r="A797" s="9"/>
      <c r="AB797" s="13"/>
    </row>
    <row r="798" spans="1:28" ht="14.5" customHeight="1" x14ac:dyDescent="0.25">
      <c r="A798" s="9"/>
      <c r="AB798" s="13"/>
    </row>
    <row r="799" spans="1:28" ht="14.5" customHeight="1" x14ac:dyDescent="0.25">
      <c r="A799" s="9"/>
      <c r="AB799" s="13"/>
    </row>
    <row r="800" spans="1:28" ht="14.5" customHeight="1" x14ac:dyDescent="0.25">
      <c r="A800" s="9"/>
      <c r="AB800" s="13"/>
    </row>
    <row r="801" spans="1:28" ht="14.5" customHeight="1" x14ac:dyDescent="0.25">
      <c r="A801" s="9"/>
      <c r="AB801" s="13"/>
    </row>
    <row r="802" spans="1:28" ht="14.5" customHeight="1" x14ac:dyDescent="0.25">
      <c r="A802" s="9"/>
      <c r="AB802" s="13"/>
    </row>
    <row r="803" spans="1:28" ht="14.5" customHeight="1" x14ac:dyDescent="0.25">
      <c r="A803" s="9"/>
      <c r="AB803" s="13"/>
    </row>
    <row r="804" spans="1:28" ht="14.5" customHeight="1" x14ac:dyDescent="0.25">
      <c r="A804" s="9"/>
      <c r="AB804" s="13"/>
    </row>
    <row r="805" spans="1:28" ht="14.5" customHeight="1" x14ac:dyDescent="0.25">
      <c r="A805" s="9"/>
      <c r="AB805" s="13"/>
    </row>
    <row r="806" spans="1:28" ht="14.5" customHeight="1" x14ac:dyDescent="0.25">
      <c r="A806" s="9"/>
      <c r="AB806" s="13"/>
    </row>
    <row r="807" spans="1:28" ht="14.5" customHeight="1" x14ac:dyDescent="0.25">
      <c r="A807" s="9"/>
      <c r="AB807" s="13"/>
    </row>
    <row r="808" spans="1:28" ht="14.5" customHeight="1" x14ac:dyDescent="0.25">
      <c r="A808" s="9"/>
      <c r="AB808" s="13"/>
    </row>
    <row r="809" spans="1:28" ht="14.5" customHeight="1" x14ac:dyDescent="0.25">
      <c r="A809" s="9"/>
      <c r="AB809" s="13"/>
    </row>
    <row r="810" spans="1:28" ht="14.5" customHeight="1" x14ac:dyDescent="0.25">
      <c r="A810" s="9"/>
      <c r="AB810" s="13"/>
    </row>
    <row r="811" spans="1:28" ht="14.5" customHeight="1" x14ac:dyDescent="0.25">
      <c r="A811" s="9"/>
      <c r="AB811" s="13"/>
    </row>
    <row r="812" spans="1:28" ht="14.5" customHeight="1" x14ac:dyDescent="0.25">
      <c r="A812" s="9"/>
      <c r="AB812" s="13"/>
    </row>
    <row r="813" spans="1:28" ht="14.5" customHeight="1" x14ac:dyDescent="0.25">
      <c r="A813" s="9"/>
      <c r="AB813" s="13"/>
    </row>
    <row r="814" spans="1:28" ht="14.5" customHeight="1" x14ac:dyDescent="0.25">
      <c r="A814" s="9"/>
      <c r="AB814" s="13"/>
    </row>
    <row r="815" spans="1:28" ht="14.5" customHeight="1" x14ac:dyDescent="0.25">
      <c r="A815" s="9"/>
      <c r="AB815" s="13"/>
    </row>
    <row r="816" spans="1:28" ht="14.5" customHeight="1" x14ac:dyDescent="0.25">
      <c r="A816" s="9"/>
      <c r="AB816" s="13"/>
    </row>
    <row r="817" spans="1:28" ht="14.5" customHeight="1" x14ac:dyDescent="0.25">
      <c r="A817" s="9"/>
      <c r="AB817" s="13"/>
    </row>
    <row r="818" spans="1:28" ht="14.5" customHeight="1" x14ac:dyDescent="0.25">
      <c r="A818" s="9"/>
      <c r="AB818" s="13"/>
    </row>
    <row r="819" spans="1:28" ht="14.5" customHeight="1" x14ac:dyDescent="0.25">
      <c r="A819" s="9"/>
      <c r="AB819" s="13"/>
    </row>
    <row r="820" spans="1:28" ht="14.5" customHeight="1" x14ac:dyDescent="0.25">
      <c r="A820" s="9"/>
      <c r="AB820" s="13"/>
    </row>
    <row r="821" spans="1:28" ht="14.5" customHeight="1" x14ac:dyDescent="0.25">
      <c r="A821" s="9"/>
      <c r="AB821" s="13"/>
    </row>
    <row r="822" spans="1:28" ht="14.5" customHeight="1" x14ac:dyDescent="0.25">
      <c r="A822" s="9"/>
      <c r="AB822" s="13"/>
    </row>
    <row r="823" spans="1:28" ht="14.5" customHeight="1" x14ac:dyDescent="0.25">
      <c r="A823" s="9"/>
      <c r="AB823" s="13"/>
    </row>
    <row r="824" spans="1:28" ht="14.5" customHeight="1" x14ac:dyDescent="0.25">
      <c r="A824" s="9"/>
      <c r="AB824" s="13"/>
    </row>
    <row r="825" spans="1:28" ht="14.5" customHeight="1" x14ac:dyDescent="0.25">
      <c r="A825" s="9"/>
      <c r="AB825" s="13"/>
    </row>
    <row r="826" spans="1:28" ht="14.5" customHeight="1" x14ac:dyDescent="0.25">
      <c r="A826" s="9"/>
      <c r="AB826" s="13"/>
    </row>
    <row r="827" spans="1:28" ht="14.5" customHeight="1" x14ac:dyDescent="0.25">
      <c r="A827" s="9"/>
      <c r="AB827" s="13"/>
    </row>
    <row r="828" spans="1:28" ht="14.5" customHeight="1" x14ac:dyDescent="0.25">
      <c r="A828" s="9"/>
      <c r="AB828" s="13"/>
    </row>
    <row r="829" spans="1:28" ht="14.5" customHeight="1" x14ac:dyDescent="0.25">
      <c r="A829" s="9"/>
      <c r="AB829" s="13"/>
    </row>
    <row r="830" spans="1:28" ht="14.5" customHeight="1" x14ac:dyDescent="0.25">
      <c r="A830" s="9"/>
      <c r="AB830" s="13"/>
    </row>
    <row r="831" spans="1:28" ht="14.5" customHeight="1" x14ac:dyDescent="0.25">
      <c r="A831" s="9"/>
      <c r="AB831" s="13"/>
    </row>
    <row r="832" spans="1:28" ht="14.5" customHeight="1" x14ac:dyDescent="0.25">
      <c r="A832" s="9"/>
      <c r="AB832" s="13"/>
    </row>
    <row r="833" spans="1:28" ht="14.5" customHeight="1" x14ac:dyDescent="0.25">
      <c r="A833" s="9"/>
      <c r="AB833" s="13"/>
    </row>
    <row r="834" spans="1:28" ht="14.5" customHeight="1" x14ac:dyDescent="0.25">
      <c r="A834" s="9"/>
      <c r="AB834" s="13"/>
    </row>
    <row r="835" spans="1:28" ht="14.5" customHeight="1" x14ac:dyDescent="0.25">
      <c r="A835" s="9"/>
      <c r="AB835" s="13"/>
    </row>
    <row r="836" spans="1:28" ht="14.5" customHeight="1" x14ac:dyDescent="0.25">
      <c r="A836" s="9"/>
      <c r="AB836" s="13"/>
    </row>
    <row r="837" spans="1:28" ht="14.5" customHeight="1" x14ac:dyDescent="0.25">
      <c r="A837" s="9"/>
      <c r="AB837" s="13"/>
    </row>
    <row r="838" spans="1:28" ht="14.5" customHeight="1" x14ac:dyDescent="0.25">
      <c r="A838" s="9"/>
      <c r="AB838" s="13"/>
    </row>
    <row r="839" spans="1:28" ht="14.5" customHeight="1" x14ac:dyDescent="0.25">
      <c r="A839" s="9"/>
      <c r="AB839" s="13"/>
    </row>
    <row r="840" spans="1:28" ht="14.5" customHeight="1" x14ac:dyDescent="0.25">
      <c r="A840" s="9"/>
      <c r="AB840" s="13"/>
    </row>
    <row r="841" spans="1:28" ht="14.5" customHeight="1" x14ac:dyDescent="0.25">
      <c r="A841" s="9"/>
      <c r="AB841" s="13"/>
    </row>
    <row r="842" spans="1:28" ht="14.5" customHeight="1" x14ac:dyDescent="0.25">
      <c r="A842" s="9"/>
      <c r="AB842" s="13"/>
    </row>
    <row r="843" spans="1:28" ht="14.5" customHeight="1" x14ac:dyDescent="0.25">
      <c r="A843" s="9"/>
      <c r="AB843" s="13"/>
    </row>
    <row r="844" spans="1:28" ht="14.5" customHeight="1" x14ac:dyDescent="0.25">
      <c r="A844" s="9"/>
      <c r="AB844" s="13"/>
    </row>
    <row r="845" spans="1:28" ht="14.5" customHeight="1" x14ac:dyDescent="0.25">
      <c r="A845" s="9"/>
      <c r="AB845" s="13"/>
    </row>
    <row r="846" spans="1:28" ht="14.5" customHeight="1" x14ac:dyDescent="0.25">
      <c r="A846" s="9"/>
      <c r="AB846" s="13"/>
    </row>
    <row r="847" spans="1:28" ht="14.5" customHeight="1" x14ac:dyDescent="0.25">
      <c r="A847" s="9"/>
      <c r="AB847" s="13"/>
    </row>
    <row r="848" spans="1:28" ht="14.5" customHeight="1" x14ac:dyDescent="0.25">
      <c r="A848" s="9"/>
      <c r="AB848" s="13"/>
    </row>
    <row r="849" spans="1:28" ht="14.5" customHeight="1" x14ac:dyDescent="0.25">
      <c r="A849" s="9"/>
      <c r="AB849" s="13"/>
    </row>
    <row r="850" spans="1:28" ht="14.5" customHeight="1" x14ac:dyDescent="0.25">
      <c r="A850" s="9"/>
      <c r="AB850" s="13"/>
    </row>
    <row r="851" spans="1:28" ht="14.5" customHeight="1" x14ac:dyDescent="0.25">
      <c r="A851" s="9"/>
      <c r="AB851" s="13"/>
    </row>
    <row r="852" spans="1:28" ht="14.5" customHeight="1" x14ac:dyDescent="0.25">
      <c r="A852" s="9"/>
      <c r="AB852" s="13"/>
    </row>
    <row r="853" spans="1:28" ht="14.5" customHeight="1" x14ac:dyDescent="0.25">
      <c r="A853" s="9"/>
      <c r="AB853" s="13"/>
    </row>
    <row r="854" spans="1:28" ht="14.5" customHeight="1" x14ac:dyDescent="0.25">
      <c r="A854" s="9"/>
      <c r="AB854" s="13"/>
    </row>
    <row r="855" spans="1:28" ht="14.5" customHeight="1" x14ac:dyDescent="0.25">
      <c r="A855" s="9"/>
      <c r="AB855" s="13"/>
    </row>
    <row r="856" spans="1:28" ht="14.5" customHeight="1" x14ac:dyDescent="0.25">
      <c r="A856" s="9"/>
      <c r="AB856" s="13"/>
    </row>
    <row r="857" spans="1:28" ht="14.5" customHeight="1" x14ac:dyDescent="0.25">
      <c r="A857" s="9"/>
      <c r="AB857" s="13"/>
    </row>
    <row r="858" spans="1:28" ht="14.5" customHeight="1" x14ac:dyDescent="0.25">
      <c r="A858" s="9"/>
      <c r="AB858" s="13"/>
    </row>
    <row r="859" spans="1:28" ht="14.5" customHeight="1" x14ac:dyDescent="0.25">
      <c r="A859" s="9"/>
      <c r="AB859" s="13"/>
    </row>
    <row r="860" spans="1:28" ht="14.5" customHeight="1" x14ac:dyDescent="0.25">
      <c r="A860" s="9"/>
      <c r="AB860" s="13"/>
    </row>
    <row r="861" spans="1:28" ht="14.5" customHeight="1" x14ac:dyDescent="0.25">
      <c r="A861" s="9"/>
      <c r="AB861" s="13"/>
    </row>
    <row r="862" spans="1:28" ht="14.5" customHeight="1" x14ac:dyDescent="0.25">
      <c r="A862" s="9"/>
      <c r="AB862" s="13"/>
    </row>
    <row r="863" spans="1:28" ht="14.5" customHeight="1" x14ac:dyDescent="0.25">
      <c r="A863" s="9"/>
      <c r="AB863" s="13"/>
    </row>
    <row r="864" spans="1:28" ht="14.5" customHeight="1" x14ac:dyDescent="0.25">
      <c r="A864" s="9"/>
      <c r="AB864" s="13"/>
    </row>
    <row r="865" spans="1:28" ht="14.5" customHeight="1" x14ac:dyDescent="0.25">
      <c r="A865" s="9"/>
      <c r="AB865" s="13"/>
    </row>
    <row r="866" spans="1:28" ht="14.5" customHeight="1" x14ac:dyDescent="0.25">
      <c r="A866" s="9"/>
      <c r="AB866" s="13"/>
    </row>
    <row r="867" spans="1:28" ht="14.5" customHeight="1" x14ac:dyDescent="0.25">
      <c r="A867" s="9"/>
      <c r="AB867" s="13"/>
    </row>
    <row r="868" spans="1:28" ht="14.5" customHeight="1" x14ac:dyDescent="0.25">
      <c r="A868" s="9"/>
      <c r="AB868" s="13"/>
    </row>
    <row r="869" spans="1:28" ht="14.5" customHeight="1" x14ac:dyDescent="0.25">
      <c r="A869" s="9"/>
      <c r="AB869" s="13"/>
    </row>
    <row r="870" spans="1:28" ht="14.5" customHeight="1" x14ac:dyDescent="0.25">
      <c r="A870" s="9"/>
      <c r="AB870" s="13"/>
    </row>
    <row r="871" spans="1:28" ht="14.5" customHeight="1" x14ac:dyDescent="0.25">
      <c r="A871" s="9"/>
      <c r="AB871" s="13"/>
    </row>
    <row r="872" spans="1:28" ht="14.5" customHeight="1" x14ac:dyDescent="0.25">
      <c r="A872" s="9"/>
      <c r="AB872" s="13"/>
    </row>
    <row r="873" spans="1:28" ht="14.5" customHeight="1" x14ac:dyDescent="0.25">
      <c r="A873" s="9"/>
      <c r="AB873" s="13"/>
    </row>
    <row r="874" spans="1:28" ht="14.5" customHeight="1" x14ac:dyDescent="0.25">
      <c r="A874" s="9"/>
      <c r="AB874" s="13"/>
    </row>
    <row r="875" spans="1:28" ht="14.5" customHeight="1" x14ac:dyDescent="0.25">
      <c r="A875" s="9"/>
      <c r="AB875" s="13"/>
    </row>
    <row r="876" spans="1:28" ht="14.5" customHeight="1" x14ac:dyDescent="0.25">
      <c r="A876" s="9"/>
      <c r="AB876" s="13"/>
    </row>
    <row r="877" spans="1:28" ht="14.5" customHeight="1" x14ac:dyDescent="0.25">
      <c r="A877" s="9"/>
      <c r="AB877" s="13"/>
    </row>
    <row r="878" spans="1:28" ht="14.5" customHeight="1" x14ac:dyDescent="0.25">
      <c r="A878" s="9"/>
      <c r="AB878" s="13"/>
    </row>
    <row r="879" spans="1:28" ht="14.5" customHeight="1" x14ac:dyDescent="0.25">
      <c r="A879" s="9"/>
      <c r="AB879" s="13"/>
    </row>
    <row r="880" spans="1:28" ht="14.5" customHeight="1" x14ac:dyDescent="0.25">
      <c r="A880" s="9"/>
      <c r="AB880" s="13"/>
    </row>
    <row r="881" spans="1:28" ht="14.5" customHeight="1" x14ac:dyDescent="0.25">
      <c r="A881" s="9"/>
      <c r="AB881" s="13"/>
    </row>
    <row r="882" spans="1:28" ht="14.5" customHeight="1" x14ac:dyDescent="0.25">
      <c r="A882" s="9"/>
      <c r="AB882" s="13"/>
    </row>
    <row r="883" spans="1:28" ht="14.5" customHeight="1" x14ac:dyDescent="0.25">
      <c r="A883" s="9"/>
      <c r="AB883" s="13"/>
    </row>
    <row r="884" spans="1:28" ht="14.5" customHeight="1" x14ac:dyDescent="0.25">
      <c r="A884" s="9"/>
      <c r="AB884" s="13"/>
    </row>
    <row r="885" spans="1:28" ht="14.5" customHeight="1" x14ac:dyDescent="0.25">
      <c r="A885" s="9"/>
      <c r="AB885" s="13"/>
    </row>
    <row r="886" spans="1:28" ht="14.5" customHeight="1" x14ac:dyDescent="0.25">
      <c r="A886" s="9"/>
      <c r="AB886" s="13"/>
    </row>
    <row r="887" spans="1:28" ht="14.5" customHeight="1" x14ac:dyDescent="0.25">
      <c r="A887" s="9"/>
      <c r="AB887" s="13"/>
    </row>
    <row r="888" spans="1:28" ht="14.5" customHeight="1" x14ac:dyDescent="0.25">
      <c r="A888" s="9"/>
      <c r="AB888" s="13"/>
    </row>
    <row r="889" spans="1:28" ht="14.5" customHeight="1" x14ac:dyDescent="0.25">
      <c r="A889" s="9"/>
      <c r="AB889" s="13"/>
    </row>
    <row r="890" spans="1:28" ht="14.5" customHeight="1" x14ac:dyDescent="0.25">
      <c r="A890" s="9"/>
      <c r="AB890" s="13"/>
    </row>
    <row r="891" spans="1:28" ht="14.5" customHeight="1" x14ac:dyDescent="0.25">
      <c r="A891" s="9"/>
      <c r="AB891" s="13"/>
    </row>
    <row r="892" spans="1:28" ht="14.5" customHeight="1" x14ac:dyDescent="0.25">
      <c r="A892" s="9"/>
      <c r="AB892" s="13"/>
    </row>
    <row r="893" spans="1:28" ht="14.5" customHeight="1" x14ac:dyDescent="0.25">
      <c r="A893" s="9"/>
      <c r="AB893" s="13"/>
    </row>
    <row r="894" spans="1:28" ht="14.5" customHeight="1" x14ac:dyDescent="0.25">
      <c r="A894" s="9"/>
      <c r="AB894" s="13"/>
    </row>
    <row r="895" spans="1:28" ht="14.5" customHeight="1" x14ac:dyDescent="0.25">
      <c r="A895" s="9"/>
      <c r="AB895" s="13"/>
    </row>
    <row r="896" spans="1:28" ht="14.5" customHeight="1" x14ac:dyDescent="0.25">
      <c r="A896" s="9"/>
      <c r="AB896" s="13"/>
    </row>
    <row r="897" spans="1:28" ht="14.5" customHeight="1" x14ac:dyDescent="0.25">
      <c r="A897" s="9"/>
      <c r="AB897" s="13"/>
    </row>
    <row r="898" spans="1:28" ht="14.5" customHeight="1" x14ac:dyDescent="0.25">
      <c r="A898" s="9"/>
      <c r="AB898" s="13"/>
    </row>
    <row r="899" spans="1:28" ht="14.5" customHeight="1" x14ac:dyDescent="0.25">
      <c r="A899" s="9"/>
      <c r="AB899" s="13"/>
    </row>
    <row r="900" spans="1:28" ht="14.5" customHeight="1" x14ac:dyDescent="0.25">
      <c r="A900" s="9"/>
      <c r="AB900" s="13"/>
    </row>
    <row r="901" spans="1:28" ht="14.5" customHeight="1" x14ac:dyDescent="0.25">
      <c r="A901" s="9"/>
      <c r="AB901" s="13"/>
    </row>
    <row r="902" spans="1:28" ht="14.5" customHeight="1" x14ac:dyDescent="0.25">
      <c r="A902" s="9"/>
      <c r="AB902" s="13"/>
    </row>
    <row r="903" spans="1:28" ht="14.5" customHeight="1" x14ac:dyDescent="0.25">
      <c r="A903" s="9"/>
      <c r="AB903" s="13"/>
    </row>
    <row r="904" spans="1:28" ht="14.5" customHeight="1" x14ac:dyDescent="0.25">
      <c r="A904" s="9"/>
      <c r="AB904" s="13"/>
    </row>
    <row r="905" spans="1:28" ht="14.5" customHeight="1" x14ac:dyDescent="0.25">
      <c r="A905" s="9"/>
      <c r="AB905" s="13"/>
    </row>
    <row r="906" spans="1:28" ht="14.5" customHeight="1" x14ac:dyDescent="0.25">
      <c r="A906" s="9"/>
      <c r="AB906" s="13"/>
    </row>
    <row r="907" spans="1:28" ht="14.5" customHeight="1" x14ac:dyDescent="0.25">
      <c r="A907" s="9"/>
      <c r="AB907" s="13"/>
    </row>
    <row r="908" spans="1:28" ht="14.5" customHeight="1" x14ac:dyDescent="0.25">
      <c r="A908" s="9"/>
      <c r="AB908" s="13"/>
    </row>
    <row r="909" spans="1:28" ht="14.5" customHeight="1" x14ac:dyDescent="0.25">
      <c r="A909" s="9"/>
      <c r="AB909" s="13"/>
    </row>
    <row r="910" spans="1:28" ht="14.5" customHeight="1" x14ac:dyDescent="0.25">
      <c r="A910" s="9"/>
      <c r="AB910" s="13"/>
    </row>
    <row r="911" spans="1:28" ht="14.5" customHeight="1" x14ac:dyDescent="0.25">
      <c r="A911" s="9"/>
      <c r="AB911" s="13"/>
    </row>
    <row r="912" spans="1:28" ht="14.5" customHeight="1" x14ac:dyDescent="0.25">
      <c r="A912" s="9"/>
      <c r="AB912" s="13"/>
    </row>
    <row r="913" spans="1:28" ht="14.5" customHeight="1" x14ac:dyDescent="0.25">
      <c r="A913" s="9"/>
      <c r="AB913" s="13"/>
    </row>
    <row r="914" spans="1:28" ht="14.5" customHeight="1" x14ac:dyDescent="0.25">
      <c r="A914" s="9"/>
      <c r="AB914" s="13"/>
    </row>
    <row r="915" spans="1:28" ht="14.5" customHeight="1" x14ac:dyDescent="0.25">
      <c r="A915" s="9"/>
      <c r="AB915" s="13"/>
    </row>
    <row r="916" spans="1:28" ht="14.5" customHeight="1" x14ac:dyDescent="0.25">
      <c r="A916" s="9"/>
      <c r="AB916" s="13"/>
    </row>
    <row r="917" spans="1:28" ht="14.5" customHeight="1" x14ac:dyDescent="0.25">
      <c r="A917" s="9"/>
      <c r="AB917" s="13"/>
    </row>
    <row r="918" spans="1:28" ht="14.5" customHeight="1" x14ac:dyDescent="0.25">
      <c r="A918" s="9"/>
      <c r="AB918" s="13"/>
    </row>
    <row r="919" spans="1:28" ht="14.5" customHeight="1" x14ac:dyDescent="0.25">
      <c r="A919" s="9"/>
      <c r="AB919" s="13"/>
    </row>
    <row r="920" spans="1:28" ht="14.5" customHeight="1" x14ac:dyDescent="0.25">
      <c r="A920" s="9"/>
      <c r="AB920" s="13"/>
    </row>
    <row r="921" spans="1:28" ht="14.5" customHeight="1" x14ac:dyDescent="0.25">
      <c r="A921" s="9"/>
      <c r="AB921" s="13"/>
    </row>
    <row r="922" spans="1:28" ht="14.5" customHeight="1" x14ac:dyDescent="0.25">
      <c r="A922" s="9"/>
      <c r="AB922" s="13"/>
    </row>
    <row r="923" spans="1:28" ht="14.5" customHeight="1" x14ac:dyDescent="0.25">
      <c r="A923" s="9"/>
      <c r="AB923" s="13"/>
    </row>
    <row r="924" spans="1:28" ht="14.5" customHeight="1" x14ac:dyDescent="0.25">
      <c r="A924" s="9"/>
      <c r="AB924" s="13"/>
    </row>
    <row r="925" spans="1:28" ht="14.5" customHeight="1" x14ac:dyDescent="0.25">
      <c r="A925" s="9"/>
      <c r="AB925" s="13"/>
    </row>
    <row r="926" spans="1:28" ht="14.5" customHeight="1" x14ac:dyDescent="0.25">
      <c r="A926" s="9"/>
      <c r="AB926" s="13"/>
    </row>
    <row r="927" spans="1:28" ht="14.5" customHeight="1" x14ac:dyDescent="0.25">
      <c r="A927" s="9"/>
      <c r="AB927" s="13"/>
    </row>
    <row r="928" spans="1:28" ht="14.5" customHeight="1" x14ac:dyDescent="0.25">
      <c r="A928" s="9"/>
      <c r="AB928" s="13"/>
    </row>
    <row r="929" spans="1:28" ht="14.5" customHeight="1" x14ac:dyDescent="0.25">
      <c r="A929" s="9"/>
      <c r="AB929" s="13"/>
    </row>
    <row r="930" spans="1:28" ht="14.5" customHeight="1" x14ac:dyDescent="0.25">
      <c r="A930" s="9"/>
      <c r="AB930" s="13"/>
    </row>
  </sheetData>
  <pageMargins left="0.7" right="0.7" top="0.75" bottom="0.75" header="0.3" footer="0.3"/>
  <pageSetup orientation="portrait" horizontalDpi="4294967293" verticalDpi="0" r:id="rId1"/>
  <ignoredErrors>
    <ignoredError sqref="B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9"/>
  <sheetViews>
    <sheetView topLeftCell="A41" workbookViewId="0">
      <selection activeCell="D61" sqref="D61"/>
    </sheetView>
  </sheetViews>
  <sheetFormatPr defaultColWidth="14.453125" defaultRowHeight="14.5" customHeight="1" x14ac:dyDescent="0.25"/>
  <cols>
    <col min="1" max="1" width="26.81640625" customWidth="1"/>
  </cols>
  <sheetData>
    <row r="1" spans="1:24" ht="14.5" customHeight="1" x14ac:dyDescent="0.3">
      <c r="A1" s="31" t="s">
        <v>1</v>
      </c>
      <c r="B1" s="32"/>
      <c r="C1" s="32"/>
      <c r="D1" s="3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customHeight="1" x14ac:dyDescent="0.25">
      <c r="A2" s="3"/>
      <c r="B2" s="4" t="str">
        <f>'Estado de resultados'!B3</f>
        <v>DIC</v>
      </c>
      <c r="C2" s="35" t="s">
        <v>117</v>
      </c>
      <c r="D2" s="35" t="s">
        <v>118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customHeight="1" x14ac:dyDescent="0.25">
      <c r="A3" s="1" t="s">
        <v>7</v>
      </c>
      <c r="B3" s="1">
        <f>'Estado de resultados'!B6</f>
        <v>3300000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customHeight="1" x14ac:dyDescent="0.25">
      <c r="A4" s="1" t="s">
        <v>11</v>
      </c>
      <c r="B4" s="1">
        <f>B3*0.3</f>
        <v>990000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customHeight="1" x14ac:dyDescent="0.25">
      <c r="A5" s="1" t="s">
        <v>13</v>
      </c>
      <c r="B5" s="1">
        <f>B3*0.7</f>
        <v>2310000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customHeight="1" x14ac:dyDescent="0.25">
      <c r="A6" s="1" t="s">
        <v>17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customHeight="1" x14ac:dyDescent="0.25">
      <c r="A7" s="1" t="str">
        <f>B2</f>
        <v>DIC</v>
      </c>
      <c r="B7" s="1"/>
      <c r="C7" s="1">
        <f>B5*0.5</f>
        <v>1155000</v>
      </c>
      <c r="D7" s="1">
        <f>C7</f>
        <v>1155000</v>
      </c>
      <c r="E7" s="1"/>
      <c r="F7" s="1"/>
      <c r="G7" s="38" t="s">
        <v>119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customHeight="1" x14ac:dyDescent="0.25">
      <c r="A8" s="1"/>
      <c r="B8" s="1"/>
      <c r="C8" s="1"/>
      <c r="D8" s="1"/>
      <c r="E8" s="1"/>
      <c r="F8" s="1"/>
      <c r="G8" s="38" t="s">
        <v>120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customHeight="1" x14ac:dyDescent="0.25">
      <c r="A10" s="37" t="s">
        <v>121</v>
      </c>
      <c r="B10" s="1">
        <f>(2851200*0.7)*0.5</f>
        <v>997919.99999999988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customHeight="1" x14ac:dyDescent="0.25">
      <c r="A11" s="37" t="s">
        <v>122</v>
      </c>
      <c r="B11" s="1">
        <f>(3105300*0.7)*0.5</f>
        <v>1086855</v>
      </c>
      <c r="C11" s="1">
        <f>B11</f>
        <v>1086855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customHeight="1" x14ac:dyDescent="0.25">
      <c r="A12" s="1"/>
      <c r="B12" s="1"/>
      <c r="C12" s="1"/>
      <c r="D12" s="1"/>
      <c r="E12" s="15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s="22" customFormat="1" ht="14.5" customHeight="1" x14ac:dyDescent="0.3">
      <c r="A13" s="28" t="s">
        <v>33</v>
      </c>
      <c r="B13" s="28">
        <f t="shared" ref="B13:D13" si="0">SUM(B7:B12)</f>
        <v>2084775</v>
      </c>
      <c r="C13" s="28">
        <f t="shared" si="0"/>
        <v>2241855</v>
      </c>
      <c r="D13" s="28">
        <f t="shared" si="0"/>
        <v>1155000</v>
      </c>
      <c r="E13" s="29">
        <f>D13+C13</f>
        <v>3396855</v>
      </c>
      <c r="F13" s="29"/>
      <c r="G13" s="29"/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4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22" customFormat="1" ht="14.5" customHeight="1" x14ac:dyDescent="0.3">
      <c r="A16" s="33" t="s">
        <v>42</v>
      </c>
      <c r="B16" s="33"/>
      <c r="C16" s="33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 ht="14.5" customHeight="1" x14ac:dyDescent="0.25">
      <c r="A17" s="1"/>
      <c r="B17" s="37" t="s">
        <v>116</v>
      </c>
      <c r="C17" s="37" t="s">
        <v>117</v>
      </c>
      <c r="D17" s="37" t="s">
        <v>118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customHeight="1" x14ac:dyDescent="0.25">
      <c r="A18" s="1" t="s">
        <v>47</v>
      </c>
      <c r="B18" s="1">
        <f>'Estado de resultados'!B26</f>
        <v>876280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customHeight="1" x14ac:dyDescent="0.25">
      <c r="A19" s="1" t="s">
        <v>58</v>
      </c>
      <c r="B19" s="1">
        <f>B18*0.4</f>
        <v>350512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5" customHeight="1" x14ac:dyDescent="0.25">
      <c r="A20" s="1" t="s">
        <v>60</v>
      </c>
      <c r="B20" s="1">
        <f>B18*0.6</f>
        <v>525768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5" customHeight="1" x14ac:dyDescent="0.25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5" customHeight="1" x14ac:dyDescent="0.25">
      <c r="A22" s="1" t="str">
        <f>B17</f>
        <v>dic</v>
      </c>
      <c r="B22" s="1"/>
      <c r="C22" s="1">
        <f>B20</f>
        <v>525768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5" customHeight="1" x14ac:dyDescent="0.25">
      <c r="A25" s="1" t="s">
        <v>123</v>
      </c>
      <c r="B25" s="39">
        <v>494748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22" customFormat="1" ht="14.5" customHeight="1" x14ac:dyDescent="0.3">
      <c r="A28" s="28" t="s">
        <v>33</v>
      </c>
      <c r="B28" s="28">
        <f t="shared" ref="B28:D28" si="1">SUM(B22:B27)</f>
        <v>494748</v>
      </c>
      <c r="C28" s="28">
        <f t="shared" si="1"/>
        <v>525768</v>
      </c>
      <c r="D28" s="28"/>
      <c r="E28" s="29"/>
      <c r="F28" s="29"/>
      <c r="G28" s="29"/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 ht="14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5" customHeight="1" x14ac:dyDescent="0.3">
      <c r="A31" s="33" t="s">
        <v>65</v>
      </c>
      <c r="B31" s="33"/>
      <c r="C31" s="33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5" customHeight="1" x14ac:dyDescent="0.25">
      <c r="A32" s="1" t="s">
        <v>66</v>
      </c>
      <c r="B32" s="39">
        <v>153250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5" customHeight="1" x14ac:dyDescent="0.25">
      <c r="A33" s="1" t="s">
        <v>68</v>
      </c>
      <c r="B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5" customHeight="1" x14ac:dyDescent="0.25">
      <c r="A34" s="1" t="s">
        <v>69</v>
      </c>
      <c r="B34" s="1">
        <f t="shared" ref="B34:D34" si="2">B4</f>
        <v>990000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5" customHeight="1" x14ac:dyDescent="0.25">
      <c r="A35" s="1" t="s">
        <v>70</v>
      </c>
      <c r="B35" s="1">
        <f t="shared" ref="B35:D35" si="3">B13</f>
        <v>2084775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5" customHeight="1" x14ac:dyDescent="0.3">
      <c r="A36" s="1" t="s">
        <v>72</v>
      </c>
      <c r="B36" s="1">
        <f t="shared" ref="B36:D36" si="4">SUM(B34:B35)</f>
        <v>3074775</v>
      </c>
      <c r="E36" s="18"/>
      <c r="F36" s="18"/>
      <c r="G36" s="18"/>
      <c r="H36" s="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4.5" customHeight="1" x14ac:dyDescent="0.25">
      <c r="A37" s="1"/>
      <c r="B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22" customFormat="1" ht="14.5" customHeight="1" x14ac:dyDescent="0.3">
      <c r="A38" s="28" t="s">
        <v>75</v>
      </c>
      <c r="B38" s="28">
        <f t="shared" ref="B38:D38" si="5">B32+B36</f>
        <v>3228025</v>
      </c>
      <c r="C38"/>
      <c r="D38"/>
      <c r="E38" s="30"/>
      <c r="F38" s="30"/>
      <c r="G38" s="30"/>
      <c r="H38" s="28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4.5" customHeight="1" x14ac:dyDescent="0.25">
      <c r="A39" s="1"/>
      <c r="B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5" customHeight="1" x14ac:dyDescent="0.25">
      <c r="A40" s="1" t="s">
        <v>79</v>
      </c>
      <c r="B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5" customHeight="1" x14ac:dyDescent="0.25">
      <c r="A41" s="1" t="s">
        <v>81</v>
      </c>
      <c r="B41" s="1">
        <f t="shared" ref="B41:D41" si="6">B19</f>
        <v>350512</v>
      </c>
      <c r="E41" s="20"/>
      <c r="F41" s="20"/>
      <c r="G41" s="20"/>
      <c r="H41" s="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ht="14.5" customHeight="1" x14ac:dyDescent="0.25">
      <c r="A42" s="1" t="s">
        <v>82</v>
      </c>
      <c r="B42" s="1">
        <f t="shared" ref="B42:D42" si="7">B28</f>
        <v>494748</v>
      </c>
      <c r="E42" s="20"/>
      <c r="F42" s="20"/>
      <c r="G42" s="20"/>
      <c r="H42" s="1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ht="14.5" customHeight="1" x14ac:dyDescent="0.25">
      <c r="A43" s="1" t="s">
        <v>85</v>
      </c>
      <c r="B43" s="1">
        <f>'Estado de resultados'!B42</f>
        <v>1052800</v>
      </c>
      <c r="E43" s="20"/>
      <c r="F43" s="20"/>
      <c r="G43" s="20"/>
      <c r="H43" s="1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ht="14.5" customHeight="1" x14ac:dyDescent="0.25">
      <c r="A44" s="1" t="s">
        <v>87</v>
      </c>
      <c r="B44" s="20">
        <f>'Estado de resultados'!B50-32000</f>
        <v>182500</v>
      </c>
      <c r="E44" s="20"/>
      <c r="F44" s="20"/>
      <c r="G44" s="20"/>
      <c r="H44" s="1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ht="14.5" customHeight="1" x14ac:dyDescent="0.25">
      <c r="A45" s="1" t="s">
        <v>89</v>
      </c>
      <c r="B45" s="1">
        <f>'Estado de resultados'!B83</f>
        <v>95500</v>
      </c>
      <c r="E45" s="20"/>
      <c r="F45" s="20"/>
      <c r="G45" s="20"/>
      <c r="H45" s="1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ht="14.5" customHeight="1" x14ac:dyDescent="0.25">
      <c r="A46" s="1" t="s">
        <v>92</v>
      </c>
      <c r="B46" s="20">
        <f>'Estado de resultados'!B89-5000</f>
        <v>37750</v>
      </c>
      <c r="E46" s="20"/>
      <c r="F46" s="20"/>
      <c r="G46" s="20"/>
      <c r="H46" s="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ht="14.5" customHeight="1" x14ac:dyDescent="0.3">
      <c r="A47" s="1" t="s">
        <v>94</v>
      </c>
      <c r="B47" s="1">
        <f t="shared" ref="B47:D47" si="8">SUM(B41:B46)</f>
        <v>2213810</v>
      </c>
      <c r="E47" s="19"/>
      <c r="F47" s="19"/>
      <c r="G47" s="19"/>
      <c r="H47" s="1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4.5" customHeight="1" x14ac:dyDescent="0.25">
      <c r="A48" s="1"/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5" customHeight="1" x14ac:dyDescent="0.25">
      <c r="A49" s="1" t="s">
        <v>96</v>
      </c>
      <c r="B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5" customHeight="1" x14ac:dyDescent="0.25">
      <c r="A50" s="1" t="s">
        <v>97</v>
      </c>
      <c r="B50" s="39">
        <v>124340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5" customHeight="1" x14ac:dyDescent="0.25">
      <c r="A51" s="37" t="s">
        <v>124</v>
      </c>
      <c r="B51" s="1">
        <v>38000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22" customFormat="1" ht="14.5" customHeight="1" x14ac:dyDescent="0.3">
      <c r="A52" s="28" t="s">
        <v>98</v>
      </c>
      <c r="B52" s="28">
        <f t="shared" ref="B52:D52" si="9">B47+B50+B51</f>
        <v>2376150</v>
      </c>
      <c r="C52"/>
      <c r="D52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spans="1:24" ht="14.5" customHeight="1" x14ac:dyDescent="0.25">
      <c r="A53" s="1"/>
      <c r="B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5" customHeight="1" x14ac:dyDescent="0.3">
      <c r="A54" s="1" t="s">
        <v>101</v>
      </c>
      <c r="B54" s="1">
        <f t="shared" ref="B54:D54" si="10">B38-B52</f>
        <v>851875</v>
      </c>
      <c r="E54" s="19"/>
      <c r="F54" s="19"/>
      <c r="G54" s="19"/>
      <c r="H54" s="1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4.5" customHeight="1" x14ac:dyDescent="0.25">
      <c r="A55" s="1"/>
      <c r="B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5" customHeight="1" x14ac:dyDescent="0.25">
      <c r="A56" s="1" t="s">
        <v>104</v>
      </c>
      <c r="B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22" customFormat="1" ht="14.5" customHeight="1" x14ac:dyDescent="0.3">
      <c r="A57" s="28" t="s">
        <v>106</v>
      </c>
      <c r="B57" s="28">
        <f t="shared" ref="B57:D57" si="11">B54+B55+B56</f>
        <v>851875</v>
      </c>
      <c r="C57"/>
      <c r="D5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spans="1:24" ht="14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3">
    <mergeCell ref="A1:D1"/>
    <mergeCell ref="A16:D16"/>
    <mergeCell ref="A31:D3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"/>
  <sheetViews>
    <sheetView tabSelected="1" topLeftCell="A8" workbookViewId="0">
      <selection activeCell="A28" sqref="A28"/>
    </sheetView>
  </sheetViews>
  <sheetFormatPr defaultColWidth="14.453125" defaultRowHeight="14.5" customHeight="1" x14ac:dyDescent="0.25"/>
  <cols>
    <col min="1" max="1" width="28.453125" customWidth="1"/>
    <col min="6" max="6" width="18.54296875" customWidth="1"/>
    <col min="7" max="7" width="18.81640625" customWidth="1"/>
  </cols>
  <sheetData>
    <row r="1" spans="1:26" ht="14.5" customHeight="1" x14ac:dyDescent="0.25">
      <c r="A1" s="41" t="s">
        <v>128</v>
      </c>
      <c r="B1" s="40"/>
      <c r="C1" s="40"/>
      <c r="D1" s="40"/>
      <c r="E1" s="40"/>
      <c r="F1" s="40"/>
      <c r="G1" s="40"/>
      <c r="H1" s="40"/>
    </row>
    <row r="2" spans="1:26" ht="14.5" customHeight="1" x14ac:dyDescent="0.3">
      <c r="A2" s="34" t="s">
        <v>0</v>
      </c>
      <c r="B2" s="34"/>
      <c r="C2" s="34"/>
      <c r="D2" s="34"/>
      <c r="E2" s="2"/>
      <c r="F2" s="34" t="s">
        <v>2</v>
      </c>
      <c r="G2" s="34"/>
      <c r="H2" s="34"/>
    </row>
    <row r="3" spans="1:26" ht="14.5" customHeight="1" x14ac:dyDescent="0.3">
      <c r="A3" s="12" t="s">
        <v>3</v>
      </c>
      <c r="B3" s="12"/>
      <c r="C3" s="12"/>
      <c r="D3" s="12"/>
      <c r="E3" s="12"/>
      <c r="F3" s="12" t="s">
        <v>3</v>
      </c>
      <c r="G3" s="12"/>
      <c r="H3" s="1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customHeight="1" x14ac:dyDescent="0.25">
      <c r="A4" s="12" t="s">
        <v>4</v>
      </c>
      <c r="B4" s="12"/>
      <c r="C4" s="12">
        <f>'Flujo de Caja'!B57</f>
        <v>851875</v>
      </c>
      <c r="D4" s="12"/>
      <c r="E4" s="12"/>
      <c r="F4" s="12" t="s">
        <v>5</v>
      </c>
      <c r="G4" s="12">
        <f>'Flujo de Caja'!C28</f>
        <v>525768</v>
      </c>
      <c r="H4" s="12"/>
    </row>
    <row r="5" spans="1:26" ht="14.5" customHeight="1" x14ac:dyDescent="0.25">
      <c r="A5" s="12" t="s">
        <v>6</v>
      </c>
      <c r="B5" s="12"/>
      <c r="C5" s="12">
        <f>'Flujo de Caja'!E13</f>
        <v>3396855</v>
      </c>
      <c r="D5" s="12"/>
      <c r="E5" s="12"/>
      <c r="F5" s="12" t="s">
        <v>8</v>
      </c>
      <c r="G5" s="12">
        <v>250000</v>
      </c>
      <c r="H5" s="12"/>
    </row>
    <row r="6" spans="1:26" ht="14.5" customHeight="1" x14ac:dyDescent="0.25">
      <c r="A6" s="12" t="s">
        <v>9</v>
      </c>
      <c r="B6" s="12"/>
      <c r="C6" s="26">
        <f>'Estado de resultados'!B74</f>
        <v>496949.57446808513</v>
      </c>
      <c r="D6" s="12"/>
      <c r="E6" s="12"/>
      <c r="F6" s="21" t="s">
        <v>126</v>
      </c>
      <c r="G6" s="12">
        <v>0</v>
      </c>
      <c r="H6" s="12"/>
    </row>
    <row r="7" spans="1:26" ht="14.5" customHeight="1" x14ac:dyDescent="0.25">
      <c r="A7" s="12" t="s">
        <v>10</v>
      </c>
      <c r="B7" s="12"/>
      <c r="C7" s="26">
        <f>'Estado de resultados'!B57</f>
        <v>114000</v>
      </c>
      <c r="D7" s="12">
        <f>SUM(C4:C7)</f>
        <v>4859679.5744680855</v>
      </c>
      <c r="E7" s="12"/>
      <c r="F7" s="12" t="s">
        <v>20</v>
      </c>
      <c r="G7" s="12">
        <v>15000</v>
      </c>
      <c r="H7" s="12"/>
    </row>
    <row r="8" spans="1:26" ht="14.5" customHeight="1" x14ac:dyDescent="0.25">
      <c r="A8" s="12"/>
      <c r="B8" s="12"/>
      <c r="C8" s="12"/>
      <c r="D8" s="12"/>
      <c r="E8" s="12"/>
      <c r="F8" s="12" t="s">
        <v>21</v>
      </c>
      <c r="G8" s="12">
        <f>'Estado de resultados'!C100</f>
        <v>225782.39361702127</v>
      </c>
      <c r="H8" s="12">
        <f>SUM(G4:G8)</f>
        <v>1016550.3936170213</v>
      </c>
    </row>
    <row r="9" spans="1:26" ht="14.5" customHeight="1" x14ac:dyDescent="0.25">
      <c r="A9" s="12"/>
      <c r="B9" s="12"/>
      <c r="C9" s="12"/>
      <c r="D9" s="12"/>
      <c r="E9" s="12"/>
      <c r="F9" s="12"/>
      <c r="G9" s="12"/>
      <c r="H9" s="12"/>
    </row>
    <row r="10" spans="1:26" ht="14.5" customHeight="1" x14ac:dyDescent="0.25">
      <c r="A10" s="12"/>
      <c r="B10" s="12"/>
      <c r="C10" s="12"/>
      <c r="D10" s="12"/>
      <c r="E10" s="12"/>
      <c r="F10" s="12"/>
      <c r="G10" s="12"/>
      <c r="H10" s="12"/>
    </row>
    <row r="11" spans="1:26" ht="14.5" customHeight="1" x14ac:dyDescent="0.25">
      <c r="A11" s="12" t="s">
        <v>22</v>
      </c>
      <c r="B11" s="12"/>
      <c r="C11" s="12"/>
      <c r="D11" s="12"/>
      <c r="E11" s="12"/>
      <c r="F11" s="12"/>
      <c r="G11" s="12"/>
      <c r="H11" s="12"/>
    </row>
    <row r="12" spans="1:26" ht="14.5" customHeight="1" x14ac:dyDescent="0.25">
      <c r="A12" s="12" t="s">
        <v>23</v>
      </c>
      <c r="B12" s="12">
        <v>1500000</v>
      </c>
      <c r="C12" s="12"/>
      <c r="D12" s="12"/>
      <c r="E12" s="12"/>
      <c r="F12" s="12"/>
      <c r="G12" s="12"/>
      <c r="H12" s="12"/>
    </row>
    <row r="13" spans="1:26" ht="14.5" customHeight="1" x14ac:dyDescent="0.25">
      <c r="A13" s="35" t="s">
        <v>127</v>
      </c>
      <c r="B13" s="21">
        <f>640000+32000</f>
        <v>672000</v>
      </c>
      <c r="C13" s="12">
        <f>B12-B13</f>
        <v>828000</v>
      </c>
      <c r="D13" s="12"/>
      <c r="E13" s="12"/>
      <c r="F13" s="12"/>
      <c r="G13" s="12" t="s">
        <v>25</v>
      </c>
      <c r="H13" s="12">
        <f>H8</f>
        <v>1016550.3936170213</v>
      </c>
    </row>
    <row r="14" spans="1:26" ht="14.5" customHeight="1" x14ac:dyDescent="0.25">
      <c r="A14" s="12" t="s">
        <v>27</v>
      </c>
      <c r="B14" s="12">
        <v>125000</v>
      </c>
      <c r="C14" s="12"/>
      <c r="D14" s="12"/>
      <c r="E14" s="12"/>
      <c r="F14" s="12"/>
      <c r="G14" s="12"/>
      <c r="H14" s="12"/>
    </row>
    <row r="15" spans="1:26" ht="14.5" customHeight="1" x14ac:dyDescent="0.25">
      <c r="A15" s="35" t="s">
        <v>125</v>
      </c>
      <c r="B15" s="12">
        <f>40000+5000</f>
        <v>45000</v>
      </c>
      <c r="C15" s="12">
        <f>B14-B15</f>
        <v>80000</v>
      </c>
      <c r="D15" s="12"/>
      <c r="E15" s="12"/>
      <c r="F15" s="12"/>
      <c r="G15" s="12"/>
      <c r="H15" s="12"/>
    </row>
    <row r="16" spans="1:26" ht="14.5" customHeight="1" x14ac:dyDescent="0.25">
      <c r="A16" s="12" t="s">
        <v>31</v>
      </c>
      <c r="B16" s="12"/>
      <c r="C16" s="12">
        <v>3500</v>
      </c>
      <c r="D16" s="12"/>
      <c r="E16" s="12"/>
      <c r="F16" s="12"/>
      <c r="G16" s="12" t="s">
        <v>32</v>
      </c>
      <c r="H16" s="12"/>
    </row>
    <row r="17" spans="1:8" ht="14.5" customHeight="1" x14ac:dyDescent="0.25">
      <c r="A17" s="12" t="str">
        <f>'Flujo de Caja'!A51</f>
        <v>Compra de maquinaria</v>
      </c>
      <c r="B17" s="21"/>
      <c r="C17" s="12">
        <f>'Flujo de Caja'!B51</f>
        <v>38000</v>
      </c>
      <c r="D17" s="12">
        <f>SUM(C12:C17)</f>
        <v>949500</v>
      </c>
      <c r="E17" s="12"/>
      <c r="F17" s="12" t="s">
        <v>34</v>
      </c>
      <c r="G17" s="12">
        <v>3000000</v>
      </c>
      <c r="H17" s="12"/>
    </row>
    <row r="18" spans="1:8" ht="14.5" customHeight="1" x14ac:dyDescent="0.3">
      <c r="A18" s="12" t="s">
        <v>35</v>
      </c>
      <c r="B18" s="12"/>
      <c r="C18" s="12"/>
      <c r="D18" s="22">
        <f>D17+D7</f>
        <v>5809179.5744680855</v>
      </c>
      <c r="E18" s="12"/>
      <c r="F18" s="12" t="s">
        <v>39</v>
      </c>
      <c r="G18" s="12">
        <v>1115282</v>
      </c>
      <c r="H18" s="12"/>
    </row>
    <row r="19" spans="1:8" ht="14.5" customHeight="1" x14ac:dyDescent="0.25">
      <c r="A19" s="12"/>
      <c r="B19" s="12"/>
      <c r="C19" s="12"/>
      <c r="D19" s="12"/>
      <c r="E19" s="12"/>
      <c r="F19" s="12" t="s">
        <v>40</v>
      </c>
      <c r="G19" s="12">
        <f>'Estado de resultados'!C101</f>
        <v>677347.18085106381</v>
      </c>
      <c r="H19" s="12">
        <f>SUM(G17:G19)</f>
        <v>4792629.1808510637</v>
      </c>
    </row>
    <row r="20" spans="1:8" ht="14.5" customHeight="1" x14ac:dyDescent="0.3">
      <c r="A20" s="12"/>
      <c r="B20" s="12"/>
      <c r="C20" s="12"/>
      <c r="D20" s="12"/>
      <c r="E20" s="12"/>
      <c r="F20" s="12"/>
      <c r="G20" s="12" t="s">
        <v>44</v>
      </c>
      <c r="H20" s="22">
        <f>H13+H19</f>
        <v>5809179.5744680846</v>
      </c>
    </row>
    <row r="21" spans="1:8" ht="14.5" customHeight="1" x14ac:dyDescent="0.25">
      <c r="A21" s="12"/>
      <c r="B21" s="12"/>
      <c r="C21" s="12"/>
      <c r="D21" s="12"/>
      <c r="E21" s="12"/>
      <c r="F21" s="12"/>
      <c r="G21" s="12"/>
      <c r="H21" s="12"/>
    </row>
    <row r="22" spans="1:8" ht="14.5" customHeight="1" x14ac:dyDescent="0.25">
      <c r="A22" s="12"/>
      <c r="B22" s="12"/>
      <c r="C22" s="12"/>
      <c r="D22" s="12"/>
      <c r="E22" s="12"/>
      <c r="F22" s="12"/>
      <c r="G22" s="12"/>
      <c r="H22" s="12"/>
    </row>
    <row r="23" spans="1:8" ht="14.5" customHeight="1" x14ac:dyDescent="0.25">
      <c r="A23" s="21"/>
      <c r="B23" s="21"/>
      <c r="C23" s="21"/>
      <c r="D23" s="12"/>
      <c r="E23" s="12"/>
      <c r="F23" s="12"/>
      <c r="G23" s="12"/>
      <c r="H23" s="12"/>
    </row>
    <row r="24" spans="1:8" ht="14.5" customHeight="1" x14ac:dyDescent="0.25">
      <c r="A24" s="21"/>
      <c r="B24" s="21"/>
      <c r="C24" s="21"/>
      <c r="D24" s="12"/>
      <c r="E24" s="12"/>
      <c r="F24" s="12"/>
      <c r="G24" s="12"/>
      <c r="H24" s="12"/>
    </row>
    <row r="25" spans="1:8" ht="14.5" customHeight="1" x14ac:dyDescent="0.25">
      <c r="A25" s="21"/>
      <c r="B25" s="21"/>
      <c r="C25" s="21"/>
    </row>
    <row r="26" spans="1:8" ht="14.5" customHeight="1" x14ac:dyDescent="0.25">
      <c r="A26" s="35"/>
      <c r="B26" s="21"/>
      <c r="C26" s="21"/>
    </row>
    <row r="27" spans="1:8" ht="14.5" customHeight="1" x14ac:dyDescent="0.25">
      <c r="A27" s="21"/>
      <c r="B27" s="21"/>
      <c r="C27" s="21"/>
    </row>
    <row r="28" spans="1:8" ht="14.5" customHeight="1" x14ac:dyDescent="0.25">
      <c r="A28" s="21"/>
      <c r="B28" s="21"/>
      <c r="C28" s="21"/>
    </row>
  </sheetData>
  <mergeCells count="3">
    <mergeCell ref="F2:H2"/>
    <mergeCell ref="A2:D2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Estado de resultados</vt:lpstr>
      <vt:lpstr>Flujo de Caja</vt:lpstr>
      <vt:lpstr>Balance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2020-04-22T01:28:17Z</dcterms:created>
  <dcterms:modified xsi:type="dcterms:W3CDTF">2020-04-22T17:04:21Z</dcterms:modified>
</cp:coreProperties>
</file>