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Cost_Analysis-Notas___\000\Final\"/>
    </mc:Choice>
  </mc:AlternateContent>
  <xr:revisionPtr revIDLastSave="0" documentId="13_ncr:1_{8BDD8D57-DAF3-416D-BE5D-38B83D7B2D5F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Variable E" sheetId="4" r:id="rId1"/>
    <sheet name="NOTA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" i="3" l="1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3" i="3"/>
  <c r="B11" i="3"/>
  <c r="B10" i="3"/>
  <c r="B12" i="3"/>
  <c r="B9" i="3"/>
  <c r="B8" i="3"/>
  <c r="B7" i="3"/>
  <c r="B6" i="3"/>
  <c r="B5" i="3"/>
  <c r="B4" i="3"/>
</calcChain>
</file>

<file path=xl/sharedStrings.xml><?xml version="1.0" encoding="utf-8"?>
<sst xmlns="http://schemas.openxmlformats.org/spreadsheetml/2006/main" count="68" uniqueCount="62">
  <si>
    <t>NOMBRE</t>
  </si>
  <si>
    <t>CARNÉ</t>
  </si>
  <si>
    <t xml:space="preserve">FACULTAD CIENCIAS ECONÓMICAS </t>
  </si>
  <si>
    <t>INSTRUCCIONES GENERALES</t>
  </si>
  <si>
    <t>INSTRUCCIONES</t>
  </si>
  <si>
    <t>Inventario final 2015</t>
  </si>
  <si>
    <t>Cuentas por cobrar 2015</t>
  </si>
  <si>
    <t>Ventas al crédito 2015</t>
  </si>
  <si>
    <t>SERIE 1</t>
  </si>
  <si>
    <t>Margen neto (Net Margin)</t>
  </si>
  <si>
    <t>Margen Operativo (Net Margin)</t>
  </si>
  <si>
    <t>Incremento/decremento Ventas al contado</t>
  </si>
  <si>
    <t>Incremento / decremento Ventas al crédito</t>
  </si>
  <si>
    <t>Inventario inicial 2015</t>
  </si>
  <si>
    <t>Prestamos por pagar a corto plazo 2015</t>
  </si>
  <si>
    <t xml:space="preserve">Respuesta </t>
  </si>
  <si>
    <t>Utilidad Neta 2014</t>
  </si>
  <si>
    <t>Utilidad Neta 2015</t>
  </si>
  <si>
    <t>Dividendos Repartidos 2014</t>
  </si>
  <si>
    <t>Impuesto sobre la Renta 2014</t>
  </si>
  <si>
    <t>Cuentas por cobrar 2014</t>
  </si>
  <si>
    <t>No.</t>
  </si>
  <si>
    <t>Serie 3</t>
  </si>
  <si>
    <t>10 mins</t>
  </si>
  <si>
    <t>Le sugerimos GUARDAR periódicamente su archivo de Excel mientras lo está trabajando, para evitar inconvenientes con el Sistema. El examen no tendrá reposición a causa de errores derivados por problemas en el Sistema.</t>
  </si>
  <si>
    <t>Cost Analysis    2020</t>
  </si>
  <si>
    <t xml:space="preserve">Los alumnos deberán dejar sus celulares y no utilizarlos durante el examen. </t>
  </si>
  <si>
    <t>Si durante el examen se observa a algún alumno con un teléfono celular u otro dispositivo diferente a la computadora, se considerará como COPIA, consignando CERO como nota y el caso podrá ser remitido a la Facultad para aplicar los procedimientos establecidos por la UFM.</t>
  </si>
  <si>
    <t xml:space="preserve"> </t>
  </si>
  <si>
    <t>LA EMPRESA VARIABLES, S. A. ESTÁ DISEÑANDO SU PRESUPUESTO DE OPERACIONES PARA EL ÚLTIMO TRIMESTRE DEL AÑO , Y LE PROPORCIONA A USTED LOS SIGUIENTES DATOS:</t>
  </si>
  <si>
    <t>MES</t>
  </si>
  <si>
    <t>OCTUBRE</t>
  </si>
  <si>
    <t>NOVIEMBRE</t>
  </si>
  <si>
    <t>DICIEMBRE</t>
  </si>
  <si>
    <t>4.- EL COSTO DE LA MANO DE OBRA DIRECTA ES DE Q.7.50 POR HORA PARA OCTUBRE Y NOVIEMBRE Y DE Q.8.00 POR HORA PARA EL MES DE DICIEMBRE.  SE REQUIEREN 4 HORAS PARA ELABORAR EL PRODUCTO TERMINADO.</t>
  </si>
  <si>
    <t>10.- EL IMPUESTO SOBRE LA RENTA ES DEL 25%.</t>
  </si>
  <si>
    <t>SE LE PIDE:</t>
  </si>
  <si>
    <t>PRESUPUESTO DE VENTAS</t>
  </si>
  <si>
    <t>PRESUPUESTO DE PRODUCCIÓN</t>
  </si>
  <si>
    <t>PRESUPUESTO DE COMPRA DE MATERIALES DIRECTOS</t>
  </si>
  <si>
    <t>PRESUPUESTO DE CONSUMO DE MATERIALES DIRECTOS</t>
  </si>
  <si>
    <t>PRESUPUESTO DE MANO DE OBRA DIRECTA (NO UTILICE DECIMALES EN LOS RESULTADOS)</t>
  </si>
  <si>
    <t>PRESUPUESTO DE COSTOS INDIRECTOS DE FABRICACIÓN (NO UTILICE DECIMALES EN LOS RESULTADOS)</t>
  </si>
  <si>
    <t>PRESUPUESTO DE COSTO DE MATERIALES DIRECTOS</t>
  </si>
  <si>
    <t>PRESUPUESTO DE COSTO DE PRODUCCIÓN</t>
  </si>
  <si>
    <t>PRESUPUESTO DE COSTO DE VENTAS</t>
  </si>
  <si>
    <t>PRESUPUESTO DE ESTADO DE RESULTADOS</t>
  </si>
  <si>
    <t>INDIQUE CUÁL ES EL VALOR DEL INVENTARIO FINAL DE PRODUCTOS TERMINADOS</t>
  </si>
  <si>
    <t>EXAMEN FINAL VARIABLE E</t>
  </si>
  <si>
    <r>
      <t xml:space="preserve">Crear un con su nombre y guardar allí el examen. El nombre del archivo debe ser  </t>
    </r>
    <r>
      <rPr>
        <b/>
        <sz val="12"/>
        <color rgb="FF808080"/>
        <rFont val="Arial"/>
        <family val="2"/>
      </rPr>
      <t xml:space="preserve">"NÚMERO DE CARNÉ - Nombre Completo" y variable. </t>
    </r>
    <r>
      <rPr>
        <sz val="12"/>
        <color rgb="FF808080"/>
        <rFont val="Arial"/>
        <family val="2"/>
      </rPr>
      <t xml:space="preserve">Ejemplo: </t>
    </r>
    <r>
      <rPr>
        <b/>
        <sz val="12"/>
        <color rgb="FFC00000"/>
        <rFont val="Arial"/>
        <family val="2"/>
      </rPr>
      <t>20200101 - Nombre Nombre Apellido Apellido VARIABLE E.</t>
    </r>
  </si>
  <si>
    <t>PETÉN</t>
  </si>
  <si>
    <t>BELICE</t>
  </si>
  <si>
    <t>COBÁN</t>
  </si>
  <si>
    <t>3.- LAS VENTAS PROYECTADAS PARA EL MES DE ENERO SON: 24,150 UNIDADES PARA COBÁN; 28,350 UNIDADES PARA PETÉN Y 34,000 UNIDADES PARA BELICE.</t>
  </si>
  <si>
    <t>1.- LA EMPRESA PRODUCE Y VENDE SÓLO UN PRODUCTO.  EL PRECIO DE VENTA DEL PRODUCTO ES DE Q.65.00 POR UNIDAD PARA OCTUBRE, Y PARA NOVIEMBRE Y  DICIEMBRE ES DE Q.67.00 POR UNIDAD.  EL PRONÓSTICO DE VENTAS PARA EL TRIMESTRE ES:</t>
  </si>
  <si>
    <t>7.- EL INVENTARIO INICIAL DE MATERIA PRIMA AL 01/10 ES DE 20,000 LIBRAS Y SU COSTO ES DE Q.7.00 C/U. SE NECESITAN 1.25 LIBRAS DE MP PARA FABRICAR 1 UNIDAD DE PRODUCTO TERMINADO.  SE ESPERA QUE LA PRODUCCIÓN DE ENERO SEA DE 89,000 UNIDADES.</t>
  </si>
  <si>
    <t>8.- DURANTE ESE TRIMESTRE, SE ESPERA QUE EL COSTO POR UNDIAD DE MATERIA PRIMA SEA DE Q.7.50 C/U, LA EMPRESA DESEA TENER 40% DE EXISTENCIA DE LA PRODUCCIÓN DEL MES SIGUIENTE EN SU INVENTARIO.</t>
  </si>
  <si>
    <t>6.- LOS GASTOS INDIRECTOS DE FABRICACIÓN FIJOS SERÁN DE Q.140,000 MENSUALES.</t>
  </si>
  <si>
    <t>5.- LOS GASTOS INDIRECTOS DE FABRICACIÓN SE APLICAN CON BASE EN HORAS DE MANO DE OBRA DIRECTA.  LOS GASTOS INDIRECTOS VARIABLES SERÁN DE Q.74,000 PARA OCTUBRE; Q.77,500 PARA NOVIEMBRE Y Q. 81,000 PARA DICIEMBRE.</t>
  </si>
  <si>
    <t>2.- EL INVENTARIO DE PROUDCTO TERMINADO AL 30/09 ES DE 28,000 UNIDADES Y SU COSTO ES DE Q.42.50 C/U; SE ESPERA QUE LOS INVENTARIOS DE PRODUCTO TERMINADO SEAN IGUAL AL 45% DE LAS VENTAS DEL MES SIGUIENTE.</t>
  </si>
  <si>
    <t>9.- LOS GASTOS DE VENTA ASCIENDEN A Q. 100,000 DE GASTOS FIJOS MÁS 10% DE COMISIONES SOBRE VENTAS Y LOS GASTOS DE ADMINISTRACIÓN A Q.250,000 MENSUALES.</t>
  </si>
  <si>
    <t>David Corzo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</si>
</sst>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808080"/>
      <name val="Arial"/>
      <family val="2"/>
    </font>
    <font>
      <sz val="12"/>
      <color rgb="FF808080"/>
      <name val="Arial"/>
      <family val="2"/>
    </font>
    <font>
      <b/>
      <sz val="12"/>
      <color rgb="FFFFFFFF"/>
      <name val="Arial"/>
      <family val="2"/>
    </font>
    <font>
      <sz val="12"/>
      <color theme="0" tint="-0.499984740745262"/>
      <name val="Arial Black"/>
      <family val="2"/>
    </font>
    <font>
      <sz val="14"/>
      <color theme="0" tint="-0.499984740745262"/>
      <name val="Arial Black"/>
      <family val="2"/>
    </font>
    <font>
      <sz val="11"/>
      <color theme="0"/>
      <name val="Arial"/>
      <family val="2"/>
    </font>
    <font>
      <sz val="10"/>
      <color rgb="FF808080"/>
      <name val="Arial"/>
      <family val="2"/>
    </font>
    <font>
      <sz val="12"/>
      <color theme="0"/>
      <name val="Arial Black"/>
      <family val="2"/>
    </font>
    <font>
      <b/>
      <sz val="12"/>
      <color theme="3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u/>
      <sz val="12"/>
      <color rgb="FF808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theme="0" tint="-0.499984740745262"/>
      </right>
      <top/>
      <bottom/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0" applyFont="1" applyProtection="1"/>
    <xf numFmtId="0" fontId="4" fillId="0" borderId="0" xfId="0" applyFont="1" applyProtection="1"/>
    <xf numFmtId="0" fontId="6" fillId="0" borderId="0" xfId="0" applyFont="1" applyProtection="1"/>
    <xf numFmtId="0" fontId="9" fillId="0" borderId="0" xfId="0" applyFont="1" applyAlignment="1" applyProtection="1">
      <alignment horizontal="left"/>
    </xf>
    <xf numFmtId="0" fontId="7" fillId="0" borderId="0" xfId="0" applyFont="1" applyProtection="1"/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12" fillId="0" borderId="0" xfId="0" applyFont="1" applyAlignment="1" applyProtection="1">
      <alignment horizontal="left" vertical="top"/>
    </xf>
    <xf numFmtId="0" fontId="6" fillId="0" borderId="0" xfId="0" applyFont="1" applyAlignment="1" applyProtection="1">
      <alignment horizontal="right"/>
    </xf>
    <xf numFmtId="0" fontId="13" fillId="2" borderId="0" xfId="0" applyFont="1" applyFill="1" applyProtection="1"/>
    <xf numFmtId="0" fontId="4" fillId="2" borderId="0" xfId="0" applyFont="1" applyFill="1" applyProtection="1"/>
    <xf numFmtId="0" fontId="11" fillId="2" borderId="0" xfId="0" applyFont="1" applyFill="1" applyAlignment="1" applyProtection="1">
      <alignment horizontal="right"/>
    </xf>
    <xf numFmtId="0" fontId="7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left" vertical="top" indent="2"/>
    </xf>
    <xf numFmtId="0" fontId="6" fillId="0" borderId="0" xfId="0" applyFont="1" applyAlignment="1" applyProtection="1">
      <alignment horizontal="center" vertical="top"/>
    </xf>
    <xf numFmtId="0" fontId="17" fillId="5" borderId="0" xfId="0" applyFont="1" applyFill="1"/>
    <xf numFmtId="0" fontId="17" fillId="5" borderId="5" xfId="0" applyFont="1" applyFill="1" applyBorder="1"/>
    <xf numFmtId="0" fontId="18" fillId="0" borderId="0" xfId="0" applyFont="1"/>
    <xf numFmtId="0" fontId="18" fillId="0" borderId="5" xfId="0" applyFont="1" applyBorder="1"/>
    <xf numFmtId="9" fontId="18" fillId="0" borderId="0" xfId="45" applyFont="1"/>
    <xf numFmtId="0" fontId="7" fillId="0" borderId="0" xfId="0" applyFont="1" applyAlignment="1" applyProtection="1">
      <alignment horizontal="left"/>
    </xf>
    <xf numFmtId="165" fontId="4" fillId="0" borderId="0" xfId="85" applyNumberFormat="1" applyFont="1" applyProtection="1"/>
    <xf numFmtId="0" fontId="16" fillId="0" borderId="0" xfId="0" applyFont="1" applyAlignment="1" applyProtection="1">
      <alignment horizontal="center"/>
    </xf>
    <xf numFmtId="165" fontId="4" fillId="0" borderId="0" xfId="0" applyNumberFormat="1" applyFont="1" applyProtection="1"/>
    <xf numFmtId="0" fontId="7" fillId="0" borderId="0" xfId="0" applyFont="1" applyAlignment="1" applyProtection="1">
      <alignment horizontal="left" vertical="top" wrapText="1"/>
    </xf>
    <xf numFmtId="0" fontId="6" fillId="0" borderId="0" xfId="0" applyFont="1" applyAlignment="1" applyProtection="1">
      <alignment horizontal="left" vertical="top" wrapText="1"/>
    </xf>
    <xf numFmtId="0" fontId="19" fillId="0" borderId="0" xfId="0" applyFont="1" applyAlignment="1" applyProtection="1">
      <alignment horizontal="left" vertical="top" wrapText="1"/>
    </xf>
    <xf numFmtId="0" fontId="8" fillId="3" borderId="0" xfId="0" applyFont="1" applyFill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</xf>
    <xf numFmtId="0" fontId="14" fillId="4" borderId="2" xfId="0" applyFont="1" applyFill="1" applyBorder="1" applyAlignment="1" applyProtection="1">
      <alignment horizontal="left" vertical="center" wrapText="1" indent="1"/>
      <protection locked="0"/>
    </xf>
    <xf numFmtId="0" fontId="14" fillId="4" borderId="3" xfId="0" applyFont="1" applyFill="1" applyBorder="1" applyAlignment="1" applyProtection="1">
      <alignment horizontal="left" vertical="center" wrapText="1" indent="1"/>
      <protection locked="0"/>
    </xf>
    <xf numFmtId="0" fontId="14" fillId="4" borderId="4" xfId="0" applyFont="1" applyFill="1" applyBorder="1" applyAlignment="1" applyProtection="1">
      <alignment horizontal="left" vertical="center" wrapText="1" indent="1"/>
      <protection locked="0"/>
    </xf>
    <xf numFmtId="0" fontId="10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left" wrapText="1"/>
    </xf>
    <xf numFmtId="0" fontId="4" fillId="0" borderId="0" xfId="0" applyFont="1" applyAlignment="1" applyProtection="1">
      <alignment horizontal="left" wrapText="1"/>
    </xf>
    <xf numFmtId="0" fontId="4" fillId="0" borderId="0" xfId="0" applyFont="1" applyAlignment="1" applyProtection="1">
      <alignment horizontal="left"/>
    </xf>
    <xf numFmtId="0" fontId="4" fillId="6" borderId="0" xfId="0" applyFont="1" applyFill="1" applyAlignment="1" applyProtection="1">
      <alignment horizontal="left" wrapText="1"/>
    </xf>
    <xf numFmtId="0" fontId="4" fillId="6" borderId="0" xfId="0" applyFont="1" applyFill="1" applyAlignment="1" applyProtection="1">
      <alignment horizontal="left"/>
    </xf>
    <xf numFmtId="0" fontId="4" fillId="6" borderId="0" xfId="0" applyFont="1" applyFill="1" applyAlignment="1" applyProtection="1"/>
  </cellXfs>
  <cellStyles count="8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Millares" xfId="85" builtinId="3"/>
    <cellStyle name="Millares 2" xfId="64" xr:uid="{00000000-0005-0000-0000-000053000000}"/>
    <cellStyle name="Normal" xfId="0" builtinId="0"/>
    <cellStyle name="Porcentaje" xfId="45" builtinId="5"/>
  </cellStyles>
  <dxfs count="0"/>
  <tableStyles count="0" defaultTableStyle="TableStyleMedium9" defaultPivotStyle="PivotStyleMedium4"/>
  <colors>
    <mruColors>
      <color rgb="FFCCFF66"/>
      <color rgb="FF99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3</xdr:col>
      <xdr:colOff>510267</xdr:colOff>
      <xdr:row>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1933575" cy="895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showGridLines="0" tabSelected="1" topLeftCell="A54" zoomScale="131" zoomScaleNormal="131" zoomScalePageLayoutView="90" workbookViewId="0">
      <selection activeCell="C63" sqref="C63"/>
    </sheetView>
  </sheetViews>
  <sheetFormatPr baseColWidth="10" defaultColWidth="10.875" defaultRowHeight="15" x14ac:dyDescent="0.2"/>
  <cols>
    <col min="1" max="1" width="3.375" style="2" customWidth="1"/>
    <col min="2" max="2" width="9.5" style="2" customWidth="1"/>
    <col min="3" max="3" width="7.875" style="2" customWidth="1"/>
    <col min="4" max="4" width="12" style="2" customWidth="1"/>
    <col min="5" max="5" width="13.625" style="2" customWidth="1"/>
    <col min="6" max="6" width="19.5" style="2" customWidth="1"/>
    <col min="7" max="7" width="13.625" style="2" bestFit="1" customWidth="1"/>
    <col min="8" max="8" width="15.625" style="2" bestFit="1" customWidth="1"/>
    <col min="9" max="9" width="20.375" style="2" customWidth="1"/>
    <col min="10" max="11" width="12.125" style="2" customWidth="1"/>
    <col min="12" max="12" width="4.625" style="2" customWidth="1"/>
    <col min="13" max="13" width="15.625" style="2" bestFit="1" customWidth="1"/>
    <col min="14" max="14" width="13.5" style="2" bestFit="1" customWidth="1"/>
    <col min="15" max="15" width="16.5" style="2" customWidth="1"/>
    <col min="16" max="16" width="5.5" style="2" customWidth="1"/>
    <col min="17" max="17" width="13" style="2" customWidth="1"/>
    <col min="18" max="18" width="14.5" style="2" customWidth="1"/>
    <col min="19" max="19" width="18.5" style="2" customWidth="1"/>
    <col min="20" max="21" width="18.125" style="2" customWidth="1"/>
    <col min="22" max="22" width="20.375" style="2" customWidth="1"/>
    <col min="23" max="16384" width="10.875" style="2"/>
  </cols>
  <sheetData>
    <row r="1" spans="1:19" ht="6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ht="19.5" x14ac:dyDescent="0.4">
      <c r="A2" s="1"/>
      <c r="B2" s="1"/>
      <c r="C2" s="1"/>
      <c r="D2" s="1"/>
      <c r="E2" s="1"/>
      <c r="F2" s="1"/>
      <c r="G2" s="1"/>
      <c r="I2" s="3"/>
      <c r="J2" s="3"/>
      <c r="K2" s="3"/>
      <c r="L2" s="3"/>
      <c r="M2" s="3"/>
      <c r="O2" s="4" t="s">
        <v>2</v>
      </c>
    </row>
    <row r="3" spans="1:19" ht="15.75" x14ac:dyDescent="0.25">
      <c r="A3" s="1"/>
      <c r="B3" s="1"/>
      <c r="C3" s="1"/>
      <c r="D3" s="1"/>
      <c r="E3" s="1"/>
      <c r="F3" s="1"/>
      <c r="G3" s="1"/>
      <c r="I3" s="3"/>
      <c r="J3" s="1"/>
      <c r="K3" s="1"/>
      <c r="L3" s="1"/>
      <c r="M3" s="1"/>
      <c r="O3" s="21" t="s">
        <v>25</v>
      </c>
    </row>
    <row r="4" spans="1:19" ht="7.5" customHeight="1" x14ac:dyDescent="0.2">
      <c r="A4" s="1"/>
      <c r="B4" s="1"/>
      <c r="C4" s="1"/>
      <c r="D4" s="1"/>
      <c r="E4" s="1"/>
      <c r="F4" s="1"/>
      <c r="G4" s="1"/>
      <c r="I4" s="5"/>
      <c r="J4" s="1"/>
      <c r="K4" s="1"/>
      <c r="L4" s="1"/>
      <c r="M4" s="1"/>
    </row>
    <row r="5" spans="1:19" s="7" customForma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O5" s="8"/>
    </row>
    <row r="6" spans="1:19" s="7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O6" s="8"/>
    </row>
    <row r="7" spans="1:19" s="7" customFormat="1" ht="23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3"/>
      <c r="O7" s="8"/>
    </row>
    <row r="8" spans="1:19" ht="23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4"/>
      <c r="O8" s="8"/>
    </row>
    <row r="9" spans="1:19" ht="26.25" customHeight="1" x14ac:dyDescent="0.2">
      <c r="A9" s="1"/>
      <c r="B9" s="28" t="s">
        <v>0</v>
      </c>
      <c r="C9" s="29"/>
      <c r="D9" s="30" t="s">
        <v>61</v>
      </c>
      <c r="E9" s="31"/>
      <c r="F9" s="31"/>
      <c r="G9" s="31"/>
      <c r="H9" s="31"/>
      <c r="I9" s="31"/>
      <c r="J9" s="31"/>
      <c r="K9" s="31"/>
      <c r="L9" s="31"/>
      <c r="M9" s="32"/>
      <c r="O9" s="28" t="s">
        <v>1</v>
      </c>
      <c r="P9" s="29"/>
      <c r="Q9" s="30">
        <v>20190432</v>
      </c>
      <c r="R9" s="31"/>
      <c r="S9" s="32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ht="22.5" x14ac:dyDescent="0.45">
      <c r="A12" s="1"/>
      <c r="B12" s="33" t="s">
        <v>48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2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ht="15.75" x14ac:dyDescent="0.25">
      <c r="A15" s="1"/>
      <c r="B15" s="3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9" ht="15.75" x14ac:dyDescent="0.2">
      <c r="A17" s="1"/>
      <c r="B17" s="15">
        <v>1</v>
      </c>
      <c r="C17" s="25" t="s">
        <v>49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ht="18.75" customHeight="1" x14ac:dyDescent="0.2">
      <c r="A18" s="1"/>
      <c r="B18" s="15">
        <v>2</v>
      </c>
      <c r="C18" s="25" t="s">
        <v>26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ht="42" customHeight="1" x14ac:dyDescent="0.2">
      <c r="A19" s="1"/>
      <c r="B19" s="15">
        <v>3</v>
      </c>
      <c r="C19" s="26" t="s">
        <v>27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19" ht="35.25" customHeight="1" x14ac:dyDescent="0.2">
      <c r="A20" s="1"/>
      <c r="B20" s="15">
        <v>4</v>
      </c>
      <c r="C20" s="27" t="s">
        <v>24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</row>
    <row r="21" spans="1:19" ht="15.75" x14ac:dyDescent="0.25">
      <c r="A21" s="1"/>
      <c r="B21" s="9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</row>
    <row r="22" spans="1:19" ht="19.5" x14ac:dyDescent="0.4">
      <c r="A22" s="10"/>
      <c r="B22" s="10" t="s">
        <v>28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 t="s">
        <v>23</v>
      </c>
    </row>
    <row r="24" spans="1:19" ht="15.75" x14ac:dyDescent="0.25">
      <c r="B24" s="3" t="s">
        <v>4</v>
      </c>
    </row>
    <row r="25" spans="1:19" ht="15.75" x14ac:dyDescent="0.25">
      <c r="B25" s="3"/>
    </row>
    <row r="26" spans="1:19" x14ac:dyDescent="0.2">
      <c r="B26" s="2" t="s">
        <v>29</v>
      </c>
    </row>
    <row r="28" spans="1:19" ht="34.5" customHeight="1" x14ac:dyDescent="0.2">
      <c r="B28" s="34" t="s">
        <v>54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30" spans="1:19" ht="15.75" x14ac:dyDescent="0.25">
      <c r="C30" s="2" t="s">
        <v>28</v>
      </c>
      <c r="D30" s="2" t="s">
        <v>28</v>
      </c>
      <c r="E30" s="23" t="s">
        <v>30</v>
      </c>
      <c r="F30" s="23" t="s">
        <v>50</v>
      </c>
      <c r="G30" s="23" t="s">
        <v>51</v>
      </c>
      <c r="H30" s="23" t="s">
        <v>52</v>
      </c>
    </row>
    <row r="31" spans="1:19" x14ac:dyDescent="0.2">
      <c r="E31" s="2" t="s">
        <v>31</v>
      </c>
      <c r="F31" s="22">
        <v>32000</v>
      </c>
      <c r="G31" s="22">
        <v>9540</v>
      </c>
      <c r="H31" s="22">
        <v>22130</v>
      </c>
      <c r="I31" s="24"/>
    </row>
    <row r="32" spans="1:19" x14ac:dyDescent="0.2">
      <c r="E32" s="2" t="s">
        <v>32</v>
      </c>
      <c r="F32" s="22">
        <v>37050</v>
      </c>
      <c r="G32" s="22">
        <v>11230</v>
      </c>
      <c r="H32" s="22">
        <v>28430</v>
      </c>
      <c r="I32" s="24"/>
    </row>
    <row r="33" spans="2:13" x14ac:dyDescent="0.2">
      <c r="E33" s="2" t="s">
        <v>33</v>
      </c>
      <c r="F33" s="22">
        <v>44120</v>
      </c>
      <c r="G33" s="22">
        <v>14320</v>
      </c>
      <c r="H33" s="22">
        <v>45650</v>
      </c>
      <c r="I33" s="24"/>
    </row>
    <row r="36" spans="2:13" x14ac:dyDescent="0.2">
      <c r="B36" s="37" t="s">
        <v>59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  <row r="37" spans="2:13" x14ac:dyDescent="0.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</row>
    <row r="38" spans="2:13" x14ac:dyDescent="0.2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2:13" x14ac:dyDescent="0.2">
      <c r="B39" s="37" t="s">
        <v>53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spans="2:13" x14ac:dyDescent="0.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2:13" x14ac:dyDescent="0.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spans="2:13" x14ac:dyDescent="0.2">
      <c r="B42" s="37" t="s">
        <v>34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</row>
    <row r="43" spans="2:13" x14ac:dyDescent="0.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</row>
    <row r="44" spans="2:13" x14ac:dyDescent="0.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 spans="2:13" x14ac:dyDescent="0.2">
      <c r="B45" s="37" t="s">
        <v>58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</row>
    <row r="46" spans="2:13" x14ac:dyDescent="0.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</row>
    <row r="47" spans="2:13" x14ac:dyDescent="0.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 spans="2:13" x14ac:dyDescent="0.2">
      <c r="B48" s="38" t="s">
        <v>57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2:13" x14ac:dyDescent="0.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 spans="2:13" x14ac:dyDescent="0.2">
      <c r="B50" s="37" t="s">
        <v>55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</row>
    <row r="51" spans="2:13" x14ac:dyDescent="0.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</row>
    <row r="52" spans="2:13" x14ac:dyDescent="0.2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2:13" x14ac:dyDescent="0.2">
      <c r="B53" s="37" t="s">
        <v>56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  <row r="54" spans="2:13" x14ac:dyDescent="0.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</row>
    <row r="55" spans="2:13" x14ac:dyDescent="0.2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</row>
    <row r="56" spans="2:13" x14ac:dyDescent="0.2">
      <c r="B56" s="37" t="s">
        <v>60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</row>
    <row r="57" spans="2:13" x14ac:dyDescent="0.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</row>
    <row r="58" spans="2:13" x14ac:dyDescent="0.2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</row>
    <row r="59" spans="2:13" x14ac:dyDescent="0.2">
      <c r="B59" s="39" t="s">
        <v>35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2" spans="2:13" x14ac:dyDescent="0.2">
      <c r="B62" s="2" t="s">
        <v>36</v>
      </c>
    </row>
    <row r="63" spans="2:13" x14ac:dyDescent="0.2">
      <c r="C63" s="2" t="s">
        <v>37</v>
      </c>
    </row>
    <row r="64" spans="2:13" x14ac:dyDescent="0.2">
      <c r="C64" s="2" t="s">
        <v>38</v>
      </c>
    </row>
    <row r="65" spans="3:3" x14ac:dyDescent="0.2">
      <c r="C65" s="2" t="s">
        <v>39</v>
      </c>
    </row>
    <row r="66" spans="3:3" x14ac:dyDescent="0.2">
      <c r="C66" s="2" t="s">
        <v>40</v>
      </c>
    </row>
    <row r="67" spans="3:3" x14ac:dyDescent="0.2">
      <c r="C67" s="2" t="s">
        <v>41</v>
      </c>
    </row>
    <row r="68" spans="3:3" x14ac:dyDescent="0.2">
      <c r="C68" s="2" t="s">
        <v>42</v>
      </c>
    </row>
    <row r="69" spans="3:3" x14ac:dyDescent="0.2">
      <c r="C69" s="2" t="s">
        <v>43</v>
      </c>
    </row>
    <row r="70" spans="3:3" x14ac:dyDescent="0.2">
      <c r="C70" s="2" t="s">
        <v>44</v>
      </c>
    </row>
    <row r="71" spans="3:3" x14ac:dyDescent="0.2">
      <c r="C71" s="2" t="s">
        <v>45</v>
      </c>
    </row>
    <row r="72" spans="3:3" x14ac:dyDescent="0.2">
      <c r="C72" s="2" t="s">
        <v>46</v>
      </c>
    </row>
    <row r="73" spans="3:3" x14ac:dyDescent="0.2">
      <c r="C73" s="2" t="s">
        <v>47</v>
      </c>
    </row>
  </sheetData>
  <sheetProtection selectLockedCells="1"/>
  <mergeCells count="19">
    <mergeCell ref="B53:M54"/>
    <mergeCell ref="B56:M57"/>
    <mergeCell ref="B48:M48"/>
    <mergeCell ref="B59:M59"/>
    <mergeCell ref="B28:N28"/>
    <mergeCell ref="B36:M37"/>
    <mergeCell ref="B39:M40"/>
    <mergeCell ref="B42:M43"/>
    <mergeCell ref="B45:M46"/>
    <mergeCell ref="B50:M51"/>
    <mergeCell ref="C17:S17"/>
    <mergeCell ref="C18:S18"/>
    <mergeCell ref="C19:S19"/>
    <mergeCell ref="C20:S20"/>
    <mergeCell ref="B9:C9"/>
    <mergeCell ref="D9:M9"/>
    <mergeCell ref="O9:P9"/>
    <mergeCell ref="Q9:S9"/>
    <mergeCell ref="B12:S12"/>
  </mergeCells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31"/>
  <sheetViews>
    <sheetView workbookViewId="0">
      <selection activeCell="D10" sqref="D10"/>
    </sheetView>
  </sheetViews>
  <sheetFormatPr baseColWidth="10" defaultColWidth="10.875" defaultRowHeight="15.75" x14ac:dyDescent="0.25"/>
  <cols>
    <col min="1" max="1" width="10.875" style="18"/>
    <col min="2" max="2" width="11.375" style="18" bestFit="1" customWidth="1"/>
    <col min="3" max="3" width="10.875" style="18"/>
    <col min="4" max="4" width="46.125" style="18" bestFit="1" customWidth="1"/>
    <col min="5" max="16384" width="10.875" style="18"/>
  </cols>
  <sheetData>
    <row r="3" spans="1:4" x14ac:dyDescent="0.25">
      <c r="A3" s="17" t="s">
        <v>21</v>
      </c>
      <c r="B3" s="16" t="s">
        <v>8</v>
      </c>
      <c r="C3" s="16" t="s">
        <v>15</v>
      </c>
    </row>
    <row r="4" spans="1:4" x14ac:dyDescent="0.25">
      <c r="A4" s="19">
        <v>1</v>
      </c>
      <c r="B4" s="18" t="e">
        <f>IF('Variable E'!#REF!=6,1,0)</f>
        <v>#REF!</v>
      </c>
      <c r="C4" s="18">
        <v>6</v>
      </c>
    </row>
    <row r="5" spans="1:4" x14ac:dyDescent="0.25">
      <c r="A5" s="19">
        <v>2</v>
      </c>
      <c r="B5" s="18" t="e">
        <f>IF('Variable E'!#REF!=12,1,0)</f>
        <v>#REF!</v>
      </c>
      <c r="C5" s="18">
        <v>12</v>
      </c>
    </row>
    <row r="6" spans="1:4" x14ac:dyDescent="0.25">
      <c r="A6" s="19">
        <v>3</v>
      </c>
      <c r="B6" s="18" t="e">
        <f>IF('Variable E'!#REF!=9,1,0)</f>
        <v>#REF!</v>
      </c>
      <c r="C6" s="18">
        <v>9</v>
      </c>
    </row>
    <row r="7" spans="1:4" x14ac:dyDescent="0.25">
      <c r="A7" s="19">
        <v>4</v>
      </c>
      <c r="B7" s="18" t="e">
        <f>IF('Variable E'!#REF!=4,1,0)</f>
        <v>#REF!</v>
      </c>
      <c r="C7" s="18">
        <v>4</v>
      </c>
    </row>
    <row r="8" spans="1:4" x14ac:dyDescent="0.25">
      <c r="A8" s="19">
        <v>5</v>
      </c>
      <c r="B8" s="18" t="e">
        <f>IF('Variable E'!#REF!=1,1,0)</f>
        <v>#REF!</v>
      </c>
      <c r="C8" s="18">
        <v>1</v>
      </c>
    </row>
    <row r="9" spans="1:4" x14ac:dyDescent="0.25">
      <c r="A9" s="19">
        <v>6</v>
      </c>
      <c r="B9" s="18" t="e">
        <f>IF('Variable E'!#REF!=8,1,0)</f>
        <v>#REF!</v>
      </c>
      <c r="C9" s="18">
        <v>8</v>
      </c>
    </row>
    <row r="10" spans="1:4" x14ac:dyDescent="0.25">
      <c r="A10" s="19">
        <v>7</v>
      </c>
      <c r="B10" s="18" t="e">
        <f>IF('Variable E'!#REF!=3,1,0)</f>
        <v>#REF!</v>
      </c>
      <c r="C10" s="18">
        <v>3</v>
      </c>
    </row>
    <row r="11" spans="1:4" x14ac:dyDescent="0.25">
      <c r="A11" s="19">
        <v>8</v>
      </c>
      <c r="B11" s="18" t="e">
        <f>IF('Variable E'!#REF!=10,1,0)</f>
        <v>#REF!</v>
      </c>
      <c r="C11" s="18">
        <v>10</v>
      </c>
    </row>
    <row r="12" spans="1:4" x14ac:dyDescent="0.25">
      <c r="A12" s="19">
        <v>9</v>
      </c>
      <c r="B12" s="18" t="e">
        <f>IF('Variable E'!#REF!=15,1,0)</f>
        <v>#REF!</v>
      </c>
      <c r="C12" s="18">
        <v>15</v>
      </c>
    </row>
    <row r="13" spans="1:4" x14ac:dyDescent="0.25">
      <c r="A13" s="19">
        <v>10</v>
      </c>
      <c r="B13" s="18" t="e">
        <f>IF('Variable E'!#REF!=14,1,0)</f>
        <v>#REF!</v>
      </c>
      <c r="C13" s="18">
        <v>14</v>
      </c>
    </row>
    <row r="15" spans="1:4" x14ac:dyDescent="0.25">
      <c r="A15" s="17" t="s">
        <v>21</v>
      </c>
      <c r="B15" s="16" t="s">
        <v>22</v>
      </c>
      <c r="C15" s="16" t="s">
        <v>15</v>
      </c>
    </row>
    <row r="16" spans="1:4" x14ac:dyDescent="0.25">
      <c r="A16" s="18">
        <v>1</v>
      </c>
      <c r="B16" s="18" t="e">
        <f>IF('Variable E'!#REF!=NOTA!C16,1,0)</f>
        <v>#REF!</v>
      </c>
      <c r="C16" s="18">
        <v>741</v>
      </c>
      <c r="D16" s="18" t="s">
        <v>20</v>
      </c>
    </row>
    <row r="17" spans="1:4" x14ac:dyDescent="0.25">
      <c r="A17" s="18">
        <v>2</v>
      </c>
      <c r="B17" s="18" t="e">
        <f>IF('Variable E'!#REF!=NOTA!C17,1,0)</f>
        <v>#REF!</v>
      </c>
      <c r="C17" s="18">
        <v>830</v>
      </c>
      <c r="D17" s="18" t="s">
        <v>13</v>
      </c>
    </row>
    <row r="18" spans="1:4" x14ac:dyDescent="0.25">
      <c r="A18" s="18">
        <v>3</v>
      </c>
      <c r="B18" s="18" t="e">
        <f>IF('Variable E'!#REF!=NOTA!C18,1,0)</f>
        <v>#REF!</v>
      </c>
      <c r="C18" s="18">
        <v>825</v>
      </c>
      <c r="D18" s="18" t="s">
        <v>5</v>
      </c>
    </row>
    <row r="19" spans="1:4" x14ac:dyDescent="0.25">
      <c r="A19" s="18">
        <v>4</v>
      </c>
      <c r="B19" s="18" t="e">
        <f>IF('Variable E'!#REF!=NOTA!C19,1,0)</f>
        <v>#REF!</v>
      </c>
      <c r="C19" s="18">
        <v>1200</v>
      </c>
      <c r="D19" s="18" t="s">
        <v>6</v>
      </c>
    </row>
    <row r="20" spans="1:4" x14ac:dyDescent="0.25">
      <c r="A20" s="18">
        <v>5</v>
      </c>
      <c r="B20" s="18" t="e">
        <f>IF('Variable E'!#REF!=NOTA!C20,1,0)</f>
        <v>#REF!</v>
      </c>
      <c r="C20" s="18">
        <v>16815</v>
      </c>
      <c r="D20" s="18" t="s">
        <v>7</v>
      </c>
    </row>
    <row r="21" spans="1:4" x14ac:dyDescent="0.25">
      <c r="A21" s="18">
        <v>6</v>
      </c>
      <c r="B21" s="18" t="e">
        <f>IF('Variable E'!#REF!=NOTA!C21,1,0)</f>
        <v>#REF!</v>
      </c>
      <c r="C21" s="18">
        <v>12500</v>
      </c>
      <c r="D21" s="18" t="s">
        <v>14</v>
      </c>
    </row>
    <row r="22" spans="1:4" x14ac:dyDescent="0.25">
      <c r="A22" s="18">
        <v>7</v>
      </c>
      <c r="B22" s="18" t="e">
        <f>IF('Variable E'!#REF!=NOTA!C22,1,0)</f>
        <v>#REF!</v>
      </c>
      <c r="C22" s="18">
        <v>9207</v>
      </c>
      <c r="D22" s="18" t="s">
        <v>19</v>
      </c>
    </row>
    <row r="23" spans="1:4" x14ac:dyDescent="0.25">
      <c r="A23" s="18">
        <v>8</v>
      </c>
      <c r="B23" s="18" t="e">
        <f>IF('Variable E'!#REF!=NOTA!C23,1,0)</f>
        <v>#REF!</v>
      </c>
      <c r="C23" s="18">
        <v>6905.25</v>
      </c>
      <c r="D23" s="18" t="s">
        <v>16</v>
      </c>
    </row>
    <row r="24" spans="1:4" x14ac:dyDescent="0.25">
      <c r="A24" s="18">
        <v>9</v>
      </c>
      <c r="B24" s="18" t="e">
        <f>IF('Variable E'!#REF!=NOTA!C24,1,0)</f>
        <v>#REF!</v>
      </c>
      <c r="C24" s="18">
        <v>5846.25</v>
      </c>
      <c r="D24" s="18" t="s">
        <v>17</v>
      </c>
    </row>
    <row r="25" spans="1:4" x14ac:dyDescent="0.25">
      <c r="A25" s="18">
        <v>10</v>
      </c>
      <c r="B25" s="18" t="e">
        <f>IF('Variable E'!#REF!=NOTA!C25,1,0)</f>
        <v>#REF!</v>
      </c>
      <c r="C25" s="18">
        <v>720</v>
      </c>
      <c r="D25" s="18" t="s">
        <v>18</v>
      </c>
    </row>
    <row r="26" spans="1:4" x14ac:dyDescent="0.25">
      <c r="A26" s="18">
        <v>11</v>
      </c>
      <c r="B26" s="18" t="e">
        <f>IF('Variable E'!#REF!=NOTA!C26,1,0)</f>
        <v>#REF!</v>
      </c>
      <c r="C26" s="20">
        <v>0.35785866683907663</v>
      </c>
      <c r="D26" s="18" t="s">
        <v>11</v>
      </c>
    </row>
    <row r="27" spans="1:4" x14ac:dyDescent="0.25">
      <c r="A27" s="18">
        <v>12</v>
      </c>
      <c r="B27" s="18" t="e">
        <f>IF('Variable E'!#REF!=NOTA!C27,1,0)</f>
        <v>#REF!</v>
      </c>
      <c r="C27" s="20">
        <v>0.2831959706959708</v>
      </c>
      <c r="D27" s="18" t="s">
        <v>12</v>
      </c>
    </row>
    <row r="28" spans="1:4" x14ac:dyDescent="0.25">
      <c r="A28" s="18">
        <v>13</v>
      </c>
      <c r="B28" s="18" t="e">
        <f>IF('Variable E'!#REF!=NOTA!C28,1,0)</f>
        <v>#REF!</v>
      </c>
      <c r="C28" s="20">
        <v>0.24168737531062967</v>
      </c>
      <c r="D28" s="18" t="s">
        <v>9</v>
      </c>
    </row>
    <row r="29" spans="1:4" x14ac:dyDescent="0.25">
      <c r="A29" s="18">
        <v>14</v>
      </c>
      <c r="B29" s="18" t="e">
        <f>IF('Variable E'!#REF!=NOTA!C29,1,0)</f>
        <v>#REF!</v>
      </c>
      <c r="C29" s="20">
        <v>0.1545931723827908</v>
      </c>
      <c r="D29" s="18" t="s">
        <v>9</v>
      </c>
    </row>
    <row r="30" spans="1:4" x14ac:dyDescent="0.25">
      <c r="A30" s="18">
        <v>15</v>
      </c>
      <c r="B30" s="18" t="e">
        <f>IF('Variable E'!#REF!=NOTA!C30,1,0)</f>
        <v>#REF!</v>
      </c>
      <c r="C30" s="20">
        <v>0.32826992404886074</v>
      </c>
      <c r="D30" s="18" t="s">
        <v>10</v>
      </c>
    </row>
    <row r="31" spans="1:4" x14ac:dyDescent="0.25">
      <c r="A31" s="18">
        <v>16</v>
      </c>
      <c r="B31" s="18" t="e">
        <f>IF('Variable E'!#REF!=NOTA!C31,1,0)</f>
        <v>#REF!</v>
      </c>
      <c r="C31" s="20">
        <v>0.24790438162731046</v>
      </c>
      <c r="D31" s="18" t="s">
        <v>10</v>
      </c>
    </row>
  </sheetData>
  <sheetProtection password="8FAA"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 E</vt:lpstr>
      <vt:lpstr>NOTA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Leonela Mendez</dc:creator>
  <cp:lastModifiedBy>DAVID CORZO</cp:lastModifiedBy>
  <dcterms:created xsi:type="dcterms:W3CDTF">2014-02-13T02:43:59Z</dcterms:created>
  <dcterms:modified xsi:type="dcterms:W3CDTF">2020-05-11T17:17:51Z</dcterms:modified>
</cp:coreProperties>
</file>