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Estadistica_1-Notas___\Repasos\PARCIAL2\"/>
    </mc:Choice>
  </mc:AlternateContent>
  <xr:revisionPtr revIDLastSave="0" documentId="13_ncr:1_{57A08D9E-B136-42E9-960E-FB6A17373B65}" xr6:coauthVersionLast="45" xr6:coauthVersionMax="45" xr10:uidLastSave="{00000000-0000-0000-0000-000000000000}"/>
  <bookViews>
    <workbookView xWindow="-120" yWindow="-120" windowWidth="29040" windowHeight="15840" activeTab="1" xr2:uid="{3E424DD3-8A4E-4536-92E2-2D3E2918F7B0}"/>
  </bookViews>
  <sheets>
    <sheet name="Instrucciones" sheetId="1" r:id="rId1"/>
    <sheet name=" Inciso 1" sheetId="6" r:id="rId2"/>
    <sheet name="Inciso 2" sheetId="4" r:id="rId3"/>
    <sheet name="Inciso 3" sheetId="2" r:id="rId4"/>
    <sheet name="Inciso 4" sheetId="3" r:id="rId5"/>
    <sheet name="Inciso 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6" l="1"/>
  <c r="B6" i="6"/>
  <c r="D16" i="5" l="1"/>
  <c r="B15" i="5" s="1"/>
  <c r="F13" i="6"/>
  <c r="B13" i="5"/>
  <c r="B11" i="5"/>
  <c r="B7" i="5"/>
  <c r="B35" i="3"/>
  <c r="B29" i="3"/>
  <c r="E37" i="3"/>
  <c r="E31" i="3"/>
  <c r="B18" i="2"/>
  <c r="B16" i="2"/>
  <c r="B14" i="2"/>
  <c r="B12" i="2"/>
  <c r="B10" i="2"/>
  <c r="E17" i="3"/>
  <c r="E18" i="3" s="1"/>
  <c r="E19" i="3" s="1"/>
  <c r="B15" i="3" s="1"/>
  <c r="E10" i="3"/>
  <c r="E11" i="3" s="1"/>
  <c r="B7" i="3" s="1"/>
  <c r="E9" i="3"/>
  <c r="B33" i="4"/>
  <c r="D30" i="4"/>
  <c r="D29" i="4"/>
  <c r="B22" i="4"/>
  <c r="B16" i="4"/>
  <c r="G7" i="6"/>
  <c r="E24" i="3" l="1"/>
  <c r="B2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B33" authorId="0" shapeId="0" xr:uid="{3B77B772-4D4B-4872-8A6A-597D136D53CC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Probabilidad que tenga 0 éxitos o que tenga 0 literales.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B14" authorId="0" shapeId="0" xr:uid="{8B7EE7FB-C26C-4A86-B28C-F62543D9D53E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Calcule la probabilidad  de que 15 estudiantes terminen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B7" authorId="0" shapeId="0" xr:uid="{C960EC42-835D-424E-B2DD-302119109346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Sin incluir el tres.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B12" authorId="0" shapeId="0" xr:uid="{FB06D904-3B54-4BF1-9F27-491D5527411A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area de -oo a 65 menos el área de -oo a 40
</t>
        </r>
      </text>
    </comment>
    <comment ref="B13" authorId="0" shapeId="0" xr:uid="{74535C36-0A70-45EF-8FF4-283F8C1592DF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Aproximadamente entre 6 o 7 estudiantes no podrán terminar
</t>
        </r>
      </text>
    </comment>
  </commentList>
</comments>
</file>

<file path=xl/sharedStrings.xml><?xml version="1.0" encoding="utf-8"?>
<sst xmlns="http://schemas.openxmlformats.org/spreadsheetml/2006/main" count="124" uniqueCount="98">
  <si>
    <t>Examen Parcial 2</t>
  </si>
  <si>
    <t>Universidad Francisco Marroquín</t>
  </si>
  <si>
    <t>Facultad de Ciencias Económicas</t>
  </si>
  <si>
    <t>Estadística I Sección D</t>
  </si>
  <si>
    <t>Instrucciones generales:</t>
  </si>
  <si>
    <t>Se sugiere hacerlo al iniciar a responder y guardarlo después de responder cada pregunta</t>
  </si>
  <si>
    <t>Se seleccionan al azar a 20 estudiantes de la carrera de Administración de Empresas:</t>
  </si>
  <si>
    <t>A</t>
  </si>
  <si>
    <t>En una universidad, estiman que el 80% de sus estudiantes sí terminan la carrera Administración de Empresas "a tiempo" (cuatro años). El resto, se atrasa de uno hasta cinco semestres máximo.</t>
  </si>
  <si>
    <t>¿Cuál es la probabilidad de que ninguno de esos estudiantes se atrase en terminar la carrera?</t>
  </si>
  <si>
    <t>B</t>
  </si>
  <si>
    <t>¿Cuál es la probabilidad de que exactamente 17 estudiantes terminen la carrera "a tiempo"?</t>
  </si>
  <si>
    <t>C</t>
  </si>
  <si>
    <t>¿Cuál es la probabilidad de que al menos 15 estudiantes terminen la carrera "a tiempo"?</t>
  </si>
  <si>
    <t>D</t>
  </si>
  <si>
    <t>¿Cuál es la probabilidad de que 4 estudiantes terminen la carrera en más de cuatro años?</t>
  </si>
  <si>
    <t>E</t>
  </si>
  <si>
    <t>¿Cuál es la probabilidad de que 12 o menos estudiantes no se atrasen en terminar la carrera?</t>
  </si>
  <si>
    <t>Durante la hora de almuerzo, ¿Cuál es la probabilidad de que entren más de tres llamadas en 30 segundos?</t>
  </si>
  <si>
    <t>Durante la hora de la cena, ¿Cuál es la probabilidad de que entren más de tres llamadas en 30 segundos?</t>
  </si>
  <si>
    <t>Durante la hora de almuerzo, una pizzería con servicio a domicilio recibe cinco pedidos telefónicos por minuto.</t>
  </si>
  <si>
    <t>Cuando es la hora de la cena, esta pizzería recibe doce pedidos telefónicos por minuto.</t>
  </si>
  <si>
    <t>Durante la hora de cena, ¿Cuál es la probabilidad de que entren 30 pedidos en un lapso de cinco minutos?</t>
  </si>
  <si>
    <t>Durante la hora de almuerzo, ¿Cuál es la probabilidad de que pasen menos de 10 segundos entre cada pedido?</t>
  </si>
  <si>
    <t>Durante la hora de almuerzo, ¿Cuál es la probabiidad de que el siguiente pedido ocurra en más de 20 segundos?</t>
  </si>
  <si>
    <t xml:space="preserve"> </t>
  </si>
  <si>
    <t>♠</t>
  </si>
  <si>
    <t>Espadas (conocidas como picas).</t>
  </si>
  <si>
    <t>♥ </t>
  </si>
  <si>
    <t>♦ </t>
  </si>
  <si>
    <t>♣ </t>
  </si>
  <si>
    <t>Corazones (conocidos como copas).</t>
  </si>
  <si>
    <t>Rombos (conocidos como diamantes, oros o cocos).</t>
  </si>
  <si>
    <t>Tréboles (conocidos como flores o bastos).</t>
  </si>
  <si>
    <t>Se seleccionan cinco cartas al azar de una baraja inglesa,</t>
  </si>
  <si>
    <t xml:space="preserve">La baraja inglesa (de 52 cartas) está dividida en cuatro palos, dos de color rojo (corazones y rombos) y dos de color negro (espadas y tréboles). </t>
  </si>
  <si>
    <t>¿Cuál es la probabilidad de que tres de esas cartas sean de un palo de color rojo?</t>
  </si>
  <si>
    <t>¿Cuál es la probabilidad de cuatro de esas cartas sean de tréboles?</t>
  </si>
  <si>
    <t>¿Cuál es la probabilidad de que ninguna de esas cartas sea una literal (A, J, Q, K)?</t>
  </si>
  <si>
    <t>¿Cuál es la probabilidad de que un estudiante termine el examen en exactamente 65.5 minutos?</t>
  </si>
  <si>
    <t>¿Cuál es la probabilidad de que un estudiante termine el examen en más de una hora?</t>
  </si>
  <si>
    <t>¿Qué porcentaje de los estudiantes terminarán el examen entre 40 y 65 minutos?</t>
  </si>
  <si>
    <t>Si en una clase hay 32 estudiantes y el profesor les indica que les dará 80 minutos máximo para resolver el examen, ¿cuántos estudiantes no podrán terminar a tiempo el examen?</t>
  </si>
  <si>
    <t>¿Cuántos minutos se tardan en resolver el examen el 30% de los estudiantes "más rápidos"?</t>
  </si>
  <si>
    <t>En cierta universidad, el tiempo necesario para resolver un examen de Estadística tiene una distribución normal con media de 70 minutos y desviación estándar de 12 minutos.</t>
  </si>
  <si>
    <t>La respuesta a cada pregunta debe ser respondida en cada celda de color amarillo</t>
  </si>
  <si>
    <t xml:space="preserve">Puede hacer sus cálculos directamente en esa celda, o bien, dejar referencia en esa celda de donde proviene la respuesta o cálculo. </t>
  </si>
  <si>
    <r>
      <t xml:space="preserve">Si en su respuesta solo hay un valor sin referencia, fórmula o sin procedimiento: </t>
    </r>
    <r>
      <rPr>
        <b/>
        <sz val="11"/>
        <color theme="1"/>
        <rFont val="Calibri"/>
        <family val="2"/>
        <scheme val="minor"/>
      </rPr>
      <t>no se calificará y no tendrá puntos en esa respuesta</t>
    </r>
    <r>
      <rPr>
        <sz val="11"/>
        <color theme="1"/>
        <rFont val="Calibri"/>
        <family val="2"/>
        <scheme val="minor"/>
      </rPr>
      <t>.</t>
    </r>
  </si>
  <si>
    <t>El examen consta de 5 incisos (un inciso en cada pestaña). En cada inciso hay algunas preguntas. Cada pregunta tiene un valor de 5 puntos. En total hay 20 preguntas.</t>
  </si>
  <si>
    <t>Puede hacer los cálculos correspondientes a cada pregunta en cualquier lugar de cada inciso correspondiente. Trate de ser claro en su procedimiento.</t>
  </si>
  <si>
    <t>No es posible enviar su examen parcial por correo electrónico, no se aceptará por esa vía.</t>
  </si>
  <si>
    <t>Una productora de refrescos asegura que sus refrescos enlatados (que en la etiqueta dice que tienen 335 ml) se distribuyen, en realidad, de manera uniforme entre 330 y 340 ml.</t>
  </si>
  <si>
    <t>¿Cuál es la probabilidad de que un refresco enlatado sea llenado con más de 331 pero menos de 337.5 ml?</t>
  </si>
  <si>
    <t>¿Qué porcentaje de los refrescos enlatados tendrá 336 ml o más de líquido?</t>
  </si>
  <si>
    <t>El profesor, el auxiliar y los estudiantes estarán conectados por Zoom en la clase virtual. Se pueden hacer consultas sobre la redacción de las preguntas.</t>
  </si>
  <si>
    <t>Este examen esta sujeto a las normas descritas en el Reglamento General de la UFM y sus sanciones.</t>
  </si>
  <si>
    <t>Nombre:</t>
  </si>
  <si>
    <t>Carné:</t>
  </si>
  <si>
    <r>
      <t xml:space="preserve">Guarde este archivo con el siguiente formato sin tildes: </t>
    </r>
    <r>
      <rPr>
        <b/>
        <sz val="11"/>
        <color theme="1"/>
        <rFont val="Calibri"/>
        <family val="2"/>
        <scheme val="minor"/>
      </rPr>
      <t>Parcial2Apellido1Apellido2</t>
    </r>
    <r>
      <rPr>
        <sz val="11"/>
        <color theme="1"/>
        <rFont val="Calibri"/>
        <family val="2"/>
        <scheme val="minor"/>
      </rPr>
      <t>, ejemplo: Parcial2GomezVargas</t>
    </r>
  </si>
  <si>
    <t>Tiene 80 minutos para responder el examen. Tendrá que subir su archivo a MiU antes de las 12:50 p.m. Administre su tiempo, no suba su archivo en los últimos minutos, se arriesga factores ajenos a nuestro control.</t>
  </si>
  <si>
    <t>No se pueden realizar consultas que impliquen qué procedimiento está utilizando el estudiante. Estar atentos a la clase virtual por si el profesor necesita aclarar algo durante el examen.</t>
  </si>
  <si>
    <r>
      <t xml:space="preserve">Cada palo está formado por trece cartas, de las cuales nueve cartas son numerales y cuatro son literales: A ,2, 3, 4, 5, 6, 7, 8, 9, 10, J, Q, K. En las cartas con letras, las figuras se llaman </t>
    </r>
    <r>
      <rPr>
        <i/>
        <sz val="11"/>
        <color theme="1"/>
        <rFont val="Calibri"/>
        <family val="2"/>
        <scheme val="minor"/>
      </rPr>
      <t xml:space="preserve">jack, queen, king </t>
    </r>
    <r>
      <rPr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 xml:space="preserve"> ace.</t>
    </r>
  </si>
  <si>
    <t>a:</t>
  </si>
  <si>
    <t>b:</t>
  </si>
  <si>
    <t>ml</t>
  </si>
  <si>
    <t>P(x):</t>
  </si>
  <si>
    <t xml:space="preserve">b: </t>
  </si>
  <si>
    <t>P(336&lt;x&lt;340):</t>
  </si>
  <si>
    <t>que entren 4,5,6,…,oo</t>
  </si>
  <si>
    <t>Hipergeométrica</t>
  </si>
  <si>
    <t>n</t>
  </si>
  <si>
    <t>r</t>
  </si>
  <si>
    <t>N</t>
  </si>
  <si>
    <t>x=3</t>
  </si>
  <si>
    <t>x</t>
  </si>
  <si>
    <t>Obs: hay 4 literales en cada palo de 13 cartas, significa que en todo el deck hay 4 (numero de palos) por 4 (el número de literales que cada una compone)</t>
  </si>
  <si>
    <t>Lo que quiero son que entre las 5 que escojo no hayan literales</t>
  </si>
  <si>
    <t>éxito es que tenga literales</t>
  </si>
  <si>
    <t>tener 0 éxitos en las 5 que agarre</t>
  </si>
  <si>
    <t>promedio almuerzo:</t>
  </si>
  <si>
    <t>pedidos/minuto</t>
  </si>
  <si>
    <t>pedidos/segundo</t>
  </si>
  <si>
    <t>pedidos/30 seg.</t>
  </si>
  <si>
    <t>promedio cena:</t>
  </si>
  <si>
    <t>pedidos/30 seg</t>
  </si>
  <si>
    <t>promedio cena en 5 m:</t>
  </si>
  <si>
    <t>p</t>
  </si>
  <si>
    <t>***</t>
  </si>
  <si>
    <t>promedio almuerzon 10 seg:</t>
  </si>
  <si>
    <t>pedidos/10 seg</t>
  </si>
  <si>
    <t>promedio almuerzo 20 seg:</t>
  </si>
  <si>
    <t>media</t>
  </si>
  <si>
    <t>minutos</t>
  </si>
  <si>
    <t>s</t>
  </si>
  <si>
    <t>tiende a 0</t>
  </si>
  <si>
    <t>30% mas rápidos</t>
  </si>
  <si>
    <t>~~ 52 estudiantes rápidos</t>
  </si>
  <si>
    <t>David Gabriel Corzo Mcmath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</si>
</sst>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%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0" borderId="0" xfId="0" applyFont="1"/>
    <xf numFmtId="0" fontId="0" fillId="3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right"/>
    </xf>
    <xf numFmtId="0" fontId="4" fillId="2" borderId="0" xfId="0" applyFont="1" applyFill="1"/>
    <xf numFmtId="2" fontId="0" fillId="3" borderId="1" xfId="0" applyNumberFormat="1" applyFill="1" applyBorder="1"/>
    <xf numFmtId="2" fontId="0" fillId="0" borderId="0" xfId="0" applyNumberFormat="1"/>
    <xf numFmtId="0" fontId="7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C10DD-B3F1-4D50-804F-A61BCA34A26F}">
  <dimension ref="A1:M24"/>
  <sheetViews>
    <sheetView zoomScale="120" zoomScaleNormal="120" workbookViewId="0">
      <selection activeCell="F5" sqref="F5"/>
    </sheetView>
  </sheetViews>
  <sheetFormatPr baseColWidth="10" defaultColWidth="10.85546875" defaultRowHeight="15" x14ac:dyDescent="0.25"/>
  <cols>
    <col min="1" max="1" width="3.5703125" style="1" customWidth="1"/>
    <col min="2" max="16384" width="10.85546875" style="1"/>
  </cols>
  <sheetData>
    <row r="1" spans="1:13" x14ac:dyDescent="0.25">
      <c r="A1" s="1" t="s">
        <v>1</v>
      </c>
    </row>
    <row r="2" spans="1:13" x14ac:dyDescent="0.25">
      <c r="A2" s="1" t="s">
        <v>2</v>
      </c>
    </row>
    <row r="3" spans="1:13" x14ac:dyDescent="0.25">
      <c r="A3" s="1" t="s">
        <v>3</v>
      </c>
    </row>
    <row r="4" spans="1:13" ht="15.75" thickBot="1" x14ac:dyDescent="0.3"/>
    <row r="5" spans="1:13" ht="19.5" thickBot="1" x14ac:dyDescent="0.35">
      <c r="A5" s="9" t="s">
        <v>0</v>
      </c>
      <c r="D5" s="8" t="s">
        <v>56</v>
      </c>
      <c r="E5" s="5" t="s">
        <v>97</v>
      </c>
      <c r="F5" s="6"/>
      <c r="G5" s="6"/>
      <c r="H5" s="6"/>
      <c r="I5" s="7"/>
      <c r="K5" s="8" t="s">
        <v>57</v>
      </c>
      <c r="L5" s="5">
        <v>20190432</v>
      </c>
      <c r="M5" s="7"/>
    </row>
    <row r="7" spans="1:13" x14ac:dyDescent="0.25">
      <c r="A7" s="1" t="s">
        <v>4</v>
      </c>
    </row>
    <row r="8" spans="1:13" x14ac:dyDescent="0.25">
      <c r="A8" s="2">
        <v>1</v>
      </c>
      <c r="B8" s="1" t="s">
        <v>58</v>
      </c>
    </row>
    <row r="9" spans="1:13" x14ac:dyDescent="0.25">
      <c r="B9" s="1" t="s">
        <v>5</v>
      </c>
    </row>
    <row r="11" spans="1:13" x14ac:dyDescent="0.25">
      <c r="A11" s="2">
        <v>2</v>
      </c>
      <c r="B11" s="1" t="s">
        <v>59</v>
      </c>
    </row>
    <row r="12" spans="1:13" x14ac:dyDescent="0.25">
      <c r="B12" s="1" t="s">
        <v>50</v>
      </c>
    </row>
    <row r="14" spans="1:13" x14ac:dyDescent="0.25">
      <c r="A14" s="2">
        <v>3</v>
      </c>
      <c r="B14" s="1" t="s">
        <v>48</v>
      </c>
    </row>
    <row r="16" spans="1:13" ht="15.75" thickBot="1" x14ac:dyDescent="0.3">
      <c r="A16" s="2">
        <v>4</v>
      </c>
      <c r="B16" s="1" t="s">
        <v>49</v>
      </c>
    </row>
    <row r="17" spans="1:9" ht="15.75" thickBot="1" x14ac:dyDescent="0.3">
      <c r="B17" s="2" t="s">
        <v>45</v>
      </c>
      <c r="I17" s="4"/>
    </row>
    <row r="18" spans="1:9" x14ac:dyDescent="0.25">
      <c r="B18" s="1" t="s">
        <v>46</v>
      </c>
    </row>
    <row r="19" spans="1:9" x14ac:dyDescent="0.25">
      <c r="B19" s="1" t="s">
        <v>47</v>
      </c>
    </row>
    <row r="21" spans="1:9" x14ac:dyDescent="0.25">
      <c r="A21" s="2">
        <v>5</v>
      </c>
      <c r="B21" s="1" t="s">
        <v>54</v>
      </c>
    </row>
    <row r="22" spans="1:9" x14ac:dyDescent="0.25">
      <c r="B22" s="1" t="s">
        <v>60</v>
      </c>
    </row>
    <row r="24" spans="1:9" x14ac:dyDescent="0.25">
      <c r="A24" s="2">
        <v>6</v>
      </c>
      <c r="B24" s="1" t="s">
        <v>55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4322-EDDA-4995-9C5B-AECDFBEC54CC}">
  <dimension ref="A1:G14"/>
  <sheetViews>
    <sheetView tabSelected="1" zoomScale="120" zoomScaleNormal="120" workbookViewId="0">
      <selection activeCell="H6" sqref="H6"/>
    </sheetView>
  </sheetViews>
  <sheetFormatPr baseColWidth="10" defaultRowHeight="15" x14ac:dyDescent="0.25"/>
  <cols>
    <col min="1" max="1" width="3.5703125" customWidth="1"/>
    <col min="7" max="7" width="12.140625" bestFit="1" customWidth="1"/>
  </cols>
  <sheetData>
    <row r="1" spans="1:7" x14ac:dyDescent="0.25">
      <c r="A1" t="s">
        <v>51</v>
      </c>
    </row>
    <row r="5" spans="1:7" ht="15.75" thickBot="1" x14ac:dyDescent="0.3"/>
    <row r="6" spans="1:7" ht="15.75" thickBot="1" x14ac:dyDescent="0.3">
      <c r="A6" t="s">
        <v>7</v>
      </c>
      <c r="B6" s="10">
        <f>G7*(337.5-331)</f>
        <v>0.65</v>
      </c>
      <c r="C6" t="s">
        <v>52</v>
      </c>
    </row>
    <row r="7" spans="1:7" x14ac:dyDescent="0.25">
      <c r="B7" s="11"/>
      <c r="C7" t="s">
        <v>62</v>
      </c>
      <c r="D7">
        <v>331</v>
      </c>
      <c r="E7" t="s">
        <v>64</v>
      </c>
      <c r="F7" t="s">
        <v>65</v>
      </c>
      <c r="G7">
        <f>1/(340-330)</f>
        <v>0.1</v>
      </c>
    </row>
    <row r="8" spans="1:7" x14ac:dyDescent="0.25">
      <c r="B8" s="11"/>
      <c r="C8" t="s">
        <v>63</v>
      </c>
      <c r="D8">
        <v>337.5</v>
      </c>
      <c r="E8" t="s">
        <v>64</v>
      </c>
    </row>
    <row r="9" spans="1:7" x14ac:dyDescent="0.25">
      <c r="B9" s="11"/>
    </row>
    <row r="10" spans="1:7" x14ac:dyDescent="0.25">
      <c r="B10" s="11"/>
    </row>
    <row r="11" spans="1:7" ht="15.75" thickBot="1" x14ac:dyDescent="0.3">
      <c r="B11" s="11"/>
    </row>
    <row r="12" spans="1:7" ht="15.75" thickBot="1" x14ac:dyDescent="0.3">
      <c r="A12" t="s">
        <v>10</v>
      </c>
      <c r="B12" s="10">
        <f>1*(D14-D13)</f>
        <v>4</v>
      </c>
      <c r="C12" t="s">
        <v>53</v>
      </c>
    </row>
    <row r="13" spans="1:7" x14ac:dyDescent="0.25">
      <c r="B13" t="s">
        <v>87</v>
      </c>
      <c r="C13" t="s">
        <v>62</v>
      </c>
      <c r="D13">
        <v>336</v>
      </c>
      <c r="E13" t="s">
        <v>67</v>
      </c>
      <c r="F13">
        <f>1/(D14-D13)</f>
        <v>0.25</v>
      </c>
    </row>
    <row r="14" spans="1:7" x14ac:dyDescent="0.25">
      <c r="C14" t="s">
        <v>66</v>
      </c>
      <c r="D14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67F80-FDB8-43E7-ACD3-7C5B25F2EB10}">
  <dimension ref="A1:E33"/>
  <sheetViews>
    <sheetView topLeftCell="A13" zoomScale="140" zoomScaleNormal="140" workbookViewId="0">
      <selection activeCell="B33" sqref="B33"/>
    </sheetView>
  </sheetViews>
  <sheetFormatPr baseColWidth="10" defaultRowHeight="15" x14ac:dyDescent="0.25"/>
  <cols>
    <col min="1" max="1" width="3.5703125" customWidth="1"/>
    <col min="2" max="2" width="12" bestFit="1" customWidth="1"/>
  </cols>
  <sheetData>
    <row r="1" spans="1:5" x14ac:dyDescent="0.25">
      <c r="A1" t="s">
        <v>35</v>
      </c>
    </row>
    <row r="2" spans="1:5" x14ac:dyDescent="0.25">
      <c r="A2" t="s">
        <v>61</v>
      </c>
    </row>
    <row r="4" spans="1:5" x14ac:dyDescent="0.25">
      <c r="A4" s="3" t="s">
        <v>28</v>
      </c>
      <c r="B4" t="s">
        <v>31</v>
      </c>
    </row>
    <row r="5" spans="1:5" x14ac:dyDescent="0.25">
      <c r="A5" s="3" t="s">
        <v>29</v>
      </c>
      <c r="B5" t="s">
        <v>32</v>
      </c>
    </row>
    <row r="6" spans="1:5" x14ac:dyDescent="0.25">
      <c r="A6" t="s">
        <v>26</v>
      </c>
      <c r="B6" t="s">
        <v>27</v>
      </c>
    </row>
    <row r="7" spans="1:5" x14ac:dyDescent="0.25">
      <c r="A7" t="s">
        <v>30</v>
      </c>
      <c r="B7" t="s">
        <v>33</v>
      </c>
    </row>
    <row r="9" spans="1:5" x14ac:dyDescent="0.25">
      <c r="A9" t="s">
        <v>34</v>
      </c>
    </row>
    <row r="11" spans="1:5" x14ac:dyDescent="0.25">
      <c r="B11" t="s">
        <v>69</v>
      </c>
      <c r="D11" t="s">
        <v>70</v>
      </c>
      <c r="E11">
        <v>5</v>
      </c>
    </row>
    <row r="12" spans="1:5" x14ac:dyDescent="0.25">
      <c r="D12" t="s">
        <v>72</v>
      </c>
      <c r="E12">
        <v>52</v>
      </c>
    </row>
    <row r="13" spans="1:5" x14ac:dyDescent="0.25">
      <c r="D13" t="s">
        <v>71</v>
      </c>
      <c r="E13">
        <v>26</v>
      </c>
    </row>
    <row r="14" spans="1:5" x14ac:dyDescent="0.25">
      <c r="D14" t="s">
        <v>73</v>
      </c>
    </row>
    <row r="15" spans="1:5" ht="15.75" thickBot="1" x14ac:dyDescent="0.3">
      <c r="A15" t="s">
        <v>25</v>
      </c>
    </row>
    <row r="16" spans="1:5" ht="15.75" thickBot="1" x14ac:dyDescent="0.3">
      <c r="A16" t="s">
        <v>7</v>
      </c>
      <c r="B16" s="10">
        <f>_xlfn.HYPGEOM.DIST(3,E11,E13,E12,0)</f>
        <v>0.3251300520208083</v>
      </c>
      <c r="C16" t="s">
        <v>36</v>
      </c>
    </row>
    <row r="17" spans="1:5" x14ac:dyDescent="0.25">
      <c r="B17" s="11"/>
    </row>
    <row r="18" spans="1:5" x14ac:dyDescent="0.25">
      <c r="B18" s="11"/>
      <c r="D18" t="s">
        <v>74</v>
      </c>
      <c r="E18">
        <v>4</v>
      </c>
    </row>
    <row r="19" spans="1:5" x14ac:dyDescent="0.25">
      <c r="B19" s="11"/>
      <c r="D19" t="s">
        <v>71</v>
      </c>
      <c r="E19">
        <v>13</v>
      </c>
    </row>
    <row r="20" spans="1:5" x14ac:dyDescent="0.25">
      <c r="B20" s="11"/>
    </row>
    <row r="21" spans="1:5" ht="15.75" thickBot="1" x14ac:dyDescent="0.3">
      <c r="B21" s="11"/>
    </row>
    <row r="22" spans="1:5" ht="15.75" thickBot="1" x14ac:dyDescent="0.3">
      <c r="A22" t="s">
        <v>10</v>
      </c>
      <c r="B22" s="10">
        <f>_xlfn.HYPGEOM.DIST(E18,E11,E19,E12,0)</f>
        <v>1.0729291716686679E-2</v>
      </c>
      <c r="C22" t="s">
        <v>37</v>
      </c>
    </row>
    <row r="23" spans="1:5" x14ac:dyDescent="0.25">
      <c r="B23" s="11"/>
    </row>
    <row r="24" spans="1:5" x14ac:dyDescent="0.25">
      <c r="B24" s="11"/>
      <c r="C24" t="s">
        <v>75</v>
      </c>
    </row>
    <row r="25" spans="1:5" x14ac:dyDescent="0.25">
      <c r="B25" s="11"/>
      <c r="C25" t="s">
        <v>76</v>
      </c>
    </row>
    <row r="26" spans="1:5" x14ac:dyDescent="0.25">
      <c r="B26" s="11"/>
    </row>
    <row r="27" spans="1:5" x14ac:dyDescent="0.25">
      <c r="B27" s="11"/>
      <c r="C27" t="s">
        <v>72</v>
      </c>
      <c r="D27">
        <v>52</v>
      </c>
    </row>
    <row r="28" spans="1:5" x14ac:dyDescent="0.25">
      <c r="B28" s="11"/>
      <c r="C28" t="s">
        <v>70</v>
      </c>
      <c r="D28">
        <v>5</v>
      </c>
    </row>
    <row r="29" spans="1:5" x14ac:dyDescent="0.25">
      <c r="B29" s="11"/>
      <c r="C29" t="s">
        <v>71</v>
      </c>
      <c r="D29">
        <f>4*4</f>
        <v>16</v>
      </c>
      <c r="E29" t="s">
        <v>77</v>
      </c>
    </row>
    <row r="30" spans="1:5" x14ac:dyDescent="0.25">
      <c r="B30" s="11"/>
      <c r="C30" t="s">
        <v>74</v>
      </c>
      <c r="D30">
        <f>0</f>
        <v>0</v>
      </c>
      <c r="E30" t="s">
        <v>78</v>
      </c>
    </row>
    <row r="31" spans="1:5" x14ac:dyDescent="0.25">
      <c r="B31" s="11"/>
    </row>
    <row r="32" spans="1:5" ht="15.75" thickBot="1" x14ac:dyDescent="0.3">
      <c r="B32" s="11"/>
    </row>
    <row r="33" spans="1:3" ht="15.75" thickBot="1" x14ac:dyDescent="0.3">
      <c r="A33" t="s">
        <v>12</v>
      </c>
      <c r="B33" s="10">
        <f>_xlfn.HYPGEOM.DIST(0,D28,D29,D27,0)</f>
        <v>0.14505494505494504</v>
      </c>
      <c r="C33" t="s">
        <v>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115C-4297-4E40-99A4-89E97B9C536B}">
  <dimension ref="A1:D18"/>
  <sheetViews>
    <sheetView zoomScale="160" zoomScaleNormal="160" workbookViewId="0">
      <selection activeCell="B19" sqref="B19"/>
    </sheetView>
  </sheetViews>
  <sheetFormatPr baseColWidth="10" defaultRowHeight="15" x14ac:dyDescent="0.25"/>
  <cols>
    <col min="1" max="1" width="3.5703125" customWidth="1"/>
  </cols>
  <sheetData>
    <row r="1" spans="1:4" x14ac:dyDescent="0.25">
      <c r="A1" t="s">
        <v>8</v>
      </c>
    </row>
    <row r="2" spans="1:4" x14ac:dyDescent="0.25">
      <c r="A2" t="s">
        <v>6</v>
      </c>
    </row>
    <row r="4" spans="1:4" x14ac:dyDescent="0.25">
      <c r="C4" t="s">
        <v>72</v>
      </c>
      <c r="D4">
        <v>100</v>
      </c>
    </row>
    <row r="5" spans="1:4" x14ac:dyDescent="0.25">
      <c r="C5" t="s">
        <v>70</v>
      </c>
      <c r="D5">
        <v>20</v>
      </c>
    </row>
    <row r="6" spans="1:4" x14ac:dyDescent="0.25">
      <c r="C6" t="s">
        <v>86</v>
      </c>
      <c r="D6">
        <v>0.8</v>
      </c>
    </row>
    <row r="9" spans="1:4" ht="15.75" thickBot="1" x14ac:dyDescent="0.3"/>
    <row r="10" spans="1:4" ht="15.75" thickBot="1" x14ac:dyDescent="0.3">
      <c r="A10" t="s">
        <v>7</v>
      </c>
      <c r="B10" s="10">
        <f>_xlfn.BINOM.DIST(20,D5,D6,0)</f>
        <v>1.1529215046068481E-2</v>
      </c>
      <c r="C10" t="s">
        <v>9</v>
      </c>
    </row>
    <row r="11" spans="1:4" ht="15.75" thickBot="1" x14ac:dyDescent="0.3">
      <c r="B11" s="11"/>
    </row>
    <row r="12" spans="1:4" ht="15.75" thickBot="1" x14ac:dyDescent="0.3">
      <c r="A12" t="s">
        <v>10</v>
      </c>
      <c r="B12" s="10">
        <f>_xlfn.BINOM.DIST(17,D5,D6,0)</f>
        <v>0.20536414300809461</v>
      </c>
      <c r="C12" t="s">
        <v>11</v>
      </c>
    </row>
    <row r="13" spans="1:4" ht="15.75" thickBot="1" x14ac:dyDescent="0.3">
      <c r="B13" s="11"/>
    </row>
    <row r="14" spans="1:4" ht="15.75" thickBot="1" x14ac:dyDescent="0.3">
      <c r="A14" t="s">
        <v>12</v>
      </c>
      <c r="B14" s="10">
        <f>1-_xlfn.BINOM.DIST(15,D5,D6,1)</f>
        <v>0.62964826390266926</v>
      </c>
      <c r="C14" t="s">
        <v>13</v>
      </c>
    </row>
    <row r="15" spans="1:4" ht="15.75" thickBot="1" x14ac:dyDescent="0.3">
      <c r="B15" s="11"/>
    </row>
    <row r="16" spans="1:4" ht="15.75" thickBot="1" x14ac:dyDescent="0.3">
      <c r="A16" t="s">
        <v>14</v>
      </c>
      <c r="B16" s="10">
        <f>_xlfn.BINOM.DIST(4,D5,1-D6,0)</f>
        <v>0.21819940194610055</v>
      </c>
      <c r="C16" t="s">
        <v>15</v>
      </c>
    </row>
    <row r="17" spans="1:3" ht="15.75" thickBot="1" x14ac:dyDescent="0.3">
      <c r="B17" s="11"/>
    </row>
    <row r="18" spans="1:3" ht="15.75" thickBot="1" x14ac:dyDescent="0.3">
      <c r="A18" t="s">
        <v>16</v>
      </c>
      <c r="B18" s="10">
        <f>_xlfn.BINOM.DIST(12,D5,D6,0)</f>
        <v>2.2160876760150813E-2</v>
      </c>
      <c r="C18" t="s">
        <v>17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DEA0-1069-46C1-BD3E-1B652D9EEE99}">
  <dimension ref="A1:I37"/>
  <sheetViews>
    <sheetView topLeftCell="A13" zoomScale="175" zoomScaleNormal="175" workbookViewId="0">
      <selection activeCell="D35" sqref="D35"/>
    </sheetView>
  </sheetViews>
  <sheetFormatPr baseColWidth="10" defaultRowHeight="15" x14ac:dyDescent="0.25"/>
  <cols>
    <col min="1" max="1" width="5.42578125" customWidth="1"/>
    <col min="2" max="2" width="11.85546875" bestFit="1" customWidth="1"/>
  </cols>
  <sheetData>
    <row r="1" spans="1:9" x14ac:dyDescent="0.25">
      <c r="A1" t="s">
        <v>20</v>
      </c>
    </row>
    <row r="2" spans="1:9" x14ac:dyDescent="0.25">
      <c r="A2" t="s">
        <v>21</v>
      </c>
    </row>
    <row r="6" spans="1:9" ht="15.75" thickBot="1" x14ac:dyDescent="0.3"/>
    <row r="7" spans="1:9" ht="15.75" thickBot="1" x14ac:dyDescent="0.3">
      <c r="A7" t="s">
        <v>7</v>
      </c>
      <c r="B7" s="10">
        <f>1-(_xlfn.POISSON.DIST(3,E11,1))</f>
        <v>0.24242386686693407</v>
      </c>
      <c r="C7" t="s">
        <v>18</v>
      </c>
    </row>
    <row r="8" spans="1:9" x14ac:dyDescent="0.25">
      <c r="B8" s="11"/>
      <c r="I8" t="s">
        <v>68</v>
      </c>
    </row>
    <row r="9" spans="1:9" x14ac:dyDescent="0.25">
      <c r="B9" s="11"/>
      <c r="C9" t="s">
        <v>79</v>
      </c>
      <c r="E9">
        <f>5/1</f>
        <v>5</v>
      </c>
      <c r="F9" t="s">
        <v>80</v>
      </c>
    </row>
    <row r="10" spans="1:9" x14ac:dyDescent="0.25">
      <c r="B10" s="11"/>
      <c r="E10">
        <f>5/60</f>
        <v>8.3333333333333329E-2</v>
      </c>
      <c r="F10" t="s">
        <v>81</v>
      </c>
    </row>
    <row r="11" spans="1:9" x14ac:dyDescent="0.25">
      <c r="B11" s="11"/>
      <c r="E11">
        <f>E10*30</f>
        <v>2.5</v>
      </c>
      <c r="F11" t="s">
        <v>82</v>
      </c>
    </row>
    <row r="12" spans="1:9" x14ac:dyDescent="0.25">
      <c r="B12" s="11"/>
    </row>
    <row r="13" spans="1:9" x14ac:dyDescent="0.25">
      <c r="B13" s="11"/>
    </row>
    <row r="14" spans="1:9" ht="15.75" thickBot="1" x14ac:dyDescent="0.3">
      <c r="B14" s="11"/>
    </row>
    <row r="15" spans="1:9" ht="15.75" thickBot="1" x14ac:dyDescent="0.3">
      <c r="A15" t="s">
        <v>10</v>
      </c>
      <c r="B15" s="10">
        <f>1-_xlfn.POISSON.DIST(3,E19,0)</f>
        <v>0.9107649216400111</v>
      </c>
      <c r="C15" t="s">
        <v>19</v>
      </c>
    </row>
    <row r="16" spans="1:9" x14ac:dyDescent="0.25">
      <c r="B16" s="11"/>
    </row>
    <row r="17" spans="1:6" x14ac:dyDescent="0.25">
      <c r="B17" s="11"/>
      <c r="C17" t="s">
        <v>83</v>
      </c>
      <c r="E17">
        <f>12/1</f>
        <v>12</v>
      </c>
      <c r="F17" t="s">
        <v>80</v>
      </c>
    </row>
    <row r="18" spans="1:6" x14ac:dyDescent="0.25">
      <c r="B18" s="11"/>
      <c r="E18">
        <f>E17/60</f>
        <v>0.2</v>
      </c>
      <c r="F18" t="s">
        <v>81</v>
      </c>
    </row>
    <row r="19" spans="1:6" x14ac:dyDescent="0.25">
      <c r="B19" s="11"/>
      <c r="E19">
        <f>E18*30</f>
        <v>6</v>
      </c>
      <c r="F19" t="s">
        <v>84</v>
      </c>
    </row>
    <row r="20" spans="1:6" x14ac:dyDescent="0.25">
      <c r="B20" s="11"/>
    </row>
    <row r="21" spans="1:6" ht="15.75" thickBot="1" x14ac:dyDescent="0.3">
      <c r="B21" s="11"/>
    </row>
    <row r="22" spans="1:6" ht="15.75" thickBot="1" x14ac:dyDescent="0.3">
      <c r="A22" t="s">
        <v>12</v>
      </c>
      <c r="B22" s="10">
        <f>_xlfn.POISSON.DIST(30,E24,0)</f>
        <v>7.2980783647601396E-6</v>
      </c>
      <c r="C22" t="s">
        <v>22</v>
      </c>
    </row>
    <row r="23" spans="1:6" x14ac:dyDescent="0.25">
      <c r="B23" s="11"/>
    </row>
    <row r="24" spans="1:6" x14ac:dyDescent="0.25">
      <c r="B24" s="11"/>
      <c r="C24" t="s">
        <v>85</v>
      </c>
      <c r="E24">
        <f>E17*5</f>
        <v>60</v>
      </c>
    </row>
    <row r="25" spans="1:6" x14ac:dyDescent="0.25">
      <c r="B25" s="11"/>
    </row>
    <row r="26" spans="1:6" x14ac:dyDescent="0.25">
      <c r="B26" s="11"/>
    </row>
    <row r="27" spans="1:6" x14ac:dyDescent="0.25">
      <c r="B27" s="11"/>
    </row>
    <row r="28" spans="1:6" ht="15.75" thickBot="1" x14ac:dyDescent="0.3">
      <c r="B28" s="11"/>
    </row>
    <row r="29" spans="1:6" ht="15.75" thickBot="1" x14ac:dyDescent="0.3">
      <c r="A29" t="s">
        <v>14</v>
      </c>
      <c r="B29" s="10">
        <f>_xlfn.POISSON.DIST(10,E31,0)</f>
        <v>1.9342492556166823E-8</v>
      </c>
      <c r="C29" t="s">
        <v>23</v>
      </c>
    </row>
    <row r="30" spans="1:6" x14ac:dyDescent="0.25">
      <c r="B30" s="11"/>
    </row>
    <row r="31" spans="1:6" x14ac:dyDescent="0.25">
      <c r="B31" s="11"/>
      <c r="C31" t="s">
        <v>88</v>
      </c>
      <c r="E31">
        <f>E10*10</f>
        <v>0.83333333333333326</v>
      </c>
      <c r="F31" t="s">
        <v>89</v>
      </c>
    </row>
    <row r="32" spans="1:6" x14ac:dyDescent="0.25">
      <c r="B32" s="11"/>
    </row>
    <row r="33" spans="1:5" x14ac:dyDescent="0.25">
      <c r="B33" s="11"/>
    </row>
    <row r="34" spans="1:5" ht="15.75" thickBot="1" x14ac:dyDescent="0.3">
      <c r="B34" s="11"/>
    </row>
    <row r="35" spans="1:5" ht="15.75" thickBot="1" x14ac:dyDescent="0.3">
      <c r="A35" t="s">
        <v>16</v>
      </c>
      <c r="B35" s="10">
        <f>1-_xlfn.POISSON.DIST(10,E37,0)</f>
        <v>0.99999139203828435</v>
      </c>
      <c r="C35" t="s">
        <v>24</v>
      </c>
    </row>
    <row r="36" spans="1:5" x14ac:dyDescent="0.25">
      <c r="B36" s="12"/>
    </row>
    <row r="37" spans="1:5" x14ac:dyDescent="0.25">
      <c r="C37" t="s">
        <v>90</v>
      </c>
      <c r="E37">
        <f>2*E31</f>
        <v>1.6666666666666665</v>
      </c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7DE1-6706-4D19-AF5A-C4D385D26AC8}">
  <dimension ref="A1:E16"/>
  <sheetViews>
    <sheetView zoomScale="160" zoomScaleNormal="160" workbookViewId="0">
      <selection activeCell="B9" sqref="B9"/>
    </sheetView>
  </sheetViews>
  <sheetFormatPr baseColWidth="10" defaultRowHeight="15" x14ac:dyDescent="0.25"/>
  <cols>
    <col min="1" max="1" width="3.5703125" customWidth="1"/>
    <col min="4" max="4" width="21.7109375" bestFit="1" customWidth="1"/>
  </cols>
  <sheetData>
    <row r="1" spans="1:5" x14ac:dyDescent="0.25">
      <c r="A1" t="s">
        <v>44</v>
      </c>
    </row>
    <row r="3" spans="1:5" x14ac:dyDescent="0.25">
      <c r="C3" t="s">
        <v>91</v>
      </c>
      <c r="D3">
        <v>70</v>
      </c>
      <c r="E3" t="s">
        <v>92</v>
      </c>
    </row>
    <row r="4" spans="1:5" x14ac:dyDescent="0.25">
      <c r="C4" t="s">
        <v>93</v>
      </c>
      <c r="D4">
        <v>12</v>
      </c>
    </row>
    <row r="6" spans="1:5" ht="15.75" thickBot="1" x14ac:dyDescent="0.3"/>
    <row r="7" spans="1:5" ht="15.75" thickBot="1" x14ac:dyDescent="0.3">
      <c r="A7" t="s">
        <v>7</v>
      </c>
      <c r="B7" s="10">
        <f>1-_xlfn.NORM.DIST(60,D3,D4,1)</f>
        <v>0.79767161903635697</v>
      </c>
      <c r="C7" t="s">
        <v>40</v>
      </c>
    </row>
    <row r="8" spans="1:5" ht="15.75" thickBot="1" x14ac:dyDescent="0.3">
      <c r="B8" s="11"/>
    </row>
    <row r="9" spans="1:5" ht="15.75" thickBot="1" x14ac:dyDescent="0.3">
      <c r="A9" t="s">
        <v>10</v>
      </c>
      <c r="B9" s="10" t="s">
        <v>94</v>
      </c>
      <c r="C9" t="s">
        <v>39</v>
      </c>
    </row>
    <row r="10" spans="1:5" ht="15.75" thickBot="1" x14ac:dyDescent="0.3">
      <c r="B10" s="11"/>
    </row>
    <row r="11" spans="1:5" ht="15.75" thickBot="1" x14ac:dyDescent="0.3">
      <c r="A11" t="s">
        <v>12</v>
      </c>
      <c r="B11" s="10">
        <f>_xlfn.NORM.DIST(65,D3,D4,1)-_xlfn.NORM.DIST(40,D3,D4,1)</f>
        <v>0.33225145418491348</v>
      </c>
      <c r="C11" t="s">
        <v>41</v>
      </c>
    </row>
    <row r="12" spans="1:5" ht="15.75" thickBot="1" x14ac:dyDescent="0.3">
      <c r="B12" s="11"/>
    </row>
    <row r="13" spans="1:5" ht="15.75" thickBot="1" x14ac:dyDescent="0.3">
      <c r="A13" t="s">
        <v>14</v>
      </c>
      <c r="B13" s="10">
        <f>(1-_xlfn.NORM.DIST(80,D3,D4,1))*32</f>
        <v>6.4745081908365769</v>
      </c>
      <c r="C13" t="s">
        <v>42</v>
      </c>
    </row>
    <row r="14" spans="1:5" ht="15.75" thickBot="1" x14ac:dyDescent="0.3">
      <c r="B14" s="11"/>
    </row>
    <row r="15" spans="1:5" ht="15.75" thickBot="1" x14ac:dyDescent="0.3">
      <c r="A15" t="s">
        <v>16</v>
      </c>
      <c r="B15" s="10">
        <f>_xlfn.NORM.DIST(D16,D3,D4,1)</f>
        <v>0.29999999999999993</v>
      </c>
      <c r="C15" t="s">
        <v>43</v>
      </c>
    </row>
    <row r="16" spans="1:5" x14ac:dyDescent="0.25">
      <c r="C16" t="s">
        <v>95</v>
      </c>
      <c r="D16" s="13">
        <f>_xlfn.NORM.INV(0.3,D3,D4)</f>
        <v>63.707193847503511</v>
      </c>
      <c r="E16" t="s">
        <v>96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Instrucciones</vt:lpstr>
      <vt:lpstr> Inciso 1</vt:lpstr>
      <vt:lpstr>Inciso 2</vt:lpstr>
      <vt:lpstr>Inciso 3</vt:lpstr>
      <vt:lpstr>Inciso 4</vt:lpstr>
      <vt:lpstr>Inciso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Sandari G</dc:creator>
  <cp:lastModifiedBy>DAVID CORZO</cp:lastModifiedBy>
  <dcterms:created xsi:type="dcterms:W3CDTF">2020-04-14T04:12:07Z</dcterms:created>
  <dcterms:modified xsi:type="dcterms:W3CDTF">2020-04-14T18:50:29Z</dcterms:modified>
</cp:coreProperties>
</file>