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643FE5D3-1CD9-454D-9E73-4A603E66BEE3}" xr6:coauthVersionLast="43" xr6:coauthVersionMax="43" xr10:uidLastSave="{00000000-0000-0000-0000-000000000000}"/>
  <bookViews>
    <workbookView xWindow="-120" yWindow="-120" windowWidth="20730" windowHeight="11160" xr2:uid="{099427F7-B856-4879-ABBC-50C144690A94}"/>
  </bookViews>
  <sheets>
    <sheet name="CxC" sheetId="3" r:id="rId1"/>
    <sheet name="CxP" sheetId="4" r:id="rId2"/>
    <sheet name="Caja" sheetId="5" r:id="rId3"/>
    <sheet name="Inicial" sheetId="1" r:id="rId4"/>
    <sheet name="Final" sheetId="2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5" i="5" l="1"/>
  <c r="C16" i="5"/>
  <c r="D16" i="5"/>
  <c r="C15" i="5"/>
  <c r="D15" i="5"/>
  <c r="B16" i="5"/>
  <c r="B15" i="5"/>
  <c r="C9" i="5"/>
  <c r="D9" i="5"/>
  <c r="C8" i="5"/>
  <c r="D8" i="5"/>
  <c r="B9" i="5"/>
  <c r="B8" i="5"/>
  <c r="D21" i="5"/>
  <c r="D25" i="5" s="1"/>
  <c r="C21" i="5"/>
  <c r="C25" i="5" s="1"/>
  <c r="D10" i="5"/>
  <c r="D12" i="5" s="1"/>
  <c r="C10" i="5"/>
  <c r="E12" i="4"/>
  <c r="D11" i="4"/>
  <c r="C10" i="4"/>
  <c r="C7" i="4"/>
  <c r="D7" i="4"/>
  <c r="C6" i="4"/>
  <c r="D6" i="4"/>
  <c r="B7" i="4"/>
  <c r="B6" i="4"/>
  <c r="B15" i="4"/>
  <c r="F12" i="3"/>
  <c r="E12" i="3"/>
  <c r="E11" i="3"/>
  <c r="D11" i="3"/>
  <c r="D10" i="3"/>
  <c r="C10" i="3"/>
  <c r="C7" i="3"/>
  <c r="D7" i="3"/>
  <c r="C6" i="3"/>
  <c r="D6" i="3"/>
  <c r="B7" i="3"/>
  <c r="B6" i="3"/>
  <c r="B15" i="3"/>
  <c r="B21" i="5" l="1"/>
  <c r="B25" i="5" s="1"/>
  <c r="B10" i="5"/>
  <c r="B12" i="5" s="1"/>
  <c r="D27" i="5"/>
  <c r="D31" i="5" s="1"/>
  <c r="C15" i="3"/>
  <c r="B27" i="5" l="1"/>
  <c r="D15" i="3"/>
  <c r="C5" i="5" l="1"/>
  <c r="C12" i="5" s="1"/>
  <c r="C27" i="5" s="1"/>
  <c r="C31" i="5" s="1"/>
  <c r="B31" i="5"/>
  <c r="G21" i="2" l="1"/>
  <c r="C19" i="2"/>
  <c r="C17" i="2"/>
  <c r="G14" i="2"/>
  <c r="G11" i="2"/>
  <c r="G16" i="2" s="1"/>
  <c r="D10" i="2"/>
  <c r="G13" i="1"/>
  <c r="G22" i="2" l="1"/>
  <c r="D21" i="2"/>
  <c r="D22" i="2" s="1"/>
  <c r="G10" i="1"/>
  <c r="G15" i="1" s="1"/>
  <c r="G19" i="1" l="1"/>
  <c r="C18" i="1"/>
  <c r="C16" i="1"/>
  <c r="D10" i="1"/>
  <c r="G20" i="1" l="1"/>
  <c r="D19" i="1"/>
  <c r="D20" i="1" s="1"/>
  <c r="D15" i="4"/>
  <c r="C15" i="4"/>
</calcChain>
</file>

<file path=xl/sharedStrings.xml><?xml version="1.0" encoding="utf-8"?>
<sst xmlns="http://schemas.openxmlformats.org/spreadsheetml/2006/main" count="127" uniqueCount="79">
  <si>
    <t>BALANCE GENERAL</t>
  </si>
  <si>
    <t>ACTIVO</t>
  </si>
  <si>
    <t>CORRIENTE</t>
  </si>
  <si>
    <t>CAJA Y BANCOS</t>
  </si>
  <si>
    <t>CUENTAS POR COBRAR</t>
  </si>
  <si>
    <t>INVENTARIO PRODUCTO TERMINADO</t>
  </si>
  <si>
    <t>INVENTARIO MATERIAL DIRECTO</t>
  </si>
  <si>
    <t>NO CORRIENTE</t>
  </si>
  <si>
    <t>(-) DEP. ACUM. FAB. Y MAQUINARIA</t>
  </si>
  <si>
    <t>MOBILIARIO Y EQUIPO</t>
  </si>
  <si>
    <t>(-) DEP. ACUM. MOBILIARIO Y EQ.</t>
  </si>
  <si>
    <t>TOTAL ACTIVO</t>
  </si>
  <si>
    <t>PASIVO</t>
  </si>
  <si>
    <t>PROVEEDORES</t>
  </si>
  <si>
    <t>TOTAL PASIVO</t>
  </si>
  <si>
    <t>CAPITAL</t>
  </si>
  <si>
    <t xml:space="preserve"> </t>
  </si>
  <si>
    <t>CAPITAL PAGADO</t>
  </si>
  <si>
    <t>UTILIDADES RETENIDAS</t>
  </si>
  <si>
    <t>TOTAL PASIVO Y CAPITAL</t>
  </si>
  <si>
    <t>CUENTAS POR PAGAR</t>
  </si>
  <si>
    <t>ISR POR PAGAR</t>
  </si>
  <si>
    <t>AL 30 DE SEPTIEMBRE DE 2020</t>
  </si>
  <si>
    <t>FÁBRICA Y MAQUINARIA</t>
  </si>
  <si>
    <t>GASTOS ANTICIPADOS</t>
  </si>
  <si>
    <t>---------------------------------</t>
  </si>
  <si>
    <t>ACREEDORES</t>
  </si>
  <si>
    <t>PRÉSTAMOS SOCIOS</t>
  </si>
  <si>
    <t>EMPRESA PROBLEMAS, S. A.</t>
  </si>
  <si>
    <t>AL 31 DE DICIEMBRE DE 2020</t>
  </si>
  <si>
    <t>VEHÍCULOS</t>
  </si>
  <si>
    <t>PRÉSTAMOS BANCARIOS</t>
  </si>
  <si>
    <t>UTILIDAD DEL TRIMESTRE</t>
  </si>
  <si>
    <t>PRESUPUESTO DE CUENTAS POR COBRAR</t>
  </si>
  <si>
    <t>OCTUBRE</t>
  </si>
  <si>
    <t>NOVIEMBRE</t>
  </si>
  <si>
    <t>DICIEMBRE</t>
  </si>
  <si>
    <t>ENERO</t>
  </si>
  <si>
    <t>FEBRERO</t>
  </si>
  <si>
    <t>PRESUPUESTO DE VENTAS</t>
  </si>
  <si>
    <t>VENTAS AL CONTADO</t>
  </si>
  <si>
    <t>VENTAS AL CRÉDITO</t>
  </si>
  <si>
    <t>COBROS:</t>
  </si>
  <si>
    <t>VENTAS OCTUBRE</t>
  </si>
  <si>
    <t>VENTAS NOVIEMBRE</t>
  </si>
  <si>
    <t>VENTAS DICIEMBRE</t>
  </si>
  <si>
    <t>VENTAS AGOSTO</t>
  </si>
  <si>
    <t>VENTAS SEPTIEMBRE</t>
  </si>
  <si>
    <t>PRESUPUESTO DE COBROS</t>
  </si>
  <si>
    <t>PRESUPUESTO DE PROVEEDORES/CUENTAS POR PAGAR</t>
  </si>
  <si>
    <t>PRESUPUESTO DE COMPRAS</t>
  </si>
  <si>
    <t>COMPRAS AL CONTADO</t>
  </si>
  <si>
    <t>COMPRAS  AL CRÉDITO</t>
  </si>
  <si>
    <t>PAGOS:</t>
  </si>
  <si>
    <t>COMPRAS OCTUBRE</t>
  </si>
  <si>
    <t>COMPRAS NOVIEMBRE</t>
  </si>
  <si>
    <t>COMPRAS DICIEMBRE</t>
  </si>
  <si>
    <t>COMPRAS AGOSTO</t>
  </si>
  <si>
    <t>COMPRAS SEPTIEMBRE</t>
  </si>
  <si>
    <t>PRESUPUESTO DE PAGOS</t>
  </si>
  <si>
    <t>PRESUPUESTO DE CAJA</t>
  </si>
  <si>
    <t>SALDO INICIAL DE CAJA</t>
  </si>
  <si>
    <t>INGRESOS</t>
  </si>
  <si>
    <t>TOTAL INGRESOS</t>
  </si>
  <si>
    <t>DISPONIBLE</t>
  </si>
  <si>
    <t>EGRESOS</t>
  </si>
  <si>
    <t>PAGO PROVEEDORES CONTADO</t>
  </si>
  <si>
    <t>PAGO PROVEEDORES CRÉDITO</t>
  </si>
  <si>
    <t>MANO DE OBRA DIRECTA</t>
  </si>
  <si>
    <t>GASTOS INDIRECTOS DE FAB.</t>
  </si>
  <si>
    <t>GASTOS DE VENTA</t>
  </si>
  <si>
    <t>GASTOS DE ADMINISTRACIÓN</t>
  </si>
  <si>
    <t>TOTAL EGRESOS DE OPERACIÓN</t>
  </si>
  <si>
    <t>COMPRA DE VEHÍCULO</t>
  </si>
  <si>
    <t>TOTAL EGRESOS</t>
  </si>
  <si>
    <t>SALDO DE CAJA</t>
  </si>
  <si>
    <t>PRÉSTAMOS</t>
  </si>
  <si>
    <t>SALDO FINAL DE CAJA</t>
  </si>
  <si>
    <t>PAGO CUENTAS POR PAGAR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</si>
</sst>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u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8">
    <xf numFmtId="0" fontId="0" fillId="0" borderId="0" xfId="0"/>
    <xf numFmtId="0" fontId="3" fillId="0" borderId="0" xfId="0" applyFont="1" applyAlignment="1">
      <alignment horizontal="center"/>
    </xf>
    <xf numFmtId="43" fontId="0" fillId="0" borderId="0" xfId="1" applyFont="1"/>
    <xf numFmtId="0" fontId="3" fillId="0" borderId="0" xfId="0" applyFont="1" applyAlignment="1">
      <alignment horizontal="center"/>
    </xf>
    <xf numFmtId="0" fontId="0" fillId="0" borderId="0" xfId="0" quotePrefix="1"/>
    <xf numFmtId="164" fontId="3" fillId="0" borderId="0" xfId="1" applyNumberFormat="1" applyFont="1" applyAlignment="1">
      <alignment horizontal="center"/>
    </xf>
    <xf numFmtId="164" fontId="0" fillId="0" borderId="0" xfId="1" applyNumberFormat="1" applyFont="1"/>
    <xf numFmtId="164" fontId="0" fillId="0" borderId="1" xfId="1" applyNumberFormat="1" applyFont="1" applyBorder="1"/>
    <xf numFmtId="164" fontId="0" fillId="0" borderId="0" xfId="1" applyNumberFormat="1" applyFont="1" applyBorder="1"/>
    <xf numFmtId="164" fontId="2" fillId="0" borderId="0" xfId="1" applyNumberFormat="1" applyFont="1" applyAlignment="1">
      <alignment horizontal="right"/>
    </xf>
    <xf numFmtId="164" fontId="0" fillId="0" borderId="0" xfId="0" applyNumberFormat="1"/>
    <xf numFmtId="164" fontId="0" fillId="0" borderId="1" xfId="0" applyNumberFormat="1" applyBorder="1"/>
    <xf numFmtId="164" fontId="0" fillId="0" borderId="2" xfId="0" applyNumberFormat="1" applyBorder="1"/>
    <xf numFmtId="164" fontId="0" fillId="0" borderId="2" xfId="1" applyNumberFormat="1" applyFont="1" applyBorder="1"/>
    <xf numFmtId="164" fontId="0" fillId="0" borderId="0" xfId="0" applyNumberFormat="1" applyBorder="1"/>
    <xf numFmtId="0" fontId="3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5" fillId="0" borderId="0" xfId="0" applyFont="1"/>
    <xf numFmtId="0" fontId="6" fillId="0" borderId="0" xfId="0" applyFont="1"/>
    <xf numFmtId="0" fontId="5" fillId="0" borderId="0" xfId="0" applyFont="1" applyAlignment="1">
      <alignment horizontal="center"/>
    </xf>
    <xf numFmtId="43" fontId="6" fillId="0" borderId="0" xfId="1" applyFont="1"/>
    <xf numFmtId="0" fontId="6" fillId="0" borderId="0" xfId="0" applyFont="1" applyAlignment="1">
      <alignment horizontal="left"/>
    </xf>
    <xf numFmtId="43" fontId="5" fillId="0" borderId="0" xfId="1" applyFont="1"/>
    <xf numFmtId="43" fontId="6" fillId="0" borderId="1" xfId="1" applyFont="1" applyBorder="1"/>
    <xf numFmtId="43" fontId="5" fillId="0" borderId="0" xfId="1" applyFont="1" applyAlignment="1">
      <alignment horizontal="center"/>
    </xf>
    <xf numFmtId="0" fontId="7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6671B-B064-4706-A931-F1D74E5E152A}">
  <dimension ref="A1:F15"/>
  <sheetViews>
    <sheetView tabSelected="1" workbookViewId="0">
      <selection activeCell="A15" sqref="A15"/>
    </sheetView>
  </sheetViews>
  <sheetFormatPr baseColWidth="10" defaultRowHeight="15" x14ac:dyDescent="0.2"/>
  <cols>
    <col min="1" max="1" width="37.140625" style="18" customWidth="1"/>
    <col min="2" max="5" width="16" style="18" bestFit="1" customWidth="1"/>
    <col min="6" max="6" width="15.42578125" style="18" customWidth="1"/>
    <col min="7" max="16384" width="11.42578125" style="18"/>
  </cols>
  <sheetData>
    <row r="1" spans="1:6" ht="15.75" x14ac:dyDescent="0.25">
      <c r="A1" s="17" t="s">
        <v>33</v>
      </c>
    </row>
    <row r="3" spans="1:6" ht="15.75" x14ac:dyDescent="0.25">
      <c r="B3" s="19" t="s">
        <v>34</v>
      </c>
      <c r="C3" s="19" t="s">
        <v>35</v>
      </c>
      <c r="D3" s="19" t="s">
        <v>36</v>
      </c>
      <c r="E3" s="19" t="s">
        <v>37</v>
      </c>
      <c r="F3" s="19" t="s">
        <v>38</v>
      </c>
    </row>
    <row r="4" spans="1:6" x14ac:dyDescent="0.2">
      <c r="A4" s="18" t="s">
        <v>39</v>
      </c>
      <c r="B4" s="20">
        <v>3883500</v>
      </c>
      <c r="C4" s="20">
        <v>4061250</v>
      </c>
      <c r="D4" s="20">
        <v>4610700</v>
      </c>
      <c r="E4" s="20"/>
      <c r="F4" s="20"/>
    </row>
    <row r="5" spans="1:6" x14ac:dyDescent="0.2">
      <c r="B5" s="20"/>
      <c r="C5" s="20"/>
      <c r="D5" s="20"/>
      <c r="E5" s="20"/>
      <c r="F5" s="20"/>
    </row>
    <row r="6" spans="1:6" x14ac:dyDescent="0.2">
      <c r="A6" s="21" t="s">
        <v>40</v>
      </c>
      <c r="B6" s="20">
        <f>B4*0.6</f>
        <v>2330100</v>
      </c>
      <c r="C6" s="20">
        <f t="shared" ref="C6:D6" si="0">C4*0.6</f>
        <v>2436750</v>
      </c>
      <c r="D6" s="20">
        <f t="shared" si="0"/>
        <v>2766420</v>
      </c>
      <c r="E6" s="20"/>
      <c r="F6" s="20"/>
    </row>
    <row r="7" spans="1:6" x14ac:dyDescent="0.2">
      <c r="A7" s="18" t="s">
        <v>41</v>
      </c>
      <c r="B7" s="20">
        <f>B4*0.4</f>
        <v>1553400</v>
      </c>
      <c r="C7" s="20">
        <f t="shared" ref="C7:D7" si="1">C4*0.4</f>
        <v>1624500</v>
      </c>
      <c r="D7" s="20">
        <f t="shared" si="1"/>
        <v>1844280</v>
      </c>
      <c r="E7" s="20"/>
      <c r="F7" s="20"/>
    </row>
    <row r="8" spans="1:6" x14ac:dyDescent="0.2">
      <c r="B8" s="20"/>
      <c r="C8" s="20"/>
      <c r="D8" s="20"/>
      <c r="E8" s="20"/>
      <c r="F8" s="20"/>
    </row>
    <row r="9" spans="1:6" x14ac:dyDescent="0.2">
      <c r="A9" s="18" t="s">
        <v>42</v>
      </c>
      <c r="B9" s="20"/>
      <c r="C9" s="20"/>
      <c r="D9" s="20"/>
      <c r="E9" s="20"/>
      <c r="F9" s="20"/>
    </row>
    <row r="10" spans="1:6" ht="15.75" x14ac:dyDescent="0.25">
      <c r="A10" s="18" t="s">
        <v>43</v>
      </c>
      <c r="B10" s="20"/>
      <c r="C10" s="20">
        <f>B7*0.7</f>
        <v>1087380</v>
      </c>
      <c r="D10" s="20">
        <f>B7*0.3</f>
        <v>466020</v>
      </c>
      <c r="E10" s="22"/>
      <c r="F10" s="22"/>
    </row>
    <row r="11" spans="1:6" x14ac:dyDescent="0.2">
      <c r="A11" s="18" t="s">
        <v>44</v>
      </c>
      <c r="B11" s="20"/>
      <c r="C11" s="20"/>
      <c r="D11" s="20">
        <f>C7*0.7</f>
        <v>1137150</v>
      </c>
      <c r="E11" s="20">
        <f>C7*0.3</f>
        <v>487350</v>
      </c>
      <c r="F11" s="20"/>
    </row>
    <row r="12" spans="1:6" x14ac:dyDescent="0.2">
      <c r="A12" s="18" t="s">
        <v>45</v>
      </c>
      <c r="B12" s="20"/>
      <c r="C12" s="20"/>
      <c r="D12" s="20"/>
      <c r="E12" s="20">
        <f>D7*0.7</f>
        <v>1290996</v>
      </c>
      <c r="F12" s="20">
        <f>D7*0.3</f>
        <v>553284</v>
      </c>
    </row>
    <row r="13" spans="1:6" ht="15.75" x14ac:dyDescent="0.25">
      <c r="A13" s="18" t="s">
        <v>46</v>
      </c>
      <c r="B13" s="20">
        <v>430801.2</v>
      </c>
      <c r="C13" s="20"/>
      <c r="D13" s="20"/>
      <c r="E13" s="22"/>
      <c r="F13" s="22"/>
    </row>
    <row r="14" spans="1:6" x14ac:dyDescent="0.2">
      <c r="A14" s="18" t="s">
        <v>47</v>
      </c>
      <c r="B14" s="23">
        <v>1049580</v>
      </c>
      <c r="C14" s="23">
        <v>449820</v>
      </c>
      <c r="D14" s="23"/>
      <c r="E14" s="20"/>
      <c r="F14" s="20"/>
    </row>
    <row r="15" spans="1:6" x14ac:dyDescent="0.2">
      <c r="A15" s="18" t="s">
        <v>48</v>
      </c>
      <c r="B15" s="20">
        <f>SUM(B10:B14)</f>
        <v>1480381.2</v>
      </c>
      <c r="C15" s="20">
        <f t="shared" ref="C15:D15" si="2">SUM(C10:C14)</f>
        <v>1537200</v>
      </c>
      <c r="D15" s="20">
        <f t="shared" si="2"/>
        <v>1603170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6FCA8-C42A-4510-AE20-4546419C6052}">
  <dimension ref="A1:F15"/>
  <sheetViews>
    <sheetView workbookViewId="0">
      <selection activeCell="B15" sqref="B15"/>
    </sheetView>
  </sheetViews>
  <sheetFormatPr baseColWidth="10" defaultRowHeight="15" x14ac:dyDescent="0.2"/>
  <cols>
    <col min="1" max="1" width="37.140625" style="18" customWidth="1"/>
    <col min="2" max="6" width="16" style="18" bestFit="1" customWidth="1"/>
    <col min="7" max="16384" width="11.42578125" style="18"/>
  </cols>
  <sheetData>
    <row r="1" spans="1:6" ht="15.75" x14ac:dyDescent="0.25">
      <c r="A1" s="17" t="s">
        <v>49</v>
      </c>
    </row>
    <row r="3" spans="1:6" ht="15.75" x14ac:dyDescent="0.25">
      <c r="B3" s="19" t="s">
        <v>34</v>
      </c>
      <c r="C3" s="19" t="s">
        <v>35</v>
      </c>
      <c r="D3" s="19" t="s">
        <v>36</v>
      </c>
      <c r="E3" s="19" t="s">
        <v>37</v>
      </c>
      <c r="F3" s="19" t="s">
        <v>38</v>
      </c>
    </row>
    <row r="4" spans="1:6" x14ac:dyDescent="0.2">
      <c r="A4" s="18" t="s">
        <v>50</v>
      </c>
      <c r="B4" s="20">
        <v>3131799</v>
      </c>
      <c r="C4" s="20">
        <v>3281421</v>
      </c>
      <c r="D4" s="20">
        <v>3237053</v>
      </c>
      <c r="E4" s="20"/>
      <c r="F4" s="20"/>
    </row>
    <row r="5" spans="1:6" x14ac:dyDescent="0.2">
      <c r="B5" s="20"/>
      <c r="C5" s="20"/>
      <c r="D5" s="20"/>
      <c r="E5" s="20"/>
      <c r="F5" s="20"/>
    </row>
    <row r="6" spans="1:6" x14ac:dyDescent="0.2">
      <c r="A6" s="21" t="s">
        <v>51</v>
      </c>
      <c r="B6" s="20">
        <f>B4*0.25</f>
        <v>782949.75</v>
      </c>
      <c r="C6" s="20">
        <f t="shared" ref="C6:D6" si="0">C4*0.25</f>
        <v>820355.25</v>
      </c>
      <c r="D6" s="20">
        <f t="shared" si="0"/>
        <v>809263.25</v>
      </c>
      <c r="E6" s="20"/>
      <c r="F6" s="20"/>
    </row>
    <row r="7" spans="1:6" x14ac:dyDescent="0.2">
      <c r="A7" s="18" t="s">
        <v>52</v>
      </c>
      <c r="B7" s="20">
        <f>B4*0.75</f>
        <v>2348849.25</v>
      </c>
      <c r="C7" s="20">
        <f t="shared" ref="C7:D7" si="1">C4*0.75</f>
        <v>2461065.75</v>
      </c>
      <c r="D7" s="20">
        <f t="shared" si="1"/>
        <v>2427789.75</v>
      </c>
      <c r="E7" s="20"/>
      <c r="F7" s="20"/>
    </row>
    <row r="8" spans="1:6" x14ac:dyDescent="0.2">
      <c r="B8" s="20" t="s">
        <v>16</v>
      </c>
      <c r="C8" s="20"/>
      <c r="D8" s="20"/>
      <c r="E8" s="20"/>
      <c r="F8" s="20"/>
    </row>
    <row r="9" spans="1:6" x14ac:dyDescent="0.2">
      <c r="A9" s="18" t="s">
        <v>53</v>
      </c>
      <c r="B9" s="20"/>
      <c r="C9" s="20"/>
      <c r="D9" s="20"/>
      <c r="E9" s="20"/>
      <c r="F9" s="20"/>
    </row>
    <row r="10" spans="1:6" x14ac:dyDescent="0.2">
      <c r="A10" s="18" t="s">
        <v>54</v>
      </c>
      <c r="B10" s="20"/>
      <c r="C10" s="20">
        <f>B7</f>
        <v>2348849.25</v>
      </c>
      <c r="D10" s="20" t="s">
        <v>16</v>
      </c>
      <c r="E10" s="20"/>
      <c r="F10" s="20"/>
    </row>
    <row r="11" spans="1:6" x14ac:dyDescent="0.2">
      <c r="A11" s="18" t="s">
        <v>55</v>
      </c>
      <c r="B11" s="20"/>
      <c r="C11" s="20"/>
      <c r="D11" s="20">
        <f>C7</f>
        <v>2461065.75</v>
      </c>
      <c r="E11" s="20" t="s">
        <v>16</v>
      </c>
      <c r="F11" s="20"/>
    </row>
    <row r="12" spans="1:6" x14ac:dyDescent="0.2">
      <c r="A12" s="18" t="s">
        <v>56</v>
      </c>
      <c r="B12" s="20"/>
      <c r="C12" s="20"/>
      <c r="D12" s="20"/>
      <c r="E12" s="20">
        <f>D7</f>
        <v>2427789.75</v>
      </c>
      <c r="F12" s="20" t="s">
        <v>16</v>
      </c>
    </row>
    <row r="13" spans="1:6" x14ac:dyDescent="0.2">
      <c r="A13" s="18" t="s">
        <v>57</v>
      </c>
      <c r="B13" s="20" t="s">
        <v>16</v>
      </c>
      <c r="C13" s="20"/>
      <c r="D13" s="20"/>
      <c r="E13" s="20"/>
      <c r="F13" s="20"/>
    </row>
    <row r="14" spans="1:6" x14ac:dyDescent="0.2">
      <c r="A14" s="18" t="s">
        <v>58</v>
      </c>
      <c r="B14" s="23">
        <v>2178000</v>
      </c>
      <c r="C14" s="23" t="s">
        <v>16</v>
      </c>
      <c r="D14" s="23"/>
      <c r="E14" s="20"/>
      <c r="F14" s="20"/>
    </row>
    <row r="15" spans="1:6" x14ac:dyDescent="0.2">
      <c r="A15" s="18" t="s">
        <v>59</v>
      </c>
      <c r="B15" s="20">
        <f>SUM(B10:B14)</f>
        <v>2178000</v>
      </c>
      <c r="C15" s="20">
        <f t="shared" ref="C15:D15" si="2">SUM(C10:C14)</f>
        <v>2348849.25</v>
      </c>
      <c r="D15" s="20">
        <f t="shared" si="2"/>
        <v>2461065.75</v>
      </c>
      <c r="E15" s="20"/>
      <c r="F15" s="20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5ABC3-4BB0-4F71-BE8E-DFC846315400}">
  <dimension ref="A1:E31"/>
  <sheetViews>
    <sheetView workbookViewId="0"/>
  </sheetViews>
  <sheetFormatPr baseColWidth="10" defaultRowHeight="15" x14ac:dyDescent="0.2"/>
  <cols>
    <col min="1" max="1" width="39.5703125" style="18" customWidth="1"/>
    <col min="2" max="4" width="15.7109375" style="20" customWidth="1"/>
    <col min="5" max="16384" width="11.42578125" style="18"/>
  </cols>
  <sheetData>
    <row r="1" spans="1:4" ht="15.75" x14ac:dyDescent="0.25">
      <c r="A1" s="17" t="s">
        <v>60</v>
      </c>
    </row>
    <row r="3" spans="1:4" s="19" customFormat="1" ht="15.75" x14ac:dyDescent="0.25">
      <c r="B3" s="24" t="s">
        <v>34</v>
      </c>
      <c r="C3" s="24" t="s">
        <v>35</v>
      </c>
      <c r="D3" s="24" t="s">
        <v>36</v>
      </c>
    </row>
    <row r="5" spans="1:4" x14ac:dyDescent="0.2">
      <c r="A5" s="18" t="s">
        <v>61</v>
      </c>
      <c r="B5" s="20">
        <v>286350</v>
      </c>
      <c r="C5" s="20">
        <f>B27</f>
        <v>292699.45000000019</v>
      </c>
      <c r="D5" s="20">
        <f>C31</f>
        <v>250092.95000000019</v>
      </c>
    </row>
    <row r="7" spans="1:4" ht="15.75" x14ac:dyDescent="0.25">
      <c r="A7" s="25" t="s">
        <v>62</v>
      </c>
    </row>
    <row r="8" spans="1:4" x14ac:dyDescent="0.2">
      <c r="A8" s="18" t="s">
        <v>40</v>
      </c>
      <c r="B8" s="20">
        <f>CxC!B6</f>
        <v>2330100</v>
      </c>
      <c r="C8" s="20">
        <f>CxC!C6</f>
        <v>2436750</v>
      </c>
      <c r="D8" s="20">
        <f>CxC!D6</f>
        <v>2766420</v>
      </c>
    </row>
    <row r="9" spans="1:4" x14ac:dyDescent="0.2">
      <c r="A9" s="18" t="s">
        <v>41</v>
      </c>
      <c r="B9" s="23">
        <f>CxC!B15</f>
        <v>1480381.2</v>
      </c>
      <c r="C9" s="23">
        <f>CxC!C15</f>
        <v>1537200</v>
      </c>
      <c r="D9" s="23">
        <f>CxC!D15</f>
        <v>1603170</v>
      </c>
    </row>
    <row r="10" spans="1:4" x14ac:dyDescent="0.2">
      <c r="A10" s="18" t="s">
        <v>63</v>
      </c>
      <c r="B10" s="20">
        <f>SUM(B8:B9)</f>
        <v>3810481.2</v>
      </c>
      <c r="C10" s="20">
        <f>SUM(C8:C9)</f>
        <v>3973950</v>
      </c>
      <c r="D10" s="20">
        <f>SUM(D8:D9)</f>
        <v>4369590</v>
      </c>
    </row>
    <row r="12" spans="1:4" ht="15.75" x14ac:dyDescent="0.25">
      <c r="A12" s="17" t="s">
        <v>64</v>
      </c>
      <c r="B12" s="20">
        <f>B5+B10</f>
        <v>4096831.2</v>
      </c>
      <c r="C12" s="20">
        <f>C5+C10</f>
        <v>4266649.45</v>
      </c>
      <c r="D12" s="20">
        <f>D5+D10</f>
        <v>4619682.95</v>
      </c>
    </row>
    <row r="14" spans="1:4" ht="15.75" x14ac:dyDescent="0.25">
      <c r="A14" s="25" t="s">
        <v>65</v>
      </c>
    </row>
    <row r="15" spans="1:4" x14ac:dyDescent="0.2">
      <c r="A15" s="18" t="s">
        <v>66</v>
      </c>
      <c r="B15" s="20">
        <f>CxP!B6</f>
        <v>782949.75</v>
      </c>
      <c r="C15" s="20">
        <f>CxP!C6</f>
        <v>820355.25</v>
      </c>
      <c r="D15" s="20">
        <f>CxP!D6</f>
        <v>809263.25</v>
      </c>
    </row>
    <row r="16" spans="1:4" x14ac:dyDescent="0.2">
      <c r="A16" s="18" t="s">
        <v>67</v>
      </c>
      <c r="B16" s="20">
        <f>CxP!B15</f>
        <v>2178000</v>
      </c>
      <c r="C16" s="20">
        <f>CxP!C15</f>
        <v>2348849.25</v>
      </c>
      <c r="D16" s="20">
        <f>CxP!D15</f>
        <v>2461065.75</v>
      </c>
    </row>
    <row r="17" spans="1:5" x14ac:dyDescent="0.2">
      <c r="A17" s="18" t="s">
        <v>68</v>
      </c>
      <c r="B17" s="20">
        <v>376763</v>
      </c>
      <c r="C17" s="20">
        <v>414698</v>
      </c>
      <c r="D17" s="20">
        <v>425995</v>
      </c>
    </row>
    <row r="18" spans="1:5" x14ac:dyDescent="0.2">
      <c r="A18" s="18" t="s">
        <v>69</v>
      </c>
      <c r="B18" s="20">
        <v>113244</v>
      </c>
      <c r="C18" s="20">
        <v>116591</v>
      </c>
      <c r="D18" s="20">
        <v>117588</v>
      </c>
    </row>
    <row r="19" spans="1:5" x14ac:dyDescent="0.2">
      <c r="A19" s="18" t="s">
        <v>70</v>
      </c>
      <c r="B19" s="20">
        <v>206675</v>
      </c>
      <c r="C19" s="20">
        <v>215563</v>
      </c>
      <c r="D19" s="20">
        <v>243035</v>
      </c>
    </row>
    <row r="20" spans="1:5" x14ac:dyDescent="0.2">
      <c r="A20" s="18" t="s">
        <v>71</v>
      </c>
      <c r="B20" s="23">
        <v>146500</v>
      </c>
      <c r="C20" s="23">
        <v>146500</v>
      </c>
      <c r="D20" s="23">
        <v>146500</v>
      </c>
    </row>
    <row r="21" spans="1:5" x14ac:dyDescent="0.2">
      <c r="A21" s="18" t="s">
        <v>72</v>
      </c>
      <c r="B21" s="20">
        <f>SUM(B15:B20)</f>
        <v>3804131.75</v>
      </c>
      <c r="C21" s="20">
        <f>SUM(C15:C20)</f>
        <v>4062556.5</v>
      </c>
      <c r="D21" s="20">
        <f>SUM(D15:D20)</f>
        <v>4203447</v>
      </c>
    </row>
    <row r="23" spans="1:5" x14ac:dyDescent="0.2">
      <c r="A23" s="18" t="s">
        <v>78</v>
      </c>
      <c r="B23" s="20">
        <v>0</v>
      </c>
      <c r="C23" s="20">
        <v>45000</v>
      </c>
      <c r="D23" s="20">
        <v>0</v>
      </c>
    </row>
    <row r="24" spans="1:5" x14ac:dyDescent="0.2">
      <c r="A24" s="18" t="s">
        <v>73</v>
      </c>
      <c r="B24" s="23">
        <v>0</v>
      </c>
      <c r="C24" s="23">
        <v>0</v>
      </c>
      <c r="D24" s="23">
        <v>85000</v>
      </c>
    </row>
    <row r="25" spans="1:5" x14ac:dyDescent="0.2">
      <c r="A25" s="18" t="s">
        <v>74</v>
      </c>
      <c r="B25" s="20">
        <f>SUM(B21:B24)</f>
        <v>3804131.75</v>
      </c>
      <c r="C25" s="20">
        <f>SUM(C21:C24)</f>
        <v>4107556.5</v>
      </c>
      <c r="D25" s="20">
        <f>SUM(D21:D24)</f>
        <v>4288447</v>
      </c>
    </row>
    <row r="27" spans="1:5" x14ac:dyDescent="0.2">
      <c r="A27" s="18" t="s">
        <v>75</v>
      </c>
      <c r="B27" s="20">
        <f>B12-B25</f>
        <v>292699.45000000019</v>
      </c>
      <c r="C27" s="20">
        <f>C12-C25</f>
        <v>159092.95000000019</v>
      </c>
      <c r="D27" s="20">
        <f>D12-D25</f>
        <v>331235.95000000019</v>
      </c>
    </row>
    <row r="29" spans="1:5" x14ac:dyDescent="0.2">
      <c r="A29" s="18" t="s">
        <v>76</v>
      </c>
      <c r="B29" s="20">
        <v>0</v>
      </c>
      <c r="C29" s="20">
        <v>91000</v>
      </c>
      <c r="D29" s="20">
        <v>0</v>
      </c>
    </row>
    <row r="30" spans="1:5" x14ac:dyDescent="0.2">
      <c r="B30" s="23"/>
      <c r="C30" s="23"/>
      <c r="D30" s="23"/>
    </row>
    <row r="31" spans="1:5" x14ac:dyDescent="0.2">
      <c r="A31" s="18" t="s">
        <v>77</v>
      </c>
      <c r="B31" s="20">
        <f>B27+B29</f>
        <v>292699.45000000019</v>
      </c>
      <c r="C31" s="20">
        <f>C27+C29</f>
        <v>250092.95000000019</v>
      </c>
      <c r="D31" s="20">
        <f t="shared" ref="D31" si="0">D27+D29</f>
        <v>331235.95000000019</v>
      </c>
      <c r="E31" s="20" t="s">
        <v>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AD76C-89A8-4C18-A8DC-EB07B8FDA2D6}">
  <dimension ref="A1:G25"/>
  <sheetViews>
    <sheetView workbookViewId="0">
      <selection activeCell="A22" sqref="A22"/>
    </sheetView>
  </sheetViews>
  <sheetFormatPr baseColWidth="10" defaultRowHeight="15" x14ac:dyDescent="0.25"/>
  <cols>
    <col min="1" max="1" width="34.42578125" customWidth="1"/>
    <col min="2" max="2" width="11.42578125" style="2" customWidth="1"/>
    <col min="3" max="3" width="11.42578125" style="2"/>
    <col min="5" max="5" width="38.5703125" customWidth="1"/>
    <col min="6" max="6" width="11.42578125" style="6"/>
    <col min="7" max="7" width="11.42578125" style="10"/>
  </cols>
  <sheetData>
    <row r="1" spans="1:7" ht="15.75" x14ac:dyDescent="0.25">
      <c r="A1" s="27" t="s">
        <v>28</v>
      </c>
      <c r="B1" s="27"/>
      <c r="C1" s="27"/>
      <c r="D1" s="27"/>
      <c r="E1" s="27"/>
      <c r="F1" s="27"/>
      <c r="G1" s="27"/>
    </row>
    <row r="2" spans="1:7" ht="15.75" x14ac:dyDescent="0.25">
      <c r="A2" s="27" t="s">
        <v>0</v>
      </c>
      <c r="B2" s="27"/>
      <c r="C2" s="27"/>
      <c r="D2" s="27"/>
      <c r="E2" s="27"/>
      <c r="F2" s="27"/>
      <c r="G2" s="27"/>
    </row>
    <row r="3" spans="1:7" ht="15.75" x14ac:dyDescent="0.25">
      <c r="A3" s="27" t="s">
        <v>22</v>
      </c>
      <c r="B3" s="27"/>
      <c r="C3" s="27"/>
      <c r="D3" s="27"/>
      <c r="E3" s="27"/>
      <c r="F3" s="27"/>
      <c r="G3" s="27"/>
    </row>
    <row r="5" spans="1:7" x14ac:dyDescent="0.25">
      <c r="A5" s="26" t="s">
        <v>1</v>
      </c>
      <c r="B5" s="26"/>
      <c r="C5" s="26"/>
      <c r="D5" s="26"/>
      <c r="E5" s="26" t="s">
        <v>12</v>
      </c>
      <c r="F5" s="26"/>
      <c r="G5" s="26"/>
    </row>
    <row r="6" spans="1:7" x14ac:dyDescent="0.25">
      <c r="A6" s="1" t="s">
        <v>2</v>
      </c>
      <c r="B6" s="5"/>
      <c r="C6" s="6"/>
      <c r="D6" s="6"/>
      <c r="E6" s="1" t="s">
        <v>2</v>
      </c>
    </row>
    <row r="7" spans="1:7" x14ac:dyDescent="0.25">
      <c r="A7" t="s">
        <v>3</v>
      </c>
      <c r="B7" s="6"/>
      <c r="C7" s="6">
        <v>286350</v>
      </c>
      <c r="D7" s="6"/>
      <c r="E7" t="s">
        <v>13</v>
      </c>
      <c r="F7" s="6">
        <v>2178000</v>
      </c>
    </row>
    <row r="8" spans="1:7" x14ac:dyDescent="0.25">
      <c r="A8" t="s">
        <v>4</v>
      </c>
      <c r="B8" s="6"/>
      <c r="C8" s="6">
        <v>1930201</v>
      </c>
      <c r="D8" s="6"/>
      <c r="E8" t="s">
        <v>26</v>
      </c>
      <c r="F8" s="6">
        <v>55000</v>
      </c>
    </row>
    <row r="9" spans="1:7" x14ac:dyDescent="0.25">
      <c r="A9" t="s">
        <v>5</v>
      </c>
      <c r="B9" s="6"/>
      <c r="C9" s="6">
        <v>1955450</v>
      </c>
      <c r="D9" s="6"/>
      <c r="E9" t="s">
        <v>20</v>
      </c>
      <c r="F9" s="6">
        <v>45000</v>
      </c>
    </row>
    <row r="10" spans="1:7" x14ac:dyDescent="0.25">
      <c r="A10" t="s">
        <v>6</v>
      </c>
      <c r="B10" s="6"/>
      <c r="C10" s="7">
        <v>1985600</v>
      </c>
      <c r="D10" s="6">
        <f>SUM(C7:C10)</f>
        <v>6157601</v>
      </c>
      <c r="E10" t="s">
        <v>27</v>
      </c>
      <c r="F10" s="7">
        <v>48000</v>
      </c>
      <c r="G10" s="10">
        <f>SUM(F7:F10)</f>
        <v>2326000</v>
      </c>
    </row>
    <row r="11" spans="1:7" x14ac:dyDescent="0.25">
      <c r="B11" s="6"/>
      <c r="C11" s="6"/>
      <c r="D11" s="6"/>
      <c r="E11" s="16" t="s">
        <v>16</v>
      </c>
    </row>
    <row r="12" spans="1:7" x14ac:dyDescent="0.25">
      <c r="B12" s="6"/>
      <c r="C12" s="6"/>
      <c r="D12" s="6"/>
      <c r="E12" s="15" t="s">
        <v>7</v>
      </c>
    </row>
    <row r="13" spans="1:7" x14ac:dyDescent="0.25">
      <c r="B13" s="6"/>
      <c r="C13" s="6"/>
      <c r="D13" s="6"/>
      <c r="E13" s="4" t="s">
        <v>25</v>
      </c>
      <c r="F13" s="7">
        <v>0</v>
      </c>
      <c r="G13" s="11">
        <f>SUM(F13)</f>
        <v>0</v>
      </c>
    </row>
    <row r="14" spans="1:7" x14ac:dyDescent="0.25">
      <c r="A14" s="1" t="s">
        <v>7</v>
      </c>
      <c r="B14" s="5"/>
      <c r="C14" s="6"/>
      <c r="D14" s="6"/>
      <c r="E14" s="4"/>
      <c r="F14" s="8"/>
      <c r="G14" s="14"/>
    </row>
    <row r="15" spans="1:7" x14ac:dyDescent="0.25">
      <c r="A15" t="s">
        <v>23</v>
      </c>
      <c r="B15" s="6">
        <v>238000</v>
      </c>
      <c r="C15" s="6"/>
      <c r="D15" s="6"/>
      <c r="F15" s="9" t="s">
        <v>14</v>
      </c>
      <c r="G15" s="10">
        <f>SUM(G10+G13)</f>
        <v>2326000</v>
      </c>
    </row>
    <row r="16" spans="1:7" x14ac:dyDescent="0.25">
      <c r="A16" t="s">
        <v>8</v>
      </c>
      <c r="B16" s="7">
        <v>45000</v>
      </c>
      <c r="C16" s="6">
        <f>B15-B16</f>
        <v>193000</v>
      </c>
      <c r="D16" s="6"/>
      <c r="E16" t="s">
        <v>16</v>
      </c>
    </row>
    <row r="17" spans="1:7" x14ac:dyDescent="0.25">
      <c r="A17" t="s">
        <v>9</v>
      </c>
      <c r="B17" s="6">
        <v>83000</v>
      </c>
      <c r="C17" s="6"/>
      <c r="D17" s="6"/>
      <c r="E17" s="26" t="s">
        <v>15</v>
      </c>
      <c r="F17" s="26"/>
      <c r="G17" s="26"/>
    </row>
    <row r="18" spans="1:7" x14ac:dyDescent="0.25">
      <c r="A18" t="s">
        <v>10</v>
      </c>
      <c r="B18" s="7">
        <v>17500</v>
      </c>
      <c r="C18" s="6">
        <f>B17-B18</f>
        <v>65500</v>
      </c>
      <c r="D18" s="6"/>
      <c r="E18" t="s">
        <v>17</v>
      </c>
      <c r="F18" s="6">
        <v>3000000</v>
      </c>
    </row>
    <row r="19" spans="1:7" x14ac:dyDescent="0.25">
      <c r="A19" t="s">
        <v>24</v>
      </c>
      <c r="B19" s="6"/>
      <c r="C19" s="7">
        <v>12000</v>
      </c>
      <c r="D19" s="7">
        <f>SUM(C16:C19)</f>
        <v>270500</v>
      </c>
      <c r="E19" t="s">
        <v>18</v>
      </c>
      <c r="F19" s="7">
        <v>1102101</v>
      </c>
      <c r="G19" s="11">
        <f>SUM(F18:F19)</f>
        <v>4102101</v>
      </c>
    </row>
    <row r="20" spans="1:7" ht="15.75" thickBot="1" x14ac:dyDescent="0.3">
      <c r="B20" s="6"/>
      <c r="C20" s="9" t="s">
        <v>11</v>
      </c>
      <c r="D20" s="13">
        <f>SUM(D10:D19)</f>
        <v>6428101</v>
      </c>
      <c r="F20" s="9" t="s">
        <v>19</v>
      </c>
      <c r="G20" s="12">
        <f>G15+G19</f>
        <v>6428101</v>
      </c>
    </row>
    <row r="21" spans="1:7" ht="15.75" thickTop="1" x14ac:dyDescent="0.25"/>
    <row r="23" spans="1:7" x14ac:dyDescent="0.25">
      <c r="E23" s="3"/>
    </row>
    <row r="24" spans="1:7" x14ac:dyDescent="0.25">
      <c r="E24" s="4"/>
      <c r="F24" s="7"/>
      <c r="G24" s="11"/>
    </row>
    <row r="25" spans="1:7" x14ac:dyDescent="0.25">
      <c r="F25" s="9"/>
    </row>
  </sheetData>
  <mergeCells count="6">
    <mergeCell ref="A5:D5"/>
    <mergeCell ref="E5:G5"/>
    <mergeCell ref="E17:G17"/>
    <mergeCell ref="A1:G1"/>
    <mergeCell ref="A2:G2"/>
    <mergeCell ref="A3:G3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7E7221-DB94-44C1-BCE6-5EB2A35866AF}">
  <dimension ref="A1:G23"/>
  <sheetViews>
    <sheetView workbookViewId="0">
      <selection sqref="A1:G1"/>
    </sheetView>
  </sheetViews>
  <sheetFormatPr baseColWidth="10" defaultRowHeight="15" x14ac:dyDescent="0.25"/>
  <cols>
    <col min="1" max="1" width="34.42578125" customWidth="1"/>
    <col min="2" max="2" width="11.42578125" style="6" customWidth="1"/>
    <col min="3" max="3" width="11.42578125" style="6"/>
    <col min="5" max="5" width="38.5703125" customWidth="1"/>
    <col min="6" max="6" width="11.42578125" style="6"/>
    <col min="7" max="7" width="11.42578125" style="10"/>
  </cols>
  <sheetData>
    <row r="1" spans="1:7" ht="15.75" x14ac:dyDescent="0.25">
      <c r="A1" s="27" t="s">
        <v>28</v>
      </c>
      <c r="B1" s="27"/>
      <c r="C1" s="27"/>
      <c r="D1" s="27"/>
      <c r="E1" s="27"/>
      <c r="F1" s="27"/>
      <c r="G1" s="27"/>
    </row>
    <row r="2" spans="1:7" ht="15.75" x14ac:dyDescent="0.25">
      <c r="A2" s="27" t="s">
        <v>0</v>
      </c>
      <c r="B2" s="27"/>
      <c r="C2" s="27"/>
      <c r="D2" s="27"/>
      <c r="E2" s="27"/>
      <c r="F2" s="27"/>
      <c r="G2" s="27"/>
    </row>
    <row r="3" spans="1:7" ht="15.75" x14ac:dyDescent="0.25">
      <c r="A3" s="27" t="s">
        <v>29</v>
      </c>
      <c r="B3" s="27"/>
      <c r="C3" s="27"/>
      <c r="D3" s="27"/>
      <c r="E3" s="27"/>
      <c r="F3" s="27"/>
      <c r="G3" s="27"/>
    </row>
    <row r="4" spans="1:7" x14ac:dyDescent="0.25">
      <c r="B4" s="2"/>
      <c r="C4" s="2"/>
    </row>
    <row r="5" spans="1:7" x14ac:dyDescent="0.25">
      <c r="A5" s="26" t="s">
        <v>1</v>
      </c>
      <c r="B5" s="26"/>
      <c r="C5" s="26"/>
      <c r="D5" s="26"/>
      <c r="E5" s="26" t="s">
        <v>12</v>
      </c>
      <c r="F5" s="26"/>
      <c r="G5" s="26"/>
    </row>
    <row r="6" spans="1:7" x14ac:dyDescent="0.25">
      <c r="A6" s="15" t="s">
        <v>2</v>
      </c>
      <c r="B6" s="5"/>
      <c r="D6" s="6"/>
      <c r="E6" s="15" t="s">
        <v>2</v>
      </c>
    </row>
    <row r="7" spans="1:7" x14ac:dyDescent="0.25">
      <c r="A7" t="s">
        <v>3</v>
      </c>
      <c r="C7" s="6">
        <v>331236</v>
      </c>
      <c r="D7" s="6"/>
      <c r="E7" t="s">
        <v>13</v>
      </c>
      <c r="F7" s="6">
        <v>2427790</v>
      </c>
    </row>
    <row r="8" spans="1:7" x14ac:dyDescent="0.25">
      <c r="A8" t="s">
        <v>4</v>
      </c>
      <c r="C8" s="6">
        <v>2331630</v>
      </c>
      <c r="D8" s="6"/>
      <c r="E8" t="s">
        <v>26</v>
      </c>
      <c r="F8" s="6">
        <v>55000</v>
      </c>
    </row>
    <row r="9" spans="1:7" x14ac:dyDescent="0.25">
      <c r="A9" t="s">
        <v>5</v>
      </c>
      <c r="C9" s="6">
        <v>2279348</v>
      </c>
      <c r="D9" s="6"/>
      <c r="E9" t="s">
        <v>21</v>
      </c>
      <c r="F9" s="6">
        <v>198268</v>
      </c>
    </row>
    <row r="10" spans="1:7" x14ac:dyDescent="0.25">
      <c r="A10" t="s">
        <v>6</v>
      </c>
      <c r="C10" s="7">
        <v>2244743</v>
      </c>
      <c r="D10" s="6">
        <f>SUM(C7:C10)</f>
        <v>7186957</v>
      </c>
      <c r="E10" t="s">
        <v>27</v>
      </c>
      <c r="F10" s="6">
        <v>48000</v>
      </c>
    </row>
    <row r="11" spans="1:7" x14ac:dyDescent="0.25">
      <c r="C11" s="8"/>
      <c r="D11" s="6"/>
      <c r="E11" t="s">
        <v>31</v>
      </c>
      <c r="F11" s="7">
        <v>91000</v>
      </c>
      <c r="G11" s="10">
        <f>SUM(F7:F11)</f>
        <v>2820058</v>
      </c>
    </row>
    <row r="12" spans="1:7" x14ac:dyDescent="0.25">
      <c r="D12" s="6"/>
    </row>
    <row r="13" spans="1:7" x14ac:dyDescent="0.25">
      <c r="D13" s="6"/>
      <c r="E13" s="15" t="s">
        <v>7</v>
      </c>
    </row>
    <row r="14" spans="1:7" x14ac:dyDescent="0.25">
      <c r="D14" s="6"/>
      <c r="E14" s="4" t="s">
        <v>25</v>
      </c>
      <c r="F14" s="7">
        <v>0</v>
      </c>
      <c r="G14" s="11">
        <f>SUM(F14)</f>
        <v>0</v>
      </c>
    </row>
    <row r="15" spans="1:7" x14ac:dyDescent="0.25">
      <c r="A15" s="15" t="s">
        <v>7</v>
      </c>
      <c r="B15" s="5"/>
      <c r="D15" s="6"/>
      <c r="E15" s="4"/>
      <c r="F15" s="8"/>
      <c r="G15" s="14"/>
    </row>
    <row r="16" spans="1:7" x14ac:dyDescent="0.25">
      <c r="A16" t="s">
        <v>23</v>
      </c>
      <c r="B16" s="6">
        <v>238000</v>
      </c>
      <c r="D16" s="6"/>
      <c r="F16" s="9" t="s">
        <v>14</v>
      </c>
      <c r="G16" s="10">
        <f>SUM(G11+G14)</f>
        <v>2820058</v>
      </c>
    </row>
    <row r="17" spans="1:7" x14ac:dyDescent="0.25">
      <c r="A17" t="s">
        <v>8</v>
      </c>
      <c r="B17" s="7">
        <v>60000</v>
      </c>
      <c r="C17" s="6">
        <f>B16-B17</f>
        <v>178000</v>
      </c>
      <c r="D17" s="6"/>
      <c r="E17" t="s">
        <v>16</v>
      </c>
    </row>
    <row r="18" spans="1:7" x14ac:dyDescent="0.25">
      <c r="A18" t="s">
        <v>9</v>
      </c>
      <c r="B18" s="6">
        <v>83000</v>
      </c>
      <c r="D18" s="6"/>
      <c r="E18" s="26" t="s">
        <v>15</v>
      </c>
      <c r="F18" s="26"/>
      <c r="G18" s="26"/>
    </row>
    <row r="19" spans="1:7" x14ac:dyDescent="0.25">
      <c r="A19" t="s">
        <v>10</v>
      </c>
      <c r="B19" s="7">
        <v>28000</v>
      </c>
      <c r="C19" s="6">
        <f>B18-B19</f>
        <v>55000</v>
      </c>
      <c r="D19" s="6"/>
      <c r="E19" t="s">
        <v>17</v>
      </c>
      <c r="F19" s="6">
        <v>3000000</v>
      </c>
    </row>
    <row r="20" spans="1:7" x14ac:dyDescent="0.25">
      <c r="A20" t="s">
        <v>30</v>
      </c>
      <c r="B20" s="8"/>
      <c r="C20" s="6">
        <v>85000</v>
      </c>
      <c r="D20" s="6"/>
      <c r="E20" t="s">
        <v>18</v>
      </c>
      <c r="F20" s="6">
        <v>1102101</v>
      </c>
    </row>
    <row r="21" spans="1:7" x14ac:dyDescent="0.25">
      <c r="A21" t="s">
        <v>24</v>
      </c>
      <c r="C21" s="7">
        <v>12000</v>
      </c>
      <c r="D21" s="7">
        <f>SUM(C17:C21)</f>
        <v>330000</v>
      </c>
      <c r="E21" t="s">
        <v>32</v>
      </c>
      <c r="F21" s="7">
        <v>584798</v>
      </c>
      <c r="G21" s="11">
        <f>SUM(F19:F21)</f>
        <v>4686899</v>
      </c>
    </row>
    <row r="22" spans="1:7" ht="15.75" thickBot="1" x14ac:dyDescent="0.3">
      <c r="C22" s="9" t="s">
        <v>11</v>
      </c>
      <c r="D22" s="13">
        <f>SUM(D10:D21)</f>
        <v>7516957</v>
      </c>
      <c r="F22" s="9" t="s">
        <v>19</v>
      </c>
      <c r="G22" s="12">
        <f>G16+G21</f>
        <v>7506957</v>
      </c>
    </row>
    <row r="23" spans="1:7" ht="15.75" thickTop="1" x14ac:dyDescent="0.25"/>
  </sheetData>
  <mergeCells count="6">
    <mergeCell ref="E18:G18"/>
    <mergeCell ref="A1:G1"/>
    <mergeCell ref="A2:G2"/>
    <mergeCell ref="A3:G3"/>
    <mergeCell ref="A5:D5"/>
    <mergeCell ref="E5:G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CxC</vt:lpstr>
      <vt:lpstr>CxP</vt:lpstr>
      <vt:lpstr>Caja</vt:lpstr>
      <vt:lpstr>Inicial</vt:lpstr>
      <vt:lpstr>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2020-03-29T20:10:21Z</dcterms:created>
  <dcterms:modified xsi:type="dcterms:W3CDTF">2020-04-11T23:23:11Z</dcterms:modified>
</cp:coreProperties>
</file>