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624"/>
  <workbookPr/>
  <mc:AlternateContent xmlns:mc="http://schemas.openxmlformats.org/markup-compatibility/2006">
    <mc:Choice Requires="x15">
      <x15ac:absPath xmlns:x15ac="http://schemas.microsoft.com/office/spreadsheetml/2010/11/ac" url="D:\___UFM-Cursos___\3_Semestre-[Enero-Mayo-2020]\____SumaDeCursosUFM2.1____\___Estadistica_1-Notas___\__Entregables__\Tarea#13\"/>
    </mc:Choice>
  </mc:AlternateContent>
  <xr:revisionPtr revIDLastSave="0" documentId="13_ncr:1_{24ED340D-5006-40E3-8C51-02AA9B4B7F1B}" xr6:coauthVersionLast="45" xr6:coauthVersionMax="45" xr10:uidLastSave="{00000000-0000-0000-0000-000000000000}"/>
  <bookViews>
    <workbookView xWindow="4125" yWindow="2265" windowWidth="21600" windowHeight="11385" activeTab="2" xr2:uid="{00000000-000D-0000-FFFF-FFFF00000000}"/>
  </bookViews>
  <sheets>
    <sheet name="Ejercicio#5" sheetId="1" r:id="rId1"/>
    <sheet name="Ejercicio#8" sheetId="3" r:id="rId2"/>
    <sheet name="Ejercicio#7#9" sheetId="4" r:id="rId3"/>
    <sheet name="Ejercicio#10" sheetId="2"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4" i="4" l="1"/>
  <c r="H3" i="4" s="1"/>
  <c r="B17" i="4"/>
  <c r="D17" i="4" s="1"/>
  <c r="C21" i="4" l="1"/>
  <c r="E21" i="4"/>
  <c r="B6" i="4"/>
  <c r="D8" i="4"/>
  <c r="C31" i="3"/>
  <c r="C30" i="3"/>
  <c r="C28" i="3"/>
  <c r="C29" i="3" s="1"/>
  <c r="C22" i="3"/>
  <c r="C21" i="3"/>
  <c r="C20" i="3"/>
  <c r="C19" i="3"/>
  <c r="C6" i="3"/>
  <c r="C34" i="2"/>
  <c r="E34" i="2"/>
  <c r="C33" i="2"/>
  <c r="C30" i="2"/>
  <c r="C31" i="2" s="1"/>
  <c r="C32" i="2" s="1"/>
  <c r="C21" i="2"/>
  <c r="C22" i="2" s="1"/>
  <c r="C23" i="2" s="1"/>
  <c r="C24" i="2" s="1"/>
  <c r="C10" i="2"/>
  <c r="C11" i="2" s="1"/>
  <c r="C12" i="2" s="1"/>
  <c r="C7" i="2"/>
  <c r="C6" i="2"/>
  <c r="C5" i="2"/>
  <c r="G17" i="1"/>
  <c r="I17" i="1"/>
  <c r="D16" i="1"/>
  <c r="D11" i="1"/>
  <c r="D10" i="1"/>
  <c r="C9" i="1"/>
  <c r="C8" i="1"/>
  <c r="C25" i="2" l="1"/>
  <c r="E25" i="2"/>
  <c r="C13" i="2"/>
  <c r="C14" i="2" s="1"/>
  <c r="C15" i="2" s="1"/>
  <c r="E15" i="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DAVID CORZO</author>
  </authors>
  <commentList>
    <comment ref="B8" authorId="0" shapeId="0" xr:uid="{841DE117-E66E-461A-9BFD-BB29DEB966D2}">
      <text>
        <r>
          <rPr>
            <b/>
            <sz val="9"/>
            <color indexed="81"/>
            <rFont val="Tahoma"/>
            <charset val="1"/>
          </rPr>
          <t>DAVID CORZO:</t>
        </r>
        <r>
          <rPr>
            <sz val="9"/>
            <color indexed="81"/>
            <rFont val="Tahoma"/>
            <charset val="1"/>
          </rPr>
          <t xml:space="preserve">
Es el complemento del nivel de confianza.</t>
        </r>
      </text>
    </comment>
    <comment ref="D11" authorId="0" shapeId="0" xr:uid="{945921A5-9ECC-4B08-A6DA-F88E40DFB677}">
      <text>
        <r>
          <rPr>
            <b/>
            <sz val="9"/>
            <color indexed="81"/>
            <rFont val="Tahoma"/>
            <charset val="1"/>
          </rPr>
          <t>DAVID CORZO:</t>
        </r>
        <r>
          <rPr>
            <sz val="9"/>
            <color indexed="81"/>
            <rFont val="Tahoma"/>
            <charset val="1"/>
          </rPr>
          <t xml:space="preserve">
Se saca sacando la inversa normal estándar, con argumentos: 
Nivel de confianza + alpha/2</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DAVID CORZO</author>
  </authors>
  <commentList>
    <comment ref="C13" authorId="0" shapeId="0" xr:uid="{05B1DD72-8B0E-4D03-9392-99D8849055A7}">
      <text>
        <r>
          <rPr>
            <b/>
            <sz val="9"/>
            <color indexed="81"/>
            <rFont val="Tahoma"/>
            <charset val="1"/>
          </rPr>
          <t>DAVID CORZO:</t>
        </r>
        <r>
          <rPr>
            <sz val="9"/>
            <color indexed="81"/>
            <rFont val="Tahoma"/>
            <charset val="1"/>
          </rPr>
          <t xml:space="preserve">
Este es el margen superior.</t>
        </r>
      </text>
    </comment>
  </commentList>
</comments>
</file>

<file path=xl/sharedStrings.xml><?xml version="1.0" encoding="utf-8"?>
<sst xmlns="http://schemas.openxmlformats.org/spreadsheetml/2006/main" count="86" uniqueCount="52">
  <si>
    <t>5. Con objeto de estimar la cantidad media que gasta un cliente en una comida en un importante restaurante, se recogieron los datos de una muestra de 49 clientes. Suponga que la desviación estándar de la población es $5.</t>
  </si>
  <si>
    <t xml:space="preserve">a. ¿Cuál es el margen de error para 95% de confianza? </t>
  </si>
  <si>
    <t xml:space="preserve">b. Si la media poblacional es $24.80, ¿cuál es el intervalo de confianza de 95% para la media poblacional? </t>
  </si>
  <si>
    <t>Nivel de confianza:</t>
  </si>
  <si>
    <t>alpha:</t>
  </si>
  <si>
    <t>alpha/2:</t>
  </si>
  <si>
    <t xml:space="preserve">Margen inferior: </t>
  </si>
  <si>
    <t>Margen superior:</t>
  </si>
  <si>
    <t xml:space="preserve">Nivel de confianza: </t>
  </si>
  <si>
    <t xml:space="preserve">Media poblacional (mu): </t>
  </si>
  <si>
    <t xml:space="preserve">Intervalo de confianza de la media poblacional: </t>
  </si>
  <si>
    <t>z_(a/2)*(s/sqrt(n))</t>
  </si>
  <si>
    <t>ó</t>
  </si>
  <si>
    <t>10. La revista Playbill reportó que el ingreso familiar anual medio de sus suscriptores es $119 155 (Playbill, enero de 2006). Suponga que la estimación del ingreso familiar anual medio está basada en una muestra de 80 familias y que por datos de estudios anteriores la desviación estándar poblacional es conocida y es σ _x0004_ $30 000.</t>
  </si>
  <si>
    <t xml:space="preserve">a. Desarrolle un intervalo de estimación de 90% de confianza para la media poblacional. </t>
  </si>
  <si>
    <t>b. Dé un intervalo de estimación de 95% de confianza para la media poblacional.</t>
  </si>
  <si>
    <t xml:space="preserve">c. Dé un intervalo de estimación de 99% de confianza para la media poblacional. </t>
  </si>
  <si>
    <t>d. ¿Qué le pasa a la amplitud del intervalo de confianza a medida que el nivel de confianza aumenta? ¿Parece esto razonable? Explique.</t>
  </si>
  <si>
    <t>x barra:</t>
  </si>
  <si>
    <t>n:</t>
  </si>
  <si>
    <t>s:</t>
  </si>
  <si>
    <t>z_(alpha/2):</t>
  </si>
  <si>
    <t>Intervalo de estimación:</t>
  </si>
  <si>
    <t>z_(alpha/2)(s/sqrt(n)):</t>
  </si>
  <si>
    <t>a</t>
  </si>
  <si>
    <t>La amplitud se hace mas grande a medida que se garantiza más confianza, por que mientras con más certeza se asegure que el valor se encuentre en este rango más amplio se vuelve, esto ahce sentido por que para compensar la garantía de confianza se expande el rango para aumentar la probabilidad que esté ahí el valor que se busca.</t>
  </si>
  <si>
    <t xml:space="preserve">8. The National Quality Research Center de la University of Michigan proporciona medidas trimestrales de las opiniones de los consumidores acerca de productos y servicios (The Wall Street Journal, 18 de febrero de 2003). En una encuesta sobre 10 restaurantes de comida rápida y pizza la media del índice de satisfacción de los consumidores fue 71. Datos anteriores indican que la desviación estándar ha sido relativamente estable y es σ _x0004_ 5. </t>
  </si>
  <si>
    <t xml:space="preserve">a. ¿Qué debe estar dispuesto a suponer el investigador si desea un margen de error? </t>
  </si>
  <si>
    <t xml:space="preserve">b. Con 95% de confianza, ¿cuál es el margen de error? </t>
  </si>
  <si>
    <t>c. ¿Cuál es el margen de error si se desea 99% de confianza?</t>
  </si>
  <si>
    <t>mu:</t>
  </si>
  <si>
    <t>z_(alpha/2)*(s/sqrt(n)):</t>
  </si>
  <si>
    <t>Que la distribución es por lo menos aproximadamente normal.</t>
  </si>
  <si>
    <t>De</t>
  </si>
  <si>
    <t>a)</t>
  </si>
  <si>
    <t>Intervalo de confianza 95%</t>
  </si>
  <si>
    <t>Z+</t>
  </si>
  <si>
    <t>a/2</t>
  </si>
  <si>
    <t>Desv Est</t>
  </si>
  <si>
    <t>alfa(a)</t>
  </si>
  <si>
    <t>Muestra:</t>
  </si>
  <si>
    <t>Confianza</t>
  </si>
  <si>
    <t>Media</t>
  </si>
  <si>
    <t>9)</t>
  </si>
  <si>
    <t>osea que ya no varien tanto los datos del promedio.</t>
  </si>
  <si>
    <t>Lo que recomendarian si quieren un margen de error de $500, sería que le bajen a la desviación estandar</t>
  </si>
  <si>
    <t>b)</t>
  </si>
  <si>
    <t>Margen de error</t>
  </si>
  <si>
    <t>Z</t>
  </si>
  <si>
    <t>¿Cual es el margen de error?</t>
  </si>
  <si>
    <t>Promedio:</t>
  </si>
  <si>
    <t>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</si>
</sst>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9"/>
      <color indexed="81"/>
      <name val="Tahoma"/>
      <charset val="1"/>
    </font>
    <font>
      <b/>
      <sz val="9"/>
      <color indexed="81"/>
      <name val="Tahoma"/>
      <charset val="1"/>
    </font>
  </fonts>
  <fills count="5">
    <fill>
      <patternFill patternType="none"/>
    </fill>
    <fill>
      <patternFill patternType="gray125"/>
    </fill>
    <fill>
      <patternFill patternType="solid">
        <fgColor rgb="FFFFFF00"/>
        <bgColor indexed="64"/>
      </patternFill>
    </fill>
    <fill>
      <patternFill patternType="solid">
        <fgColor theme="7" tint="0.39997558519241921"/>
        <bgColor indexed="64"/>
      </patternFill>
    </fill>
    <fill>
      <patternFill patternType="solid">
        <fgColor theme="4"/>
        <bgColor indexed="64"/>
      </patternFill>
    </fill>
  </fills>
  <borders count="1">
    <border>
      <left/>
      <right/>
      <top/>
      <bottom/>
      <diagonal/>
    </border>
  </borders>
  <cellStyleXfs count="1">
    <xf numFmtId="0" fontId="0" fillId="0" borderId="0"/>
  </cellStyleXfs>
  <cellXfs count="9">
    <xf numFmtId="0" fontId="0" fillId="0" borderId="0" xfId="0"/>
    <xf numFmtId="0" fontId="0" fillId="2" borderId="0" xfId="0" applyFill="1"/>
    <xf numFmtId="0" fontId="0" fillId="0" borderId="0" xfId="0" applyAlignment="1">
      <alignment horizontal="left" wrapText="1"/>
    </xf>
    <xf numFmtId="0" fontId="0" fillId="0" borderId="0" xfId="0" applyAlignment="1">
      <alignment horizontal="left" wrapText="1"/>
    </xf>
    <xf numFmtId="0" fontId="0" fillId="2" borderId="0" xfId="0" applyFill="1" applyAlignment="1">
      <alignment horizontal="left" wrapText="1"/>
    </xf>
    <xf numFmtId="0" fontId="0" fillId="0" borderId="0" xfId="0" applyAlignment="1">
      <alignment vertical="center"/>
    </xf>
    <xf numFmtId="0" fontId="0" fillId="3" borderId="0" xfId="0" applyFill="1" applyAlignment="1">
      <alignment vertical="center"/>
    </xf>
    <xf numFmtId="0" fontId="0" fillId="4" borderId="0" xfId="0" applyFill="1" applyAlignment="1">
      <alignment vertical="center"/>
    </xf>
    <xf numFmtId="3" fontId="0" fillId="4" borderId="0" xfId="0" applyNumberFormat="1" applyFill="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66675</xdr:colOff>
      <xdr:row>6</xdr:row>
      <xdr:rowOff>66675</xdr:rowOff>
    </xdr:from>
    <xdr:to>
      <xdr:col>13</xdr:col>
      <xdr:colOff>436033</xdr:colOff>
      <xdr:row>10</xdr:row>
      <xdr:rowOff>124743</xdr:rowOff>
    </xdr:to>
    <xdr:pic>
      <xdr:nvPicPr>
        <xdr:cNvPr id="2" name="Imagen 1">
          <a:extLst>
            <a:ext uri="{FF2B5EF4-FFF2-40B4-BE49-F238E27FC236}">
              <a16:creationId xmlns:a16="http://schemas.microsoft.com/office/drawing/2014/main" id="{1DCAE41E-43B3-4C0A-B48E-343F1A7EE537}"/>
            </a:ext>
          </a:extLst>
        </xdr:cNvPr>
        <xdr:cNvPicPr>
          <a:picLocks noChangeAspect="1"/>
        </xdr:cNvPicPr>
      </xdr:nvPicPr>
      <xdr:blipFill>
        <a:blip xmlns:r="http://schemas.openxmlformats.org/officeDocument/2006/relationships" r:embed="rId1"/>
        <a:stretch>
          <a:fillRect/>
        </a:stretch>
      </xdr:blipFill>
      <xdr:spPr>
        <a:xfrm>
          <a:off x="3905250" y="828675"/>
          <a:ext cx="4636558" cy="82006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7"/>
  <sheetViews>
    <sheetView workbookViewId="0">
      <selection activeCell="A3" sqref="A3"/>
    </sheetView>
  </sheetViews>
  <sheetFormatPr baseColWidth="10" defaultColWidth="9.140625" defaultRowHeight="15" x14ac:dyDescent="0.25"/>
  <cols>
    <col min="4" max="4" width="11.85546875" bestFit="1" customWidth="1"/>
  </cols>
  <sheetData>
    <row r="1" spans="1:11" x14ac:dyDescent="0.25">
      <c r="A1" s="3" t="s">
        <v>0</v>
      </c>
      <c r="B1" s="3"/>
      <c r="C1" s="3"/>
      <c r="D1" s="3"/>
      <c r="E1" s="3"/>
      <c r="F1" s="3"/>
      <c r="G1" s="3"/>
      <c r="H1" s="3"/>
      <c r="I1" s="3"/>
      <c r="J1" s="3"/>
      <c r="K1" s="3"/>
    </row>
    <row r="2" spans="1:11" x14ac:dyDescent="0.25">
      <c r="A2" s="3"/>
      <c r="B2" s="3"/>
      <c r="C2" s="3"/>
      <c r="D2" s="3"/>
      <c r="E2" s="3"/>
      <c r="F2" s="3"/>
      <c r="G2" s="3"/>
      <c r="H2" s="3"/>
      <c r="I2" s="3"/>
      <c r="J2" s="3"/>
      <c r="K2" s="3"/>
    </row>
    <row r="3" spans="1:11" x14ac:dyDescent="0.25">
      <c r="A3" s="2"/>
      <c r="B3" s="2"/>
      <c r="C3" s="2"/>
      <c r="D3" s="2"/>
      <c r="E3" s="2"/>
      <c r="F3" s="2"/>
      <c r="G3" s="2"/>
      <c r="H3" s="2"/>
      <c r="I3" s="2"/>
      <c r="J3" s="2"/>
      <c r="K3" s="2"/>
    </row>
    <row r="4" spans="1:11" x14ac:dyDescent="0.25">
      <c r="A4" s="2"/>
      <c r="B4" s="2"/>
      <c r="C4" s="2"/>
      <c r="D4" s="2"/>
      <c r="E4" s="2"/>
      <c r="F4" s="2"/>
      <c r="G4" s="2"/>
      <c r="H4" s="2"/>
      <c r="I4" s="2"/>
      <c r="J4" s="2"/>
      <c r="K4" s="2"/>
    </row>
    <row r="6" spans="1:11" x14ac:dyDescent="0.25">
      <c r="A6" t="s">
        <v>1</v>
      </c>
    </row>
    <row r="7" spans="1:11" x14ac:dyDescent="0.25">
      <c r="B7" t="s">
        <v>3</v>
      </c>
      <c r="D7">
        <v>0.95</v>
      </c>
    </row>
    <row r="8" spans="1:11" x14ac:dyDescent="0.25">
      <c r="B8" t="s">
        <v>4</v>
      </c>
      <c r="C8">
        <f>1-D7</f>
        <v>5.0000000000000044E-2</v>
      </c>
    </row>
    <row r="9" spans="1:11" x14ac:dyDescent="0.25">
      <c r="B9" t="s">
        <v>5</v>
      </c>
      <c r="C9">
        <f>C8/2</f>
        <v>2.5000000000000022E-2</v>
      </c>
    </row>
    <row r="10" spans="1:11" x14ac:dyDescent="0.25">
      <c r="B10" s="1" t="s">
        <v>6</v>
      </c>
      <c r="C10" s="1"/>
      <c r="D10" s="1">
        <f>_xlfn.NORM.S.INV(C9)</f>
        <v>-1.9599639845400536</v>
      </c>
    </row>
    <row r="11" spans="1:11" x14ac:dyDescent="0.25">
      <c r="B11" s="1" t="s">
        <v>7</v>
      </c>
      <c r="C11" s="1"/>
      <c r="D11" s="1">
        <f>_xlfn.NORM.S.INV(D7+C9)</f>
        <v>1.9599639845400536</v>
      </c>
    </row>
    <row r="14" spans="1:11" x14ac:dyDescent="0.25">
      <c r="A14" t="s">
        <v>2</v>
      </c>
    </row>
    <row r="15" spans="1:11" x14ac:dyDescent="0.25">
      <c r="B15" t="s">
        <v>9</v>
      </c>
      <c r="D15">
        <v>24.8</v>
      </c>
    </row>
    <row r="16" spans="1:11" x14ac:dyDescent="0.25">
      <c r="B16" t="s">
        <v>11</v>
      </c>
      <c r="D16">
        <f>D11*(5/SQRT(49))</f>
        <v>1.399974274671467</v>
      </c>
    </row>
    <row r="17" spans="2:9" x14ac:dyDescent="0.25">
      <c r="B17" t="s">
        <v>10</v>
      </c>
      <c r="G17" s="1">
        <f>D15-D16</f>
        <v>23.400025725328533</v>
      </c>
      <c r="H17" t="s">
        <v>12</v>
      </c>
      <c r="I17" s="1">
        <f>D15+D16</f>
        <v>26.199974274671469</v>
      </c>
    </row>
  </sheetData>
  <mergeCells count="1">
    <mergeCell ref="A1:K2"/>
  </mergeCells>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8F852E-3E26-403F-B50E-D46AF900340D}">
  <dimension ref="A1:J31"/>
  <sheetViews>
    <sheetView workbookViewId="0">
      <selection activeCell="D9" sqref="D9"/>
    </sheetView>
  </sheetViews>
  <sheetFormatPr baseColWidth="10" defaultRowHeight="15" x14ac:dyDescent="0.25"/>
  <cols>
    <col min="2" max="2" width="28" customWidth="1"/>
  </cols>
  <sheetData>
    <row r="1" spans="1:10" ht="15" customHeight="1" x14ac:dyDescent="0.25">
      <c r="A1" s="3" t="s">
        <v>26</v>
      </c>
      <c r="B1" s="3"/>
      <c r="C1" s="3"/>
      <c r="D1" s="3"/>
      <c r="E1" s="3"/>
      <c r="F1" s="3"/>
      <c r="G1" s="3"/>
      <c r="H1" s="3"/>
      <c r="I1" s="3"/>
      <c r="J1" s="3"/>
    </row>
    <row r="2" spans="1:10" x14ac:dyDescent="0.25">
      <c r="A2" s="3"/>
      <c r="B2" s="3"/>
      <c r="C2" s="3"/>
      <c r="D2" s="3"/>
      <c r="E2" s="3"/>
      <c r="F2" s="3"/>
      <c r="G2" s="3"/>
      <c r="H2" s="3"/>
      <c r="I2" s="3"/>
      <c r="J2" s="3"/>
    </row>
    <row r="3" spans="1:10" x14ac:dyDescent="0.25">
      <c r="A3" s="3"/>
      <c r="B3" s="3"/>
      <c r="C3" s="3"/>
      <c r="D3" s="3"/>
      <c r="E3" s="3"/>
      <c r="F3" s="3"/>
      <c r="G3" s="3"/>
      <c r="H3" s="3"/>
      <c r="I3" s="3"/>
      <c r="J3" s="3"/>
    </row>
    <row r="4" spans="1:10" x14ac:dyDescent="0.25">
      <c r="A4" s="3"/>
      <c r="B4" s="3"/>
      <c r="C4" s="3"/>
      <c r="D4" s="3"/>
      <c r="E4" s="3"/>
      <c r="F4" s="3"/>
      <c r="G4" s="3"/>
      <c r="H4" s="3"/>
      <c r="I4" s="3"/>
      <c r="J4" s="3"/>
    </row>
    <row r="5" spans="1:10" x14ac:dyDescent="0.25">
      <c r="A5" s="2"/>
      <c r="B5" s="2"/>
      <c r="C5" s="2"/>
      <c r="D5" s="2"/>
      <c r="E5" s="2"/>
      <c r="F5" s="2"/>
      <c r="G5" s="2"/>
      <c r="H5" s="2"/>
      <c r="I5" s="2"/>
      <c r="J5" s="2"/>
    </row>
    <row r="6" spans="1:10" x14ac:dyDescent="0.25">
      <c r="A6" s="2"/>
      <c r="B6" s="2" t="s">
        <v>19</v>
      </c>
      <c r="C6" s="2">
        <f>10</f>
        <v>10</v>
      </c>
      <c r="D6" s="2"/>
      <c r="E6" s="2"/>
      <c r="F6" s="2"/>
      <c r="G6" s="2"/>
      <c r="H6" s="2"/>
      <c r="I6" s="2"/>
      <c r="J6" s="2"/>
    </row>
    <row r="7" spans="1:10" x14ac:dyDescent="0.25">
      <c r="A7" s="2"/>
      <c r="B7" s="2" t="s">
        <v>30</v>
      </c>
      <c r="C7" s="2">
        <v>71</v>
      </c>
      <c r="D7" s="2"/>
      <c r="E7" s="2"/>
      <c r="F7" s="2"/>
      <c r="G7" s="2"/>
      <c r="H7" s="2"/>
      <c r="I7" s="2"/>
      <c r="J7" s="2"/>
    </row>
    <row r="8" spans="1:10" x14ac:dyDescent="0.25">
      <c r="A8" s="2"/>
      <c r="B8" s="2" t="s">
        <v>20</v>
      </c>
      <c r="C8" s="2">
        <v>5</v>
      </c>
      <c r="D8" s="2"/>
      <c r="E8" s="2"/>
      <c r="F8" s="2"/>
      <c r="G8" s="2"/>
      <c r="H8" s="2"/>
      <c r="I8" s="2"/>
      <c r="J8" s="2"/>
    </row>
    <row r="10" spans="1:10" x14ac:dyDescent="0.25">
      <c r="A10" t="s">
        <v>27</v>
      </c>
    </row>
    <row r="12" spans="1:10" x14ac:dyDescent="0.25">
      <c r="B12" s="1" t="s">
        <v>32</v>
      </c>
      <c r="C12" s="1"/>
      <c r="D12" s="1"/>
      <c r="E12" s="1"/>
    </row>
    <row r="16" spans="1:10" x14ac:dyDescent="0.25">
      <c r="A16" t="s">
        <v>28</v>
      </c>
    </row>
    <row r="18" spans="1:3" x14ac:dyDescent="0.25">
      <c r="B18" t="s">
        <v>8</v>
      </c>
      <c r="C18">
        <v>0.95</v>
      </c>
    </row>
    <row r="19" spans="1:3" x14ac:dyDescent="0.25">
      <c r="B19" t="s">
        <v>4</v>
      </c>
      <c r="C19">
        <f>1-C18</f>
        <v>5.0000000000000044E-2</v>
      </c>
    </row>
    <row r="20" spans="1:3" x14ac:dyDescent="0.25">
      <c r="B20" t="s">
        <v>5</v>
      </c>
      <c r="C20">
        <f>C19/2</f>
        <v>2.5000000000000022E-2</v>
      </c>
    </row>
    <row r="21" spans="1:3" x14ac:dyDescent="0.25">
      <c r="B21" t="s">
        <v>21</v>
      </c>
      <c r="C21">
        <f>_xlfn.NORM.S.INV(C18+C20)</f>
        <v>1.9599639845400536</v>
      </c>
    </row>
    <row r="22" spans="1:3" x14ac:dyDescent="0.25">
      <c r="B22" t="s">
        <v>31</v>
      </c>
      <c r="C22" s="1">
        <f>C21*(C8/SQRT(C6))</f>
        <v>3.0989751615228069</v>
      </c>
    </row>
    <row r="25" spans="1:3" x14ac:dyDescent="0.25">
      <c r="A25" t="s">
        <v>29</v>
      </c>
    </row>
    <row r="27" spans="1:3" x14ac:dyDescent="0.25">
      <c r="B27" t="s">
        <v>8</v>
      </c>
      <c r="C27">
        <v>0.99</v>
      </c>
    </row>
    <row r="28" spans="1:3" x14ac:dyDescent="0.25">
      <c r="B28" t="s">
        <v>4</v>
      </c>
      <c r="C28">
        <f>1-C27</f>
        <v>1.0000000000000009E-2</v>
      </c>
    </row>
    <row r="29" spans="1:3" x14ac:dyDescent="0.25">
      <c r="B29" t="s">
        <v>5</v>
      </c>
      <c r="C29">
        <f>C28/2</f>
        <v>5.0000000000000044E-3</v>
      </c>
    </row>
    <row r="30" spans="1:3" x14ac:dyDescent="0.25">
      <c r="B30" t="s">
        <v>21</v>
      </c>
      <c r="C30">
        <f>_xlfn.NORM.S.INV(C27+C29)</f>
        <v>2.5758293035488999</v>
      </c>
    </row>
    <row r="31" spans="1:3" x14ac:dyDescent="0.25">
      <c r="B31" t="s">
        <v>31</v>
      </c>
      <c r="C31" s="1">
        <f>C30*(C8/SQRT(C6))</f>
        <v>4.0727437315098802</v>
      </c>
    </row>
  </sheetData>
  <mergeCells count="1">
    <mergeCell ref="A1:J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F9BCAE-3393-4AA0-BF9B-1A7572968426}">
  <dimension ref="A1:J26"/>
  <sheetViews>
    <sheetView tabSelected="1" workbookViewId="0">
      <selection activeCell="I12" sqref="I12"/>
    </sheetView>
  </sheetViews>
  <sheetFormatPr baseColWidth="10" defaultRowHeight="15" x14ac:dyDescent="0.25"/>
  <sheetData>
    <row r="1" spans="1:10" x14ac:dyDescent="0.25">
      <c r="A1" s="7" t="s">
        <v>51</v>
      </c>
      <c r="B1" s="7" t="s">
        <v>50</v>
      </c>
      <c r="C1" s="8">
        <v>11500</v>
      </c>
      <c r="D1" s="8"/>
      <c r="E1" s="7"/>
      <c r="F1" s="7"/>
      <c r="G1" s="7"/>
      <c r="H1" s="7"/>
      <c r="I1" s="7"/>
      <c r="J1" s="7"/>
    </row>
    <row r="2" spans="1:10" x14ac:dyDescent="0.25">
      <c r="A2" s="5"/>
      <c r="B2" s="5" t="s">
        <v>40</v>
      </c>
      <c r="C2" s="5">
        <v>60</v>
      </c>
      <c r="D2" s="5"/>
      <c r="E2" s="5" t="s">
        <v>41</v>
      </c>
      <c r="F2" s="5">
        <v>0.95</v>
      </c>
      <c r="G2" s="5"/>
      <c r="H2" s="5"/>
      <c r="I2" s="5"/>
      <c r="J2" s="5"/>
    </row>
    <row r="3" spans="1:10" x14ac:dyDescent="0.25">
      <c r="A3" s="5"/>
      <c r="B3" s="5" t="s">
        <v>38</v>
      </c>
      <c r="C3" s="5">
        <v>4000</v>
      </c>
      <c r="D3" s="5"/>
      <c r="E3" s="5" t="s">
        <v>39</v>
      </c>
      <c r="F3" s="5">
        <v>0.05</v>
      </c>
      <c r="G3" s="5"/>
      <c r="H3" s="5">
        <f>F2+F4</f>
        <v>0.97499999999999998</v>
      </c>
      <c r="I3" s="5"/>
      <c r="J3" s="5"/>
    </row>
    <row r="4" spans="1:10" x14ac:dyDescent="0.25">
      <c r="A4" s="5"/>
      <c r="B4" s="5"/>
      <c r="C4" s="5"/>
      <c r="D4" s="5"/>
      <c r="E4" s="5" t="s">
        <v>37</v>
      </c>
      <c r="F4" s="5">
        <f>F3/2</f>
        <v>2.5000000000000001E-2</v>
      </c>
      <c r="G4" s="5"/>
      <c r="H4" s="5"/>
      <c r="I4" s="5"/>
      <c r="J4" s="5"/>
    </row>
    <row r="5" spans="1:10" x14ac:dyDescent="0.25">
      <c r="A5" s="5"/>
      <c r="B5" s="5" t="s">
        <v>49</v>
      </c>
      <c r="C5" s="5"/>
      <c r="D5" s="5"/>
      <c r="E5" s="5"/>
      <c r="F5" s="5"/>
      <c r="G5" s="5"/>
      <c r="H5" s="5"/>
      <c r="I5" s="5"/>
      <c r="J5" s="5"/>
    </row>
    <row r="6" spans="1:10" x14ac:dyDescent="0.25">
      <c r="A6" s="5" t="s">
        <v>48</v>
      </c>
      <c r="B6" s="5">
        <f>NORMSINV(H3)</f>
        <v>1.9599639845400536</v>
      </c>
      <c r="C6" s="5"/>
      <c r="D6" s="5"/>
      <c r="E6" s="5"/>
      <c r="F6" s="5"/>
      <c r="G6" s="5"/>
      <c r="H6" s="5"/>
      <c r="I6" s="5"/>
      <c r="J6" s="5"/>
    </row>
    <row r="7" spans="1:10" x14ac:dyDescent="0.25">
      <c r="A7" s="5"/>
      <c r="B7" s="5"/>
      <c r="C7" s="5"/>
      <c r="D7" s="5"/>
      <c r="E7" s="5"/>
      <c r="F7" s="5"/>
      <c r="G7" s="5"/>
      <c r="H7" s="5"/>
      <c r="I7" s="5"/>
      <c r="J7" s="5"/>
    </row>
    <row r="8" spans="1:10" x14ac:dyDescent="0.25">
      <c r="A8" s="6" t="s">
        <v>34</v>
      </c>
      <c r="B8" s="6" t="s">
        <v>47</v>
      </c>
      <c r="C8" s="6"/>
      <c r="D8" s="6">
        <f>(C3/SQRT(C2))*NORMSINV(H3)</f>
        <v>1012.1210495053277</v>
      </c>
      <c r="E8" s="6"/>
      <c r="F8" s="6"/>
      <c r="G8" s="6"/>
      <c r="H8" s="6"/>
      <c r="I8" s="6"/>
      <c r="J8" s="6"/>
    </row>
    <row r="9" spans="1:10" x14ac:dyDescent="0.25">
      <c r="A9" s="6" t="s">
        <v>46</v>
      </c>
      <c r="B9" s="6" t="s">
        <v>45</v>
      </c>
      <c r="C9" s="6"/>
      <c r="D9" s="6"/>
      <c r="E9" s="6"/>
      <c r="F9" s="6"/>
      <c r="G9" s="6"/>
      <c r="H9" s="6"/>
      <c r="I9" s="6"/>
      <c r="J9" s="6"/>
    </row>
    <row r="10" spans="1:10" x14ac:dyDescent="0.25">
      <c r="A10" s="6" t="s">
        <v>44</v>
      </c>
      <c r="B10" s="6"/>
      <c r="C10" s="6"/>
      <c r="D10" s="6"/>
      <c r="E10" s="6"/>
      <c r="F10" s="6"/>
      <c r="G10" s="6"/>
      <c r="H10" s="6"/>
      <c r="I10" s="6"/>
      <c r="J10" s="6"/>
    </row>
    <row r="11" spans="1:10" x14ac:dyDescent="0.25">
      <c r="A11" s="5"/>
      <c r="B11" s="5"/>
      <c r="C11" s="5"/>
      <c r="D11" s="5"/>
      <c r="E11" s="5"/>
      <c r="F11" s="5"/>
      <c r="G11" s="5"/>
      <c r="H11" s="5"/>
      <c r="I11" s="5"/>
      <c r="J11" s="5"/>
    </row>
    <row r="12" spans="1:10" x14ac:dyDescent="0.25">
      <c r="A12" s="7" t="s">
        <v>43</v>
      </c>
      <c r="B12" s="7"/>
      <c r="C12" s="7"/>
      <c r="D12" s="7"/>
      <c r="E12" s="7"/>
      <c r="F12" s="7"/>
      <c r="G12" s="7"/>
      <c r="H12" s="7"/>
      <c r="I12" s="7"/>
      <c r="J12" s="7"/>
    </row>
    <row r="13" spans="1:10" x14ac:dyDescent="0.25">
      <c r="A13" s="5" t="s">
        <v>42</v>
      </c>
      <c r="B13" s="5">
        <v>3.37</v>
      </c>
      <c r="C13" s="5"/>
      <c r="D13" s="5" t="s">
        <v>41</v>
      </c>
      <c r="E13" s="5">
        <v>0.95</v>
      </c>
      <c r="F13" s="5"/>
      <c r="G13" s="5"/>
      <c r="H13" s="5"/>
      <c r="I13" s="5"/>
      <c r="J13" s="5"/>
    </row>
    <row r="14" spans="1:10" x14ac:dyDescent="0.25">
      <c r="A14" s="5" t="s">
        <v>40</v>
      </c>
      <c r="B14" s="5">
        <v>120</v>
      </c>
      <c r="C14" s="5"/>
      <c r="D14" s="5" t="s">
        <v>39</v>
      </c>
      <c r="E14" s="5">
        <v>0.05</v>
      </c>
      <c r="F14" s="5"/>
      <c r="G14" s="5">
        <v>0.97499999999999998</v>
      </c>
      <c r="H14" s="5"/>
      <c r="I14" s="5"/>
      <c r="J14" s="5"/>
    </row>
    <row r="15" spans="1:10" x14ac:dyDescent="0.25">
      <c r="A15" s="5" t="s">
        <v>38</v>
      </c>
      <c r="B15" s="5">
        <v>0.28000000000000003</v>
      </c>
      <c r="C15" s="5"/>
      <c r="D15" s="5" t="s">
        <v>37</v>
      </c>
      <c r="E15" s="5">
        <v>2.5000000000000001E-2</v>
      </c>
      <c r="F15" s="5"/>
      <c r="G15" s="5"/>
      <c r="H15" s="5"/>
      <c r="I15" s="5"/>
      <c r="J15" s="5"/>
    </row>
    <row r="16" spans="1:10" x14ac:dyDescent="0.25">
      <c r="A16" s="5"/>
      <c r="B16" s="5"/>
      <c r="C16" s="5"/>
      <c r="D16" s="5"/>
      <c r="E16" s="5"/>
      <c r="F16" s="5"/>
      <c r="G16" s="5"/>
      <c r="H16" s="5"/>
      <c r="I16" s="5"/>
      <c r="J16" s="5"/>
    </row>
    <row r="17" spans="1:10" x14ac:dyDescent="0.25">
      <c r="A17" s="5" t="s">
        <v>36</v>
      </c>
      <c r="B17" s="5">
        <f>NORMSINV(G14)</f>
        <v>1.9599639845400536</v>
      </c>
      <c r="C17" s="5"/>
      <c r="D17" s="5">
        <f>(B15/SQRT(B14))*B17</f>
        <v>5.0097436024080393E-2</v>
      </c>
      <c r="E17" s="5"/>
      <c r="F17" s="5"/>
      <c r="G17" s="5"/>
      <c r="H17" s="5"/>
      <c r="I17" s="5"/>
      <c r="J17" s="5"/>
    </row>
    <row r="18" spans="1:10" x14ac:dyDescent="0.25">
      <c r="A18" s="5"/>
      <c r="B18" s="5"/>
      <c r="C18" s="5"/>
      <c r="D18" s="5"/>
      <c r="E18" s="5"/>
      <c r="F18" s="5"/>
      <c r="G18" s="5"/>
      <c r="H18" s="5"/>
      <c r="I18" s="5"/>
      <c r="J18" s="5"/>
    </row>
    <row r="19" spans="1:10" x14ac:dyDescent="0.25">
      <c r="A19" s="5" t="s">
        <v>35</v>
      </c>
      <c r="B19" s="5"/>
      <c r="C19" s="5"/>
      <c r="D19" s="5"/>
      <c r="E19" s="5"/>
      <c r="F19" s="5"/>
      <c r="G19" s="5"/>
      <c r="H19" s="5"/>
      <c r="I19" s="5"/>
      <c r="J19" s="5"/>
    </row>
    <row r="20" spans="1:10" x14ac:dyDescent="0.25">
      <c r="A20" s="5"/>
      <c r="B20" s="5"/>
      <c r="C20" s="5"/>
      <c r="D20" s="5"/>
      <c r="E20" s="5"/>
      <c r="F20" s="5"/>
      <c r="G20" s="5"/>
      <c r="H20" s="5"/>
      <c r="I20" s="5"/>
      <c r="J20" s="5"/>
    </row>
    <row r="21" spans="1:10" x14ac:dyDescent="0.25">
      <c r="A21" s="6" t="s">
        <v>34</v>
      </c>
      <c r="B21" s="6" t="s">
        <v>33</v>
      </c>
      <c r="C21" s="6">
        <f>B13-D17</f>
        <v>3.3199025639759197</v>
      </c>
      <c r="D21" s="6" t="s">
        <v>24</v>
      </c>
      <c r="E21" s="6">
        <f>B13+D17</f>
        <v>3.4200974360240806</v>
      </c>
      <c r="F21" s="6"/>
      <c r="G21" s="6"/>
      <c r="H21" s="6"/>
      <c r="I21" s="6"/>
      <c r="J21" s="6"/>
    </row>
    <row r="22" spans="1:10" x14ac:dyDescent="0.25">
      <c r="A22" s="5"/>
      <c r="B22" s="5"/>
      <c r="C22" s="5"/>
      <c r="D22" s="5"/>
      <c r="E22" s="5"/>
      <c r="F22" s="5"/>
      <c r="G22" s="5"/>
      <c r="H22" s="5"/>
      <c r="I22" s="5"/>
      <c r="J22" s="5"/>
    </row>
    <row r="23" spans="1:10" x14ac:dyDescent="0.25">
      <c r="A23" s="5"/>
      <c r="B23" s="5"/>
      <c r="C23" s="5"/>
      <c r="D23" s="5"/>
      <c r="E23" s="5"/>
      <c r="F23" s="5"/>
      <c r="G23" s="5"/>
      <c r="H23" s="5"/>
      <c r="I23" s="5"/>
      <c r="J23" s="5"/>
    </row>
    <row r="24" spans="1:10" x14ac:dyDescent="0.25">
      <c r="A24" s="5"/>
      <c r="B24" s="5"/>
      <c r="C24" s="5"/>
      <c r="D24" s="5"/>
      <c r="E24" s="5"/>
      <c r="F24" s="5"/>
      <c r="G24" s="5"/>
      <c r="H24" s="5"/>
      <c r="I24" s="5"/>
      <c r="J24" s="5"/>
    </row>
    <row r="25" spans="1:10" x14ac:dyDescent="0.25">
      <c r="A25" s="5"/>
      <c r="B25" s="5"/>
      <c r="C25" s="5"/>
      <c r="D25" s="5"/>
      <c r="E25" s="5"/>
      <c r="F25" s="5"/>
      <c r="G25" s="5"/>
      <c r="H25" s="5"/>
      <c r="I25" s="5"/>
      <c r="J25" s="5"/>
    </row>
    <row r="26" spans="1:10" x14ac:dyDescent="0.25">
      <c r="A26" s="5"/>
      <c r="B26" s="5"/>
      <c r="C26" s="5"/>
      <c r="D26" s="5"/>
      <c r="E26" s="5"/>
      <c r="F26" s="5"/>
      <c r="G26" s="5"/>
      <c r="H26" s="5"/>
      <c r="I26" s="5"/>
      <c r="J26" s="5"/>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F18C35-D70C-4C05-959C-25AD0F4C550F}">
  <dimension ref="A1:I40"/>
  <sheetViews>
    <sheetView topLeftCell="A11" workbookViewId="0">
      <selection activeCell="B41" sqref="B41"/>
    </sheetView>
  </sheetViews>
  <sheetFormatPr baseColWidth="10" defaultRowHeight="15" x14ac:dyDescent="0.25"/>
  <cols>
    <col min="2" max="2" width="22.85546875" customWidth="1"/>
  </cols>
  <sheetData>
    <row r="1" spans="1:9" x14ac:dyDescent="0.25">
      <c r="A1" s="3" t="s">
        <v>13</v>
      </c>
      <c r="B1" s="3"/>
      <c r="C1" s="3"/>
      <c r="D1" s="3"/>
      <c r="E1" s="3"/>
      <c r="F1" s="3"/>
      <c r="G1" s="3"/>
      <c r="H1" s="3"/>
      <c r="I1" s="3"/>
    </row>
    <row r="2" spans="1:9" x14ac:dyDescent="0.25">
      <c r="A2" s="3"/>
      <c r="B2" s="3"/>
      <c r="C2" s="3"/>
      <c r="D2" s="3"/>
      <c r="E2" s="3"/>
      <c r="F2" s="3"/>
      <c r="G2" s="3"/>
      <c r="H2" s="3"/>
      <c r="I2" s="3"/>
    </row>
    <row r="3" spans="1:9" x14ac:dyDescent="0.25">
      <c r="A3" s="3"/>
      <c r="B3" s="3"/>
      <c r="C3" s="3"/>
      <c r="D3" s="3"/>
      <c r="E3" s="3"/>
      <c r="F3" s="3"/>
      <c r="G3" s="3"/>
      <c r="H3" s="3"/>
      <c r="I3" s="3"/>
    </row>
    <row r="4" spans="1:9" x14ac:dyDescent="0.25">
      <c r="A4" s="2"/>
      <c r="B4" s="2"/>
      <c r="C4" s="2"/>
      <c r="D4" s="2"/>
      <c r="E4" s="2"/>
      <c r="F4" s="2"/>
      <c r="G4" s="2"/>
      <c r="H4" s="2"/>
      <c r="I4" s="2"/>
    </row>
    <row r="5" spans="1:9" x14ac:dyDescent="0.25">
      <c r="A5" s="2"/>
      <c r="B5" s="2" t="s">
        <v>18</v>
      </c>
      <c r="C5" s="2">
        <f>119155</f>
        <v>119155</v>
      </c>
      <c r="D5" s="2"/>
      <c r="E5" s="2"/>
      <c r="F5" s="2"/>
      <c r="G5" s="2"/>
      <c r="H5" s="2"/>
      <c r="I5" s="2"/>
    </row>
    <row r="6" spans="1:9" x14ac:dyDescent="0.25">
      <c r="A6" s="2"/>
      <c r="B6" s="2" t="s">
        <v>19</v>
      </c>
      <c r="C6" s="2">
        <f>80</f>
        <v>80</v>
      </c>
      <c r="D6" s="2"/>
      <c r="E6" s="2"/>
      <c r="F6" s="2"/>
      <c r="G6" s="2"/>
      <c r="H6" s="2"/>
      <c r="I6" s="2"/>
    </row>
    <row r="7" spans="1:9" x14ac:dyDescent="0.25">
      <c r="A7" s="2"/>
      <c r="B7" s="2" t="s">
        <v>20</v>
      </c>
      <c r="C7" s="2">
        <f>30000</f>
        <v>30000</v>
      </c>
      <c r="D7" s="2"/>
      <c r="E7" s="2"/>
      <c r="F7" s="2"/>
      <c r="G7" s="2"/>
      <c r="H7" s="2"/>
      <c r="I7" s="2"/>
    </row>
    <row r="9" spans="1:9" x14ac:dyDescent="0.25">
      <c r="A9" t="s">
        <v>14</v>
      </c>
    </row>
    <row r="10" spans="1:9" ht="17.25" customHeight="1" x14ac:dyDescent="0.25">
      <c r="B10" s="2" t="s">
        <v>8</v>
      </c>
      <c r="C10">
        <f>0.9</f>
        <v>0.9</v>
      </c>
    </row>
    <row r="11" spans="1:9" x14ac:dyDescent="0.25">
      <c r="B11" s="2" t="s">
        <v>4</v>
      </c>
      <c r="C11">
        <f>1-C10</f>
        <v>9.9999999999999978E-2</v>
      </c>
    </row>
    <row r="12" spans="1:9" x14ac:dyDescent="0.25">
      <c r="B12" s="2" t="s">
        <v>5</v>
      </c>
      <c r="C12">
        <f>C11/2</f>
        <v>4.9999999999999989E-2</v>
      </c>
    </row>
    <row r="13" spans="1:9" x14ac:dyDescent="0.25">
      <c r="B13" s="2" t="s">
        <v>21</v>
      </c>
      <c r="C13">
        <f>_xlfn.NORM.S.INV(C10+C12)</f>
        <v>1.6448536269514715</v>
      </c>
    </row>
    <row r="14" spans="1:9" ht="13.5" customHeight="1" x14ac:dyDescent="0.25">
      <c r="B14" s="2" t="s">
        <v>23</v>
      </c>
      <c r="C14">
        <f>C13*(C7/SQRT(C6))</f>
        <v>5517.006784350855</v>
      </c>
    </row>
    <row r="15" spans="1:9" x14ac:dyDescent="0.25">
      <c r="B15" s="2" t="s">
        <v>22</v>
      </c>
      <c r="C15" s="1">
        <f>C5-C14</f>
        <v>113637.99321564914</v>
      </c>
      <c r="D15" s="1" t="s">
        <v>24</v>
      </c>
      <c r="E15" s="1">
        <f>C5+C14</f>
        <v>124672.00678435086</v>
      </c>
    </row>
    <row r="18" spans="1:5" x14ac:dyDescent="0.25">
      <c r="A18" t="s">
        <v>15</v>
      </c>
    </row>
    <row r="20" spans="1:5" x14ac:dyDescent="0.25">
      <c r="B20" t="s">
        <v>3</v>
      </c>
      <c r="C20">
        <v>0.95</v>
      </c>
    </row>
    <row r="21" spans="1:5" x14ac:dyDescent="0.25">
      <c r="B21" t="s">
        <v>4</v>
      </c>
      <c r="C21">
        <f>1-C20</f>
        <v>5.0000000000000044E-2</v>
      </c>
    </row>
    <row r="22" spans="1:5" x14ac:dyDescent="0.25">
      <c r="B22" t="s">
        <v>5</v>
      </c>
      <c r="C22">
        <f>C21/2</f>
        <v>2.5000000000000022E-2</v>
      </c>
    </row>
    <row r="23" spans="1:5" x14ac:dyDescent="0.25">
      <c r="B23" s="2" t="s">
        <v>21</v>
      </c>
      <c r="C23">
        <f>_xlfn.NORM.S.INV(C20+C22)</f>
        <v>1.9599639845400536</v>
      </c>
    </row>
    <row r="24" spans="1:5" x14ac:dyDescent="0.25">
      <c r="B24" s="2" t="s">
        <v>23</v>
      </c>
      <c r="C24">
        <f>C23*(C7/SQRT(C6))</f>
        <v>6573.9190543243594</v>
      </c>
    </row>
    <row r="25" spans="1:5" x14ac:dyDescent="0.25">
      <c r="B25" s="2" t="s">
        <v>22</v>
      </c>
      <c r="C25" s="1">
        <f>C5-C24</f>
        <v>112581.08094567564</v>
      </c>
      <c r="D25" s="1" t="s">
        <v>24</v>
      </c>
      <c r="E25" s="1">
        <f>C5+C24</f>
        <v>125728.91905432436</v>
      </c>
    </row>
    <row r="27" spans="1:5" x14ac:dyDescent="0.25">
      <c r="A27" t="s">
        <v>16</v>
      </c>
    </row>
    <row r="29" spans="1:5" x14ac:dyDescent="0.25">
      <c r="B29" t="s">
        <v>3</v>
      </c>
      <c r="C29">
        <v>0.99</v>
      </c>
    </row>
    <row r="30" spans="1:5" x14ac:dyDescent="0.25">
      <c r="B30" t="s">
        <v>4</v>
      </c>
      <c r="C30">
        <f>1-C29</f>
        <v>1.0000000000000009E-2</v>
      </c>
    </row>
    <row r="31" spans="1:5" x14ac:dyDescent="0.25">
      <c r="B31" t="s">
        <v>5</v>
      </c>
      <c r="C31">
        <f>C30/2</f>
        <v>5.0000000000000044E-3</v>
      </c>
    </row>
    <row r="32" spans="1:5" x14ac:dyDescent="0.25">
      <c r="B32" s="2" t="s">
        <v>21</v>
      </c>
      <c r="C32">
        <f>_xlfn.NORM.S.INV(C29+C31)</f>
        <v>2.5758293035488999</v>
      </c>
    </row>
    <row r="33" spans="1:8" x14ac:dyDescent="0.25">
      <c r="B33" s="2" t="s">
        <v>23</v>
      </c>
      <c r="C33">
        <f>C32*(C7/SQRT(C6))</f>
        <v>8639.5941317569195</v>
      </c>
    </row>
    <row r="34" spans="1:8" ht="15.75" customHeight="1" x14ac:dyDescent="0.25">
      <c r="B34" s="2" t="s">
        <v>22</v>
      </c>
      <c r="C34" s="1">
        <f>C5-C33</f>
        <v>110515.40586824308</v>
      </c>
      <c r="D34" s="1" t="s">
        <v>24</v>
      </c>
      <c r="E34" s="1">
        <f>C5+C33</f>
        <v>127794.59413175692</v>
      </c>
    </row>
    <row r="36" spans="1:8" x14ac:dyDescent="0.25">
      <c r="A36" t="s">
        <v>17</v>
      </c>
    </row>
    <row r="37" spans="1:8" ht="15" customHeight="1" x14ac:dyDescent="0.25">
      <c r="B37" s="4" t="s">
        <v>25</v>
      </c>
      <c r="C37" s="4"/>
      <c r="D37" s="4"/>
      <c r="E37" s="4"/>
      <c r="F37" s="4"/>
      <c r="G37" s="4"/>
      <c r="H37" s="4"/>
    </row>
    <row r="38" spans="1:8" x14ac:dyDescent="0.25">
      <c r="B38" s="4"/>
      <c r="C38" s="4"/>
      <c r="D38" s="4"/>
      <c r="E38" s="4"/>
      <c r="F38" s="4"/>
      <c r="G38" s="4"/>
      <c r="H38" s="4"/>
    </row>
    <row r="39" spans="1:8" x14ac:dyDescent="0.25">
      <c r="B39" s="4"/>
      <c r="C39" s="4"/>
      <c r="D39" s="4"/>
      <c r="E39" s="4"/>
      <c r="F39" s="4"/>
      <c r="G39" s="4"/>
      <c r="H39" s="4"/>
    </row>
    <row r="40" spans="1:8" x14ac:dyDescent="0.25">
      <c r="B40" s="4"/>
      <c r="C40" s="4"/>
      <c r="D40" s="4"/>
      <c r="E40" s="4"/>
      <c r="F40" s="4"/>
      <c r="G40" s="4"/>
      <c r="H40" s="4"/>
    </row>
  </sheetData>
  <mergeCells count="2">
    <mergeCell ref="A1:I3"/>
    <mergeCell ref="B37:H40"/>
  </mergeCell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Ejercicio#5</vt:lpstr>
      <vt:lpstr>Ejercicio#8</vt:lpstr>
      <vt:lpstr>Ejercicio#7#9</vt:lpstr>
      <vt:lpstr>Ejercicio#10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DAVIDCORZO</dc:creator>
  <cp:lastModifiedBy>DAVID CORZO</cp:lastModifiedBy>
  <dcterms:created xsi:type="dcterms:W3CDTF">2015-06-05T18:19:34Z</dcterms:created>
  <dcterms:modified xsi:type="dcterms:W3CDTF">2020-04-28T04:23:06Z</dcterms:modified>
</cp:coreProperties>
</file>