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gabrielairaheta/Desktop/Desktop/"/>
    </mc:Choice>
  </mc:AlternateContent>
  <xr:revisionPtr revIDLastSave="0" documentId="13_ncr:1_{77399ABF-802A-C447-8907-BA44C1B9821A}" xr6:coauthVersionLast="45" xr6:coauthVersionMax="45" xr10:uidLastSave="{00000000-0000-0000-0000-000000000000}"/>
  <bookViews>
    <workbookView xWindow="2300" yWindow="460" windowWidth="24060" windowHeight="15860" firstSheet="7" activeTab="9" xr2:uid="{7F8EA648-6597-7F4F-A6C7-7F3DA1C9AA14}"/>
  </bookViews>
  <sheets>
    <sheet name="Caratula" sheetId="16" r:id="rId1"/>
    <sheet name="25" sheetId="1" r:id="rId2"/>
    <sheet name="26" sheetId="2" r:id="rId3"/>
    <sheet name="27" sheetId="3" r:id="rId4"/>
    <sheet name="28" sheetId="4" r:id="rId5"/>
    <sheet name="29" sheetId="5" r:id="rId6"/>
    <sheet name="30" sheetId="6" r:id="rId7"/>
    <sheet name="35" sheetId="7" r:id="rId8"/>
    <sheet name="36" sheetId="8" r:id="rId9"/>
    <sheet name="37" sheetId="9" r:id="rId10"/>
    <sheet name="38" sheetId="10" r:id="rId11"/>
    <sheet name="39" sheetId="11" r:id="rId12"/>
    <sheet name="40" sheetId="12" r:id="rId13"/>
    <sheet name="41" sheetId="13" r:id="rId14"/>
    <sheet name="42" sheetId="14" r:id="rId15"/>
    <sheet name="43" sheetId="15"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9" i="9" l="1"/>
  <c r="P12" i="9" s="1"/>
  <c r="G25" i="9"/>
  <c r="L26" i="15" l="1"/>
  <c r="L25" i="15" l="1"/>
  <c r="L27" i="15" s="1"/>
  <c r="F22" i="7"/>
  <c r="E22" i="7"/>
  <c r="H28" i="15"/>
  <c r="I28" i="15"/>
  <c r="F28" i="15"/>
  <c r="E28" i="15"/>
  <c r="I26" i="15"/>
  <c r="I25" i="15"/>
  <c r="F25" i="15"/>
  <c r="F27" i="15" s="1"/>
  <c r="F26" i="15"/>
  <c r="L28" i="15" l="1"/>
  <c r="K28" i="15"/>
  <c r="I27" i="15"/>
  <c r="B28" i="15"/>
  <c r="B27" i="15"/>
  <c r="I18" i="13"/>
  <c r="H18" i="13"/>
  <c r="E17" i="13"/>
  <c r="E16" i="13"/>
  <c r="E15" i="13"/>
  <c r="B18" i="13"/>
  <c r="B17" i="13"/>
  <c r="B15" i="13"/>
  <c r="B14" i="13"/>
  <c r="F34" i="14"/>
  <c r="F35" i="14"/>
  <c r="F36" i="14"/>
  <c r="F33" i="14"/>
  <c r="E34" i="14"/>
  <c r="E35" i="14"/>
  <c r="E36" i="14"/>
  <c r="E33" i="14"/>
  <c r="C28" i="14"/>
  <c r="A28" i="14"/>
  <c r="C27" i="14" l="1"/>
  <c r="A27" i="14"/>
  <c r="B27" i="14"/>
  <c r="D27" i="12" l="1"/>
  <c r="C27" i="12"/>
  <c r="D25" i="12"/>
  <c r="B25" i="12"/>
  <c r="C25" i="12"/>
  <c r="E20" i="12"/>
  <c r="B22" i="12"/>
  <c r="B21" i="12"/>
  <c r="B28" i="11"/>
  <c r="B29" i="11" s="1"/>
  <c r="E26" i="11" s="1"/>
  <c r="E27" i="11" s="1"/>
  <c r="H26" i="11" s="1"/>
  <c r="C26" i="11"/>
  <c r="B25" i="11"/>
  <c r="H19" i="11"/>
  <c r="C19" i="11"/>
  <c r="E20" i="11"/>
  <c r="B18" i="11"/>
  <c r="E19" i="11"/>
  <c r="B22" i="11"/>
  <c r="B21" i="11"/>
  <c r="B31" i="10"/>
  <c r="F30" i="10" s="1"/>
  <c r="C30" i="10"/>
  <c r="B30" i="10"/>
  <c r="C29" i="10"/>
  <c r="H26" i="10"/>
  <c r="G26" i="10"/>
  <c r="H24" i="10"/>
  <c r="H23" i="10"/>
  <c r="E23" i="10"/>
  <c r="B26" i="10"/>
  <c r="B25" i="10"/>
  <c r="B23" i="10"/>
  <c r="B20" i="10"/>
  <c r="G26" i="9"/>
  <c r="P14" i="9"/>
  <c r="O14" i="9"/>
  <c r="R9" i="9"/>
  <c r="R5" i="9"/>
  <c r="O7" i="9"/>
  <c r="O6" i="9"/>
  <c r="D27" i="9"/>
  <c r="D26" i="9"/>
  <c r="D25" i="9"/>
  <c r="C22" i="8"/>
  <c r="D18" i="8"/>
  <c r="D22" i="8" s="1"/>
  <c r="E22" i="8" l="1"/>
  <c r="E24" i="8"/>
  <c r="D24" i="8"/>
  <c r="B19" i="8"/>
  <c r="B18" i="8"/>
  <c r="C14" i="8"/>
  <c r="B14" i="8"/>
  <c r="B23" i="7"/>
  <c r="B24" i="7" s="1"/>
  <c r="B19" i="7"/>
  <c r="B18" i="7"/>
  <c r="F16" i="6"/>
  <c r="G11" i="6"/>
  <c r="F11" i="6"/>
  <c r="C12" i="6"/>
  <c r="G13" i="6"/>
  <c r="F13" i="6"/>
  <c r="C15" i="6"/>
  <c r="C14" i="6"/>
  <c r="C26" i="5"/>
  <c r="C21" i="5"/>
  <c r="C17" i="5"/>
  <c r="F22" i="5"/>
  <c r="E22" i="5"/>
  <c r="B24" i="5"/>
  <c r="B23" i="5"/>
  <c r="E35" i="4"/>
  <c r="E33" i="4"/>
  <c r="F33" i="4" s="1"/>
  <c r="B34" i="4"/>
  <c r="B35" i="4" s="1"/>
  <c r="F30" i="4"/>
  <c r="E30" i="4"/>
  <c r="E25" i="4"/>
  <c r="B29" i="4"/>
  <c r="B30" i="4" s="1"/>
  <c r="E28" i="4" s="1"/>
  <c r="F28" i="4" s="1"/>
  <c r="C20" i="4"/>
  <c r="C21" i="4"/>
  <c r="F23" i="4"/>
  <c r="E23" i="4"/>
  <c r="B25" i="4"/>
  <c r="B24" i="4"/>
  <c r="F20" i="3"/>
  <c r="E20" i="3"/>
  <c r="E21" i="3"/>
  <c r="B21" i="3"/>
  <c r="B20" i="3"/>
  <c r="E19" i="3"/>
  <c r="B19" i="3"/>
  <c r="I17" i="3"/>
  <c r="E17" i="3"/>
  <c r="I16" i="3"/>
  <c r="E16" i="3"/>
  <c r="B18" i="3"/>
  <c r="G22" i="7" l="1"/>
  <c r="G24" i="2"/>
  <c r="C15" i="2"/>
  <c r="B24" i="2"/>
  <c r="C24" i="2" s="1"/>
  <c r="B22" i="2"/>
  <c r="C22" i="2" s="1"/>
  <c r="C20" i="2"/>
  <c r="B17" i="2"/>
  <c r="B18" i="2" s="1"/>
  <c r="F15" i="2" s="1"/>
  <c r="G15" i="2" s="1"/>
  <c r="E26" i="1"/>
  <c r="F26" i="1" s="1"/>
  <c r="F30" i="1" s="1"/>
  <c r="F31" i="1" s="1"/>
  <c r="B29" i="1"/>
  <c r="B30" i="1" s="1"/>
  <c r="C27" i="1"/>
  <c r="C26" i="1"/>
  <c r="C14" i="1"/>
  <c r="C19" i="1"/>
  <c r="B21" i="1"/>
  <c r="B22" i="1" s="1"/>
  <c r="E19" i="1" s="1"/>
  <c r="F19" i="1" s="1"/>
  <c r="F22" i="1" s="1"/>
  <c r="F23" i="1" s="1"/>
  <c r="C27" i="7" l="1"/>
  <c r="D27" i="7"/>
  <c r="G23" i="2"/>
  <c r="G19" i="2"/>
  <c r="G20" i="2" s="1"/>
  <c r="G22" i="2"/>
</calcChain>
</file>

<file path=xl/sharedStrings.xml><?xml version="1.0" encoding="utf-8"?>
<sst xmlns="http://schemas.openxmlformats.org/spreadsheetml/2006/main" count="1342" uniqueCount="107">
  <si>
    <t>Aplicaciones de 8.3 y 8.4</t>
  </si>
  <si>
    <t>Desv. Est</t>
  </si>
  <si>
    <t>a) Asuma 95% de confianza, de que tamano debera ser la muesta para tener un margen de error de 1.5 dias &gt;</t>
  </si>
  <si>
    <t>ME</t>
  </si>
  <si>
    <t>Nivel.C</t>
  </si>
  <si>
    <t>Alpha</t>
  </si>
  <si>
    <t>Alpha/2</t>
  </si>
  <si>
    <t>z=</t>
  </si>
  <si>
    <t>n</t>
  </si>
  <si>
    <t>b) Si se desea un intervalo de 90% de confianza, de que tamaño debera ser la muestra para tener un margen de error de 2 dias?</t>
  </si>
  <si>
    <t xml:space="preserve"> </t>
  </si>
  <si>
    <t>X barra</t>
  </si>
  <si>
    <t>Desv.Est</t>
  </si>
  <si>
    <t>Nivel de Confianza</t>
  </si>
  <si>
    <t>a) Un ME</t>
  </si>
  <si>
    <t>Power</t>
  </si>
  <si>
    <t>b) Un ME</t>
  </si>
  <si>
    <t>c) Un ME</t>
  </si>
  <si>
    <t>Salarios anuales</t>
  </si>
  <si>
    <t>Int.Con</t>
  </si>
  <si>
    <t>a)</t>
  </si>
  <si>
    <t xml:space="preserve">Cuando se dan intervalos - se puede sacar la Desviacion Estandar </t>
  </si>
  <si>
    <t xml:space="preserve">Valor Planeado </t>
  </si>
  <si>
    <t>a) ME 500</t>
  </si>
  <si>
    <t>n=</t>
  </si>
  <si>
    <t>b) ME 200</t>
  </si>
  <si>
    <t>c) ME 100</t>
  </si>
  <si>
    <t>d)  Recomendaria ustes tratar de tener $100 como margen de error?</t>
  </si>
  <si>
    <t>Des.Est</t>
  </si>
  <si>
    <t>a) Para un intervalo de confianza de 90% estime el precio de las habitaciones de hotel:</t>
  </si>
  <si>
    <t>Round Up</t>
  </si>
  <si>
    <t>b) Para un intervalo de confianza de 95% estime el precio de las habitaciones de hotel:</t>
  </si>
  <si>
    <t>c) Para un intervalo de confianza de 95% estime el precio de las habitaciones de hotel:</t>
  </si>
  <si>
    <t xml:space="preserve">a) Estimar la media poblacional del tiempo que necesitan en San Francisco para transportarse al trabajo, con un ME 2 min- </t>
  </si>
  <si>
    <t xml:space="preserve"> Cual debe ser ek tamaño de la muestra? Suponga que el nivel de confianza es de 95%</t>
  </si>
  <si>
    <t>Niv.Con</t>
  </si>
  <si>
    <t xml:space="preserve">b) Si desea estimar la media poblacional del tiempo que se necesita en San Francisco para trasportarse al trabajo, con un margen de error de 1 minito, Cual debe ser el tamaño </t>
  </si>
  <si>
    <t>de la muestra? Suponga que el nivel de confianza es de 95%?</t>
  </si>
  <si>
    <t xml:space="preserve">Acciones de la Bolsa de Nueva York </t>
  </si>
  <si>
    <t xml:space="preserve">ME </t>
  </si>
  <si>
    <t>Nivel.Con</t>
  </si>
  <si>
    <t xml:space="preserve">Se mueben en un intervalo de 5 - 60 </t>
  </si>
  <si>
    <t>Valor Esperado</t>
  </si>
  <si>
    <t>n =</t>
  </si>
  <si>
    <t>Se deberan tomar 81 acciones como muestra para que el margen de error sea 3</t>
  </si>
  <si>
    <t>p barra</t>
  </si>
  <si>
    <t>alpha/2</t>
  </si>
  <si>
    <t>b) A 90% de confianza - Cual es el ME?</t>
  </si>
  <si>
    <t>EE</t>
  </si>
  <si>
    <t>Z</t>
  </si>
  <si>
    <t>c) De el intervalo de 90% de confianza para la proporcion de la poblacion de oficinistas que siempre contesta el telefono?</t>
  </si>
  <si>
    <t xml:space="preserve">Intervalo </t>
  </si>
  <si>
    <t xml:space="preserve">Resultados muestrales </t>
  </si>
  <si>
    <t>Vehiculos no estan asegurados</t>
  </si>
  <si>
    <t>a) Proporcion puntual de vehiculos no segurados?</t>
  </si>
  <si>
    <t>P barra</t>
  </si>
  <si>
    <t>b) De un intervalo de confianza de 95% para la proporcion poblacional</t>
  </si>
  <si>
    <t>Int.Conf</t>
  </si>
  <si>
    <t>n  = 200</t>
  </si>
  <si>
    <t xml:space="preserve">n </t>
  </si>
  <si>
    <t xml:space="preserve">a) De la estimacion puntual de la propocion poblacional de empleados a quienes les disgusta mucho su empleo actual </t>
  </si>
  <si>
    <t>Response</t>
  </si>
  <si>
    <t>Yes</t>
  </si>
  <si>
    <t>No</t>
  </si>
  <si>
    <t>Total</t>
  </si>
  <si>
    <t>b) A 95% de Confianza, Cual es el Margen de Error?</t>
  </si>
  <si>
    <t>Z=</t>
  </si>
  <si>
    <t>c) Cual es el intervalo de confianza de 95% para la proporcion de la poblacion de empleados a quienes les desagrada mucho su empleo actual?</t>
  </si>
  <si>
    <t xml:space="preserve">d) </t>
  </si>
  <si>
    <t>Superaron las estimaciones</t>
  </si>
  <si>
    <t>Cortos</t>
  </si>
  <si>
    <t>Coincidieron</t>
  </si>
  <si>
    <t>a) Cual es la estimacion puntual de la poblacion de empresas que se quedaron cortas?</t>
  </si>
  <si>
    <t xml:space="preserve">b) Determine el ME y de un intervalo de confianza de 95% para la proporcion que supero las estimaciones </t>
  </si>
  <si>
    <t>c) De que tamaño debe ser la muesta si el margen de error es de 0.05 ?</t>
  </si>
  <si>
    <t>Nivel. Conf</t>
  </si>
  <si>
    <t>z</t>
  </si>
  <si>
    <t>p*</t>
  </si>
  <si>
    <t xml:space="preserve">% no tenia un seguro medico </t>
  </si>
  <si>
    <t xml:space="preserve">a) Que tamaño de muestra le recomienda usted al comite, si el objetivo es que en la estimacion de la proporcion actual de individuos que no tiene seguro medido el margen de error </t>
  </si>
  <si>
    <t xml:space="preserve">sea 0.03? Use 95% de Confianza </t>
  </si>
  <si>
    <t>Nivel.Confia</t>
  </si>
  <si>
    <t xml:space="preserve">b) Repita el inciso a usando 99% de confianza? </t>
  </si>
  <si>
    <t>Gabriela Alejandra Barrera</t>
  </si>
  <si>
    <t xml:space="preserve">Estadistica I </t>
  </si>
  <si>
    <t>Bota Nota 2</t>
  </si>
  <si>
    <t xml:space="preserve">Usuarios que usan Internet </t>
  </si>
  <si>
    <t>My space</t>
  </si>
  <si>
    <t>Cuales son los margenes de error y la estimacion por intervalo de la proporcion poblacional de quienes consideran de este sitio es el mas popular? Use 95% de confianza</t>
  </si>
  <si>
    <t>Calcular ME</t>
  </si>
  <si>
    <t xml:space="preserve">Intervalos </t>
  </si>
  <si>
    <t>a) Si p* = 0.50 - cual fue el margen de error planeado en la encuesta de Junio?</t>
  </si>
  <si>
    <t>b) Al acercarse la eleccion de noviembre se busca una mejor precision y un menor margen de error.</t>
  </si>
  <si>
    <t xml:space="preserve">Estudio </t>
  </si>
  <si>
    <t>Septiembre</t>
  </si>
  <si>
    <t>Octubre</t>
  </si>
  <si>
    <t>Comienzo de Noviembre</t>
  </si>
  <si>
    <t>Un dia antes de la Eleccion</t>
  </si>
  <si>
    <t>Por lo tanto encontrar el tamaño de la muestra que se recomienda para cada estudio</t>
  </si>
  <si>
    <t>ME^2</t>
  </si>
  <si>
    <t>n final</t>
  </si>
  <si>
    <t>Inv.Confi</t>
  </si>
  <si>
    <t>Intervalo de Confianza</t>
  </si>
  <si>
    <t>Nivel.Confiaz</t>
  </si>
  <si>
    <t xml:space="preserve">b) </t>
  </si>
  <si>
    <t>Intervalo</t>
  </si>
  <si>
    <t>c)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</si>
</sst>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00"/>
    <numFmt numFmtId="166" formatCode="0.0"/>
    <numFmt numFmtId="167" formatCode="0.00000"/>
    <numFmt numFmtId="168" formatCode="0.0%"/>
  </numFmts>
  <fonts count="9">
    <font>
      <sz val="12"/>
      <color theme="1"/>
      <name val="Calibri"/>
      <family val="2"/>
      <scheme val="minor"/>
    </font>
    <font>
      <b/>
      <sz val="12"/>
      <color theme="1"/>
      <name val="Calibri"/>
      <family val="2"/>
      <scheme val="minor"/>
    </font>
    <font>
      <sz val="14"/>
      <color rgb="FF333333"/>
      <name val="Times Roman"/>
    </font>
    <font>
      <i/>
      <sz val="12"/>
      <color theme="1"/>
      <name val="Calibri"/>
      <family val="2"/>
      <scheme val="minor"/>
    </font>
    <font>
      <sz val="12"/>
      <color theme="1"/>
      <name val="Calibri"/>
      <family val="2"/>
      <scheme val="minor"/>
    </font>
    <font>
      <b/>
      <i/>
      <sz val="12"/>
      <color theme="1"/>
      <name val="Calibri"/>
      <family val="2"/>
      <scheme val="minor"/>
    </font>
    <font>
      <sz val="12"/>
      <color rgb="FF000000"/>
      <name val="Calibri"/>
      <family val="2"/>
      <scheme val="minor"/>
    </font>
    <font>
      <b/>
      <sz val="12"/>
      <name val="Times New Roman"/>
      <family val="1"/>
    </font>
    <font>
      <b/>
      <i/>
      <sz val="48"/>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73">
    <xf numFmtId="0" fontId="0" fillId="0" borderId="0" xfId="0"/>
    <xf numFmtId="0" fontId="2" fillId="0" borderId="0" xfId="0" applyFont="1"/>
    <xf numFmtId="0" fontId="1" fillId="2" borderId="1" xfId="0" applyFont="1" applyFill="1" applyBorder="1"/>
    <xf numFmtId="1" fontId="1" fillId="2" borderId="2" xfId="0" applyNumberFormat="1" applyFont="1" applyFill="1" applyBorder="1"/>
    <xf numFmtId="0" fontId="3" fillId="0" borderId="0" xfId="0" applyFont="1"/>
    <xf numFmtId="0" fontId="0" fillId="0" borderId="3" xfId="0" applyBorder="1"/>
    <xf numFmtId="0" fontId="0" fillId="0" borderId="4" xfId="0" applyBorder="1"/>
    <xf numFmtId="0" fontId="0" fillId="0" borderId="5" xfId="0" applyBorder="1"/>
    <xf numFmtId="0" fontId="3" fillId="0" borderId="6" xfId="0" applyFont="1" applyBorder="1"/>
    <xf numFmtId="0" fontId="3" fillId="0" borderId="7" xfId="0" applyFont="1" applyBorder="1"/>
    <xf numFmtId="0" fontId="0" fillId="0" borderId="7" xfId="0" applyBorder="1"/>
    <xf numFmtId="0" fontId="1" fillId="2" borderId="7" xfId="0" applyFont="1" applyFill="1" applyBorder="1"/>
    <xf numFmtId="1" fontId="1" fillId="2" borderId="8" xfId="0" applyNumberFormat="1" applyFont="1" applyFill="1" applyBorder="1"/>
    <xf numFmtId="164" fontId="3" fillId="0" borderId="7" xfId="0" applyNumberFormat="1" applyFont="1" applyBorder="1"/>
    <xf numFmtId="1" fontId="1" fillId="2" borderId="5" xfId="0" applyNumberFormat="1" applyFont="1" applyFill="1" applyBorder="1"/>
    <xf numFmtId="1" fontId="1" fillId="0" borderId="5" xfId="0" applyNumberFormat="1" applyFont="1" applyFill="1" applyBorder="1"/>
    <xf numFmtId="3" fontId="0" fillId="0" borderId="0" xfId="0" applyNumberFormat="1"/>
    <xf numFmtId="9" fontId="0" fillId="0" borderId="0" xfId="0" applyNumberFormat="1"/>
    <xf numFmtId="0" fontId="0" fillId="0" borderId="0" xfId="0" applyNumberFormat="1"/>
    <xf numFmtId="164" fontId="0" fillId="0" borderId="0" xfId="0" applyNumberFormat="1"/>
    <xf numFmtId="165" fontId="0" fillId="0" borderId="0" xfId="0" applyNumberFormat="1"/>
    <xf numFmtId="2" fontId="0" fillId="0" borderId="0" xfId="0" applyNumberFormat="1"/>
    <xf numFmtId="0" fontId="5" fillId="2" borderId="0" xfId="0" applyFont="1" applyFill="1"/>
    <xf numFmtId="1" fontId="5" fillId="2" borderId="0" xfId="0" applyNumberFormat="1" applyFont="1" applyFill="1"/>
    <xf numFmtId="0" fontId="3" fillId="0" borderId="1" xfId="0" applyFont="1" applyFill="1" applyBorder="1"/>
    <xf numFmtId="0" fontId="3" fillId="0" borderId="9" xfId="0" applyFont="1" applyFill="1" applyBorder="1"/>
    <xf numFmtId="0" fontId="5" fillId="2" borderId="9" xfId="0" applyFont="1" applyFill="1" applyBorder="1"/>
    <xf numFmtId="1" fontId="5" fillId="2" borderId="2" xfId="0" applyNumberFormat="1" applyFont="1" applyFill="1" applyBorder="1"/>
    <xf numFmtId="0" fontId="3" fillId="0" borderId="1" xfId="0" applyFont="1" applyBorder="1"/>
    <xf numFmtId="0" fontId="3" fillId="0" borderId="9" xfId="0"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0" xfId="0" applyFont="1" applyFill="1" applyBorder="1"/>
    <xf numFmtId="0" fontId="5" fillId="2" borderId="1" xfId="0" applyFont="1" applyFill="1" applyBorder="1"/>
    <xf numFmtId="0" fontId="6" fillId="0" borderId="0" xfId="0" applyFont="1"/>
    <xf numFmtId="166" fontId="5" fillId="2" borderId="2" xfId="0" applyNumberFormat="1" applyFont="1" applyFill="1" applyBorder="1"/>
    <xf numFmtId="0" fontId="5" fillId="2" borderId="2" xfId="0" applyFont="1" applyFill="1" applyBorder="1"/>
    <xf numFmtId="0" fontId="5" fillId="0" borderId="0" xfId="0" applyFont="1"/>
    <xf numFmtId="164" fontId="0" fillId="0" borderId="0" xfId="0" applyNumberFormat="1" applyAlignment="1">
      <alignment horizontal="left" indent="3"/>
    </xf>
    <xf numFmtId="9" fontId="0" fillId="0" borderId="0" xfId="1" applyFont="1"/>
    <xf numFmtId="0" fontId="0" fillId="0" borderId="0" xfId="0" applyAlignment="1">
      <alignment horizontal="center"/>
    </xf>
    <xf numFmtId="164" fontId="5" fillId="2" borderId="0" xfId="0" applyNumberFormat="1" applyFont="1" applyFill="1"/>
    <xf numFmtId="9" fontId="5" fillId="2" borderId="0" xfId="1" applyFont="1" applyFill="1"/>
    <xf numFmtId="164" fontId="5" fillId="2" borderId="9" xfId="0" applyNumberFormat="1" applyFont="1" applyFill="1" applyBorder="1"/>
    <xf numFmtId="164" fontId="5" fillId="2" borderId="2" xfId="0" applyNumberFormat="1" applyFont="1" applyFill="1" applyBorder="1"/>
    <xf numFmtId="167" fontId="0" fillId="0" borderId="0" xfId="0" applyNumberFormat="1"/>
    <xf numFmtId="164" fontId="5" fillId="2" borderId="1" xfId="0" applyNumberFormat="1" applyFont="1" applyFill="1" applyBorder="1"/>
    <xf numFmtId="0" fontId="7" fillId="0" borderId="0" xfId="0" applyFont="1" applyAlignment="1">
      <alignment horizontal="center"/>
    </xf>
    <xf numFmtId="2" fontId="5" fillId="2" borderId="0" xfId="1" applyNumberFormat="1" applyFont="1" applyFill="1"/>
    <xf numFmtId="167" fontId="5" fillId="2" borderId="2" xfId="0" applyNumberFormat="1" applyFont="1" applyFill="1" applyBorder="1" applyAlignment="1">
      <alignment horizontal="center"/>
    </xf>
    <xf numFmtId="0" fontId="5" fillId="0" borderId="0" xfId="0" applyFont="1" applyAlignment="1">
      <alignment horizontal="center"/>
    </xf>
    <xf numFmtId="0" fontId="5" fillId="2" borderId="13" xfId="0" applyFont="1" applyFill="1" applyBorder="1"/>
    <xf numFmtId="2" fontId="5" fillId="2" borderId="1" xfId="0" applyNumberFormat="1" applyFont="1" applyFill="1" applyBorder="1"/>
    <xf numFmtId="2" fontId="5" fillId="2" borderId="2" xfId="0" applyNumberFormat="1" applyFont="1" applyFill="1" applyBorder="1"/>
    <xf numFmtId="1" fontId="5" fillId="2" borderId="9" xfId="0" applyNumberFormat="1" applyFont="1" applyFill="1" applyBorder="1"/>
    <xf numFmtId="168" fontId="0" fillId="0" borderId="0" xfId="1" applyNumberFormat="1" applyFont="1"/>
    <xf numFmtId="0" fontId="8" fillId="0" borderId="0" xfId="0" applyFont="1"/>
    <xf numFmtId="16" fontId="0" fillId="0" borderId="0" xfId="0" applyNumberFormat="1"/>
    <xf numFmtId="0" fontId="5" fillId="2" borderId="10" xfId="0" applyFont="1" applyFill="1" applyBorder="1" applyAlignment="1">
      <alignment horizontal="center"/>
    </xf>
    <xf numFmtId="164" fontId="5" fillId="2" borderId="12" xfId="0" applyNumberFormat="1" applyFont="1" applyFill="1" applyBorder="1" applyAlignment="1">
      <alignment horizontal="center"/>
    </xf>
    <xf numFmtId="0" fontId="5" fillId="0" borderId="7" xfId="0" applyFont="1" applyBorder="1"/>
    <xf numFmtId="0" fontId="1" fillId="0" borderId="0" xfId="0" applyFont="1"/>
    <xf numFmtId="0" fontId="1" fillId="2" borderId="0" xfId="0" applyFont="1" applyFill="1" applyAlignment="1">
      <alignment horizontal="center"/>
    </xf>
    <xf numFmtId="1" fontId="1" fillId="2" borderId="0" xfId="0" applyNumberFormat="1" applyFont="1" applyFill="1"/>
    <xf numFmtId="0" fontId="1" fillId="2" borderId="0" xfId="0" applyFont="1" applyFill="1"/>
    <xf numFmtId="0" fontId="5" fillId="2" borderId="0" xfId="0" applyFont="1" applyFill="1" applyAlignment="1">
      <alignment horizontal="center" vertical="top"/>
    </xf>
    <xf numFmtId="164" fontId="5" fillId="2" borderId="1" xfId="0" applyNumberFormat="1" applyFont="1" applyFill="1" applyBorder="1" applyAlignment="1">
      <alignment horizontal="center"/>
    </xf>
    <xf numFmtId="164" fontId="5" fillId="2" borderId="2" xfId="0" applyNumberFormat="1" applyFont="1" applyFill="1" applyBorder="1" applyAlignment="1">
      <alignment horizontal="center"/>
    </xf>
    <xf numFmtId="0" fontId="5" fillId="0" borderId="1" xfId="0" applyFont="1" applyBorder="1"/>
    <xf numFmtId="164" fontId="5" fillId="0" borderId="9" xfId="0" applyNumberFormat="1" applyFont="1" applyBorder="1"/>
    <xf numFmtId="164" fontId="5" fillId="0" borderId="2" xfId="0" applyNumberFormat="1" applyFont="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1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0.png"/><Relationship Id="rId1" Type="http://schemas.openxmlformats.org/officeDocument/2006/relationships/image" Target="../media/image19.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101600</xdr:rowOff>
    </xdr:from>
    <xdr:to>
      <xdr:col>11</xdr:col>
      <xdr:colOff>0</xdr:colOff>
      <xdr:row>9</xdr:row>
      <xdr:rowOff>165100</xdr:rowOff>
    </xdr:to>
    <xdr:pic>
      <xdr:nvPicPr>
        <xdr:cNvPr id="2" name="Picture 1">
          <a:extLst>
            <a:ext uri="{FF2B5EF4-FFF2-40B4-BE49-F238E27FC236}">
              <a16:creationId xmlns:a16="http://schemas.microsoft.com/office/drawing/2014/main" id="{64BF8786-303A-3C47-B99D-41F4DB1D5375}"/>
            </a:ext>
          </a:extLst>
        </xdr:cNvPr>
        <xdr:cNvPicPr>
          <a:picLocks noChangeAspect="1"/>
        </xdr:cNvPicPr>
      </xdr:nvPicPr>
      <xdr:blipFill>
        <a:blip xmlns:r="http://schemas.openxmlformats.org/officeDocument/2006/relationships" r:embed="rId1"/>
        <a:stretch>
          <a:fillRect/>
        </a:stretch>
      </xdr:blipFill>
      <xdr:spPr>
        <a:xfrm>
          <a:off x="0" y="342900"/>
          <a:ext cx="9080500" cy="1689100"/>
        </a:xfrm>
        <a:prstGeom prst="rect">
          <a:avLst/>
        </a:prstGeom>
      </xdr:spPr>
    </xdr:pic>
    <xdr:clientData/>
  </xdr:twoCellAnchor>
  <xdr:twoCellAnchor editAs="oneCell">
    <xdr:from>
      <xdr:col>3</xdr:col>
      <xdr:colOff>609600</xdr:colOff>
      <xdr:row>10</xdr:row>
      <xdr:rowOff>12700</xdr:rowOff>
    </xdr:from>
    <xdr:to>
      <xdr:col>11</xdr:col>
      <xdr:colOff>38100</xdr:colOff>
      <xdr:row>15</xdr:row>
      <xdr:rowOff>127242</xdr:rowOff>
    </xdr:to>
    <xdr:pic>
      <xdr:nvPicPr>
        <xdr:cNvPr id="3" name="Picture 2">
          <a:extLst>
            <a:ext uri="{FF2B5EF4-FFF2-40B4-BE49-F238E27FC236}">
              <a16:creationId xmlns:a16="http://schemas.microsoft.com/office/drawing/2014/main" id="{3FC72F67-BE35-C84B-B753-0EB16C835867}"/>
            </a:ext>
          </a:extLst>
        </xdr:cNvPr>
        <xdr:cNvPicPr>
          <a:picLocks noChangeAspect="1"/>
        </xdr:cNvPicPr>
      </xdr:nvPicPr>
      <xdr:blipFill>
        <a:blip xmlns:r="http://schemas.openxmlformats.org/officeDocument/2006/relationships" r:embed="rId2"/>
        <a:stretch>
          <a:fillRect/>
        </a:stretch>
      </xdr:blipFill>
      <xdr:spPr>
        <a:xfrm>
          <a:off x="3086100" y="2082800"/>
          <a:ext cx="6032500" cy="113054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203200</xdr:colOff>
      <xdr:row>11</xdr:row>
      <xdr:rowOff>139700</xdr:rowOff>
    </xdr:to>
    <xdr:pic>
      <xdr:nvPicPr>
        <xdr:cNvPr id="2" name="Picture 1">
          <a:extLst>
            <a:ext uri="{FF2B5EF4-FFF2-40B4-BE49-F238E27FC236}">
              <a16:creationId xmlns:a16="http://schemas.microsoft.com/office/drawing/2014/main" id="{3D8D8229-29EA-FF49-9AA1-3F1D1920B35E}"/>
            </a:ext>
          </a:extLst>
        </xdr:cNvPr>
        <xdr:cNvPicPr>
          <a:picLocks noChangeAspect="1"/>
        </xdr:cNvPicPr>
      </xdr:nvPicPr>
      <xdr:blipFill>
        <a:blip xmlns:r="http://schemas.openxmlformats.org/officeDocument/2006/relationships" r:embed="rId1"/>
        <a:stretch>
          <a:fillRect/>
        </a:stretch>
      </xdr:blipFill>
      <xdr:spPr>
        <a:xfrm>
          <a:off x="0" y="0"/>
          <a:ext cx="9283700" cy="2374900"/>
        </a:xfrm>
        <a:prstGeom prst="rect">
          <a:avLst/>
        </a:prstGeom>
      </xdr:spPr>
    </xdr:pic>
    <xdr:clientData/>
  </xdr:twoCellAnchor>
  <xdr:twoCellAnchor editAs="oneCell">
    <xdr:from>
      <xdr:col>11</xdr:col>
      <xdr:colOff>0</xdr:colOff>
      <xdr:row>0</xdr:row>
      <xdr:rowOff>76200</xdr:rowOff>
    </xdr:from>
    <xdr:to>
      <xdr:col>21</xdr:col>
      <xdr:colOff>639969</xdr:colOff>
      <xdr:row>7</xdr:row>
      <xdr:rowOff>168395</xdr:rowOff>
    </xdr:to>
    <xdr:pic>
      <xdr:nvPicPr>
        <xdr:cNvPr id="3" name="Picture 2">
          <a:extLst>
            <a:ext uri="{FF2B5EF4-FFF2-40B4-BE49-F238E27FC236}">
              <a16:creationId xmlns:a16="http://schemas.microsoft.com/office/drawing/2014/main" id="{DACCC141-435A-3145-B831-EF688A146792}"/>
            </a:ext>
          </a:extLst>
        </xdr:cNvPr>
        <xdr:cNvPicPr>
          <a:picLocks noChangeAspect="1"/>
        </xdr:cNvPicPr>
      </xdr:nvPicPr>
      <xdr:blipFill>
        <a:blip xmlns:r="http://schemas.openxmlformats.org/officeDocument/2006/relationships" r:embed="rId2"/>
        <a:stretch>
          <a:fillRect/>
        </a:stretch>
      </xdr:blipFill>
      <xdr:spPr>
        <a:xfrm>
          <a:off x="9080500" y="76200"/>
          <a:ext cx="8894969" cy="1514595"/>
        </a:xfrm>
        <a:prstGeom prst="rect">
          <a:avLst/>
        </a:prstGeom>
      </xdr:spPr>
    </xdr:pic>
    <xdr:clientData/>
  </xdr:twoCellAnchor>
  <xdr:twoCellAnchor editAs="oneCell">
    <xdr:from>
      <xdr:col>10</xdr:col>
      <xdr:colOff>812800</xdr:colOff>
      <xdr:row>7</xdr:row>
      <xdr:rowOff>139700</xdr:rowOff>
    </xdr:from>
    <xdr:to>
      <xdr:col>22</xdr:col>
      <xdr:colOff>508000</xdr:colOff>
      <xdr:row>20</xdr:row>
      <xdr:rowOff>38100</xdr:rowOff>
    </xdr:to>
    <xdr:pic>
      <xdr:nvPicPr>
        <xdr:cNvPr id="4" name="Picture 3">
          <a:extLst>
            <a:ext uri="{FF2B5EF4-FFF2-40B4-BE49-F238E27FC236}">
              <a16:creationId xmlns:a16="http://schemas.microsoft.com/office/drawing/2014/main" id="{F8F9F190-2C0D-134A-9362-FFD3FC19E27D}"/>
            </a:ext>
          </a:extLst>
        </xdr:cNvPr>
        <xdr:cNvPicPr>
          <a:picLocks noChangeAspect="1"/>
        </xdr:cNvPicPr>
      </xdr:nvPicPr>
      <xdr:blipFill>
        <a:blip xmlns:r="http://schemas.openxmlformats.org/officeDocument/2006/relationships" r:embed="rId3"/>
        <a:stretch>
          <a:fillRect/>
        </a:stretch>
      </xdr:blipFill>
      <xdr:spPr>
        <a:xfrm>
          <a:off x="9067800" y="1562100"/>
          <a:ext cx="9601200" cy="2540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444500</xdr:colOff>
      <xdr:row>13</xdr:row>
      <xdr:rowOff>190500</xdr:rowOff>
    </xdr:to>
    <xdr:pic>
      <xdr:nvPicPr>
        <xdr:cNvPr id="2" name="Picture 1">
          <a:extLst>
            <a:ext uri="{FF2B5EF4-FFF2-40B4-BE49-F238E27FC236}">
              <a16:creationId xmlns:a16="http://schemas.microsoft.com/office/drawing/2014/main" id="{AB485F8F-138D-3941-8463-A2149BFB46F7}"/>
            </a:ext>
          </a:extLst>
        </xdr:cNvPr>
        <xdr:cNvPicPr>
          <a:picLocks noChangeAspect="1"/>
        </xdr:cNvPicPr>
      </xdr:nvPicPr>
      <xdr:blipFill>
        <a:blip xmlns:r="http://schemas.openxmlformats.org/officeDocument/2006/relationships" r:embed="rId1"/>
        <a:stretch>
          <a:fillRect/>
        </a:stretch>
      </xdr:blipFill>
      <xdr:spPr>
        <a:xfrm>
          <a:off x="0" y="0"/>
          <a:ext cx="9525000" cy="28321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76200</xdr:colOff>
      <xdr:row>16</xdr:row>
      <xdr:rowOff>88900</xdr:rowOff>
    </xdr:to>
    <xdr:pic>
      <xdr:nvPicPr>
        <xdr:cNvPr id="2" name="Picture 1">
          <a:extLst>
            <a:ext uri="{FF2B5EF4-FFF2-40B4-BE49-F238E27FC236}">
              <a16:creationId xmlns:a16="http://schemas.microsoft.com/office/drawing/2014/main" id="{7549FCB7-B7E5-2846-8CAF-EA83630DD558}"/>
            </a:ext>
          </a:extLst>
        </xdr:cNvPr>
        <xdr:cNvPicPr>
          <a:picLocks noChangeAspect="1"/>
        </xdr:cNvPicPr>
      </xdr:nvPicPr>
      <xdr:blipFill>
        <a:blip xmlns:r="http://schemas.openxmlformats.org/officeDocument/2006/relationships" r:embed="rId1"/>
        <a:stretch>
          <a:fillRect/>
        </a:stretch>
      </xdr:blipFill>
      <xdr:spPr>
        <a:xfrm>
          <a:off x="0" y="0"/>
          <a:ext cx="9156700" cy="33401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25400</xdr:colOff>
      <xdr:row>7</xdr:row>
      <xdr:rowOff>185946</xdr:rowOff>
    </xdr:to>
    <xdr:pic>
      <xdr:nvPicPr>
        <xdr:cNvPr id="2" name="Picture 1">
          <a:extLst>
            <a:ext uri="{FF2B5EF4-FFF2-40B4-BE49-F238E27FC236}">
              <a16:creationId xmlns:a16="http://schemas.microsoft.com/office/drawing/2014/main" id="{A481AF44-7E75-F84C-8EC1-1CEF02BDD192}"/>
            </a:ext>
          </a:extLst>
        </xdr:cNvPr>
        <xdr:cNvPicPr>
          <a:picLocks noChangeAspect="1"/>
        </xdr:cNvPicPr>
      </xdr:nvPicPr>
      <xdr:blipFill>
        <a:blip xmlns:r="http://schemas.openxmlformats.org/officeDocument/2006/relationships" r:embed="rId1"/>
        <a:stretch>
          <a:fillRect/>
        </a:stretch>
      </xdr:blipFill>
      <xdr:spPr>
        <a:xfrm>
          <a:off x="0" y="0"/>
          <a:ext cx="9105900" cy="160834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558800</xdr:colOff>
      <xdr:row>10</xdr:row>
      <xdr:rowOff>190500</xdr:rowOff>
    </xdr:to>
    <xdr:pic>
      <xdr:nvPicPr>
        <xdr:cNvPr id="2" name="Picture 1">
          <a:extLst>
            <a:ext uri="{FF2B5EF4-FFF2-40B4-BE49-F238E27FC236}">
              <a16:creationId xmlns:a16="http://schemas.microsoft.com/office/drawing/2014/main" id="{F1F88D45-C804-CE4E-B6D6-AE2F374634D8}"/>
            </a:ext>
          </a:extLst>
        </xdr:cNvPr>
        <xdr:cNvPicPr>
          <a:picLocks noChangeAspect="1"/>
        </xdr:cNvPicPr>
      </xdr:nvPicPr>
      <xdr:blipFill>
        <a:blip xmlns:r="http://schemas.openxmlformats.org/officeDocument/2006/relationships" r:embed="rId1"/>
        <a:stretch>
          <a:fillRect/>
        </a:stretch>
      </xdr:blipFill>
      <xdr:spPr>
        <a:xfrm>
          <a:off x="0" y="0"/>
          <a:ext cx="9639300" cy="2222500"/>
        </a:xfrm>
        <a:prstGeom prst="rect">
          <a:avLst/>
        </a:prstGeom>
      </xdr:spPr>
    </xdr:pic>
    <xdr:clientData/>
  </xdr:twoCellAnchor>
  <xdr:twoCellAnchor editAs="oneCell">
    <xdr:from>
      <xdr:col>0</xdr:col>
      <xdr:colOff>0</xdr:colOff>
      <xdr:row>10</xdr:row>
      <xdr:rowOff>139700</xdr:rowOff>
    </xdr:from>
    <xdr:to>
      <xdr:col>11</xdr:col>
      <xdr:colOff>711200</xdr:colOff>
      <xdr:row>19</xdr:row>
      <xdr:rowOff>76200</xdr:rowOff>
    </xdr:to>
    <xdr:pic>
      <xdr:nvPicPr>
        <xdr:cNvPr id="3" name="Picture 2">
          <a:extLst>
            <a:ext uri="{FF2B5EF4-FFF2-40B4-BE49-F238E27FC236}">
              <a16:creationId xmlns:a16="http://schemas.microsoft.com/office/drawing/2014/main" id="{8D94CEED-965F-4C42-8B24-A2D1D86953B7}"/>
            </a:ext>
          </a:extLst>
        </xdr:cNvPr>
        <xdr:cNvPicPr>
          <a:picLocks noChangeAspect="1"/>
        </xdr:cNvPicPr>
      </xdr:nvPicPr>
      <xdr:blipFill>
        <a:blip xmlns:r="http://schemas.openxmlformats.org/officeDocument/2006/relationships" r:embed="rId2"/>
        <a:stretch>
          <a:fillRect/>
        </a:stretch>
      </xdr:blipFill>
      <xdr:spPr>
        <a:xfrm>
          <a:off x="0" y="2171700"/>
          <a:ext cx="9791700" cy="1765300"/>
        </a:xfrm>
        <a:prstGeom prst="rect">
          <a:avLst/>
        </a:prstGeom>
      </xdr:spPr>
    </xdr:pic>
    <xdr:clientData/>
  </xdr:twoCellAnchor>
  <xdr:twoCellAnchor editAs="oneCell">
    <xdr:from>
      <xdr:col>11</xdr:col>
      <xdr:colOff>419100</xdr:colOff>
      <xdr:row>10</xdr:row>
      <xdr:rowOff>177800</xdr:rowOff>
    </xdr:from>
    <xdr:to>
      <xdr:col>22</xdr:col>
      <xdr:colOff>275902</xdr:colOff>
      <xdr:row>18</xdr:row>
      <xdr:rowOff>66795</xdr:rowOff>
    </xdr:to>
    <xdr:pic>
      <xdr:nvPicPr>
        <xdr:cNvPr id="4" name="Picture 3">
          <a:extLst>
            <a:ext uri="{FF2B5EF4-FFF2-40B4-BE49-F238E27FC236}">
              <a16:creationId xmlns:a16="http://schemas.microsoft.com/office/drawing/2014/main" id="{89C55278-C083-2147-A912-1CF107752407}"/>
            </a:ext>
          </a:extLst>
        </xdr:cNvPr>
        <xdr:cNvPicPr>
          <a:picLocks noChangeAspect="1"/>
        </xdr:cNvPicPr>
      </xdr:nvPicPr>
      <xdr:blipFill>
        <a:blip xmlns:r="http://schemas.openxmlformats.org/officeDocument/2006/relationships" r:embed="rId3"/>
        <a:stretch>
          <a:fillRect/>
        </a:stretch>
      </xdr:blipFill>
      <xdr:spPr>
        <a:xfrm>
          <a:off x="9499600" y="2209800"/>
          <a:ext cx="8937302" cy="151459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381000</xdr:colOff>
      <xdr:row>21</xdr:row>
      <xdr:rowOff>0</xdr:rowOff>
    </xdr:to>
    <xdr:pic>
      <xdr:nvPicPr>
        <xdr:cNvPr id="2" name="Picture 1">
          <a:extLst>
            <a:ext uri="{FF2B5EF4-FFF2-40B4-BE49-F238E27FC236}">
              <a16:creationId xmlns:a16="http://schemas.microsoft.com/office/drawing/2014/main" id="{48321D02-3E9A-F64F-917C-49B8E5B18DED}"/>
            </a:ext>
          </a:extLst>
        </xdr:cNvPr>
        <xdr:cNvPicPr>
          <a:picLocks noChangeAspect="1"/>
        </xdr:cNvPicPr>
      </xdr:nvPicPr>
      <xdr:blipFill>
        <a:blip xmlns:r="http://schemas.openxmlformats.org/officeDocument/2006/relationships" r:embed="rId1"/>
        <a:stretch>
          <a:fillRect/>
        </a:stretch>
      </xdr:blipFill>
      <xdr:spPr>
        <a:xfrm>
          <a:off x="0" y="0"/>
          <a:ext cx="9461500" cy="4267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355600</xdr:colOff>
      <xdr:row>11</xdr:row>
      <xdr:rowOff>76200</xdr:rowOff>
    </xdr:to>
    <xdr:pic>
      <xdr:nvPicPr>
        <xdr:cNvPr id="2" name="Picture 1">
          <a:extLst>
            <a:ext uri="{FF2B5EF4-FFF2-40B4-BE49-F238E27FC236}">
              <a16:creationId xmlns:a16="http://schemas.microsoft.com/office/drawing/2014/main" id="{C5D7C06F-58D3-A645-B0D8-51105A37F2F4}"/>
            </a:ext>
          </a:extLst>
        </xdr:cNvPr>
        <xdr:cNvPicPr>
          <a:picLocks noChangeAspect="1"/>
        </xdr:cNvPicPr>
      </xdr:nvPicPr>
      <xdr:blipFill>
        <a:blip xmlns:r="http://schemas.openxmlformats.org/officeDocument/2006/relationships" r:embed="rId1"/>
        <a:stretch>
          <a:fillRect/>
        </a:stretch>
      </xdr:blipFill>
      <xdr:spPr>
        <a:xfrm>
          <a:off x="0" y="0"/>
          <a:ext cx="9410700" cy="2311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152400</xdr:colOff>
      <xdr:row>12</xdr:row>
      <xdr:rowOff>76200</xdr:rowOff>
    </xdr:to>
    <xdr:pic>
      <xdr:nvPicPr>
        <xdr:cNvPr id="2" name="Picture 1">
          <a:extLst>
            <a:ext uri="{FF2B5EF4-FFF2-40B4-BE49-F238E27FC236}">
              <a16:creationId xmlns:a16="http://schemas.microsoft.com/office/drawing/2014/main" id="{4B276544-17B3-EF44-8E27-DEAE52011CA6}"/>
            </a:ext>
          </a:extLst>
        </xdr:cNvPr>
        <xdr:cNvPicPr>
          <a:picLocks noChangeAspect="1"/>
        </xdr:cNvPicPr>
      </xdr:nvPicPr>
      <xdr:blipFill>
        <a:blip xmlns:r="http://schemas.openxmlformats.org/officeDocument/2006/relationships" r:embed="rId1"/>
        <a:stretch>
          <a:fillRect/>
        </a:stretch>
      </xdr:blipFill>
      <xdr:spPr>
        <a:xfrm>
          <a:off x="0" y="0"/>
          <a:ext cx="9232900" cy="2514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279400</xdr:colOff>
      <xdr:row>9</xdr:row>
      <xdr:rowOff>50800</xdr:rowOff>
    </xdr:to>
    <xdr:pic>
      <xdr:nvPicPr>
        <xdr:cNvPr id="2" name="Picture 1">
          <a:extLst>
            <a:ext uri="{FF2B5EF4-FFF2-40B4-BE49-F238E27FC236}">
              <a16:creationId xmlns:a16="http://schemas.microsoft.com/office/drawing/2014/main" id="{24FB47B0-19C5-E541-86B8-D37008DDEA02}"/>
            </a:ext>
          </a:extLst>
        </xdr:cNvPr>
        <xdr:cNvPicPr>
          <a:picLocks noChangeAspect="1"/>
        </xdr:cNvPicPr>
      </xdr:nvPicPr>
      <xdr:blipFill>
        <a:blip xmlns:r="http://schemas.openxmlformats.org/officeDocument/2006/relationships" r:embed="rId1"/>
        <a:stretch>
          <a:fillRect/>
        </a:stretch>
      </xdr:blipFill>
      <xdr:spPr>
        <a:xfrm>
          <a:off x="0" y="0"/>
          <a:ext cx="9359900" cy="1879600"/>
        </a:xfrm>
        <a:prstGeom prst="rect">
          <a:avLst/>
        </a:prstGeom>
      </xdr:spPr>
    </xdr:pic>
    <xdr:clientData/>
  </xdr:twoCellAnchor>
  <xdr:twoCellAnchor editAs="oneCell">
    <xdr:from>
      <xdr:col>0</xdr:col>
      <xdr:colOff>342900</xdr:colOff>
      <xdr:row>7</xdr:row>
      <xdr:rowOff>165100</xdr:rowOff>
    </xdr:from>
    <xdr:to>
      <xdr:col>11</xdr:col>
      <xdr:colOff>482600</xdr:colOff>
      <xdr:row>14</xdr:row>
      <xdr:rowOff>76200</xdr:rowOff>
    </xdr:to>
    <xdr:pic>
      <xdr:nvPicPr>
        <xdr:cNvPr id="3" name="Picture 2">
          <a:extLst>
            <a:ext uri="{FF2B5EF4-FFF2-40B4-BE49-F238E27FC236}">
              <a16:creationId xmlns:a16="http://schemas.microsoft.com/office/drawing/2014/main" id="{4DF08E52-CFB4-8741-85FF-3F99E096ACAF}"/>
            </a:ext>
          </a:extLst>
        </xdr:cNvPr>
        <xdr:cNvPicPr>
          <a:picLocks noChangeAspect="1"/>
        </xdr:cNvPicPr>
      </xdr:nvPicPr>
      <xdr:blipFill>
        <a:blip xmlns:r="http://schemas.openxmlformats.org/officeDocument/2006/relationships" r:embed="rId2"/>
        <a:stretch>
          <a:fillRect/>
        </a:stretch>
      </xdr:blipFill>
      <xdr:spPr>
        <a:xfrm>
          <a:off x="342900" y="1587500"/>
          <a:ext cx="9220200" cy="13335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685800</xdr:colOff>
      <xdr:row>14</xdr:row>
      <xdr:rowOff>38100</xdr:rowOff>
    </xdr:to>
    <xdr:pic>
      <xdr:nvPicPr>
        <xdr:cNvPr id="2" name="Picture 1">
          <a:extLst>
            <a:ext uri="{FF2B5EF4-FFF2-40B4-BE49-F238E27FC236}">
              <a16:creationId xmlns:a16="http://schemas.microsoft.com/office/drawing/2014/main" id="{16908479-9FDE-E24B-B363-717F61473B14}"/>
            </a:ext>
          </a:extLst>
        </xdr:cNvPr>
        <xdr:cNvPicPr>
          <a:picLocks noChangeAspect="1"/>
        </xdr:cNvPicPr>
      </xdr:nvPicPr>
      <xdr:blipFill>
        <a:blip xmlns:r="http://schemas.openxmlformats.org/officeDocument/2006/relationships" r:embed="rId1"/>
        <a:stretch>
          <a:fillRect/>
        </a:stretch>
      </xdr:blipFill>
      <xdr:spPr>
        <a:xfrm>
          <a:off x="0" y="0"/>
          <a:ext cx="9766300" cy="28829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609600</xdr:colOff>
      <xdr:row>8</xdr:row>
      <xdr:rowOff>63500</xdr:rowOff>
    </xdr:to>
    <xdr:pic>
      <xdr:nvPicPr>
        <xdr:cNvPr id="2" name="Picture 1">
          <a:extLst>
            <a:ext uri="{FF2B5EF4-FFF2-40B4-BE49-F238E27FC236}">
              <a16:creationId xmlns:a16="http://schemas.microsoft.com/office/drawing/2014/main" id="{C4C32A36-5513-CD43-8AC2-8AD059E84013}"/>
            </a:ext>
          </a:extLst>
        </xdr:cNvPr>
        <xdr:cNvPicPr>
          <a:picLocks noChangeAspect="1"/>
        </xdr:cNvPicPr>
      </xdr:nvPicPr>
      <xdr:blipFill>
        <a:blip xmlns:r="http://schemas.openxmlformats.org/officeDocument/2006/relationships" r:embed="rId1"/>
        <a:stretch>
          <a:fillRect/>
        </a:stretch>
      </xdr:blipFill>
      <xdr:spPr>
        <a:xfrm>
          <a:off x="0" y="0"/>
          <a:ext cx="9690100" cy="16891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790268</xdr:colOff>
      <xdr:row>0</xdr:row>
      <xdr:rowOff>0</xdr:rowOff>
    </xdr:from>
    <xdr:to>
      <xdr:col>23</xdr:col>
      <xdr:colOff>339213</xdr:colOff>
      <xdr:row>9</xdr:row>
      <xdr:rowOff>127000</xdr:rowOff>
    </xdr:to>
    <xdr:pic>
      <xdr:nvPicPr>
        <xdr:cNvPr id="2" name="Picture 1">
          <a:extLst>
            <a:ext uri="{FF2B5EF4-FFF2-40B4-BE49-F238E27FC236}">
              <a16:creationId xmlns:a16="http://schemas.microsoft.com/office/drawing/2014/main" id="{34454FF4-751C-7F4C-9D91-0B2E3EE0DE54}"/>
            </a:ext>
          </a:extLst>
        </xdr:cNvPr>
        <xdr:cNvPicPr>
          <a:picLocks noChangeAspect="1"/>
        </xdr:cNvPicPr>
      </xdr:nvPicPr>
      <xdr:blipFill>
        <a:blip xmlns:r="http://schemas.openxmlformats.org/officeDocument/2006/relationships" r:embed="rId1"/>
        <a:stretch>
          <a:fillRect/>
        </a:stretch>
      </xdr:blipFill>
      <xdr:spPr>
        <a:xfrm>
          <a:off x="10622526" y="0"/>
          <a:ext cx="8561848" cy="1970548"/>
        </a:xfrm>
        <a:prstGeom prst="rect">
          <a:avLst/>
        </a:prstGeom>
      </xdr:spPr>
    </xdr:pic>
    <xdr:clientData/>
  </xdr:twoCellAnchor>
  <xdr:twoCellAnchor editAs="oneCell">
    <xdr:from>
      <xdr:col>12</xdr:col>
      <xdr:colOff>806654</xdr:colOff>
      <xdr:row>9</xdr:row>
      <xdr:rowOff>98732</xdr:rowOff>
    </xdr:from>
    <xdr:to>
      <xdr:col>23</xdr:col>
      <xdr:colOff>590754</xdr:colOff>
      <xdr:row>16</xdr:row>
      <xdr:rowOff>163871</xdr:rowOff>
    </xdr:to>
    <xdr:pic>
      <xdr:nvPicPr>
        <xdr:cNvPr id="3" name="Picture 2">
          <a:extLst>
            <a:ext uri="{FF2B5EF4-FFF2-40B4-BE49-F238E27FC236}">
              <a16:creationId xmlns:a16="http://schemas.microsoft.com/office/drawing/2014/main" id="{79CCD018-7834-DD43-83C0-BA2D5C6396D0}"/>
            </a:ext>
          </a:extLst>
        </xdr:cNvPr>
        <xdr:cNvPicPr>
          <a:picLocks noChangeAspect="1"/>
        </xdr:cNvPicPr>
      </xdr:nvPicPr>
      <xdr:blipFill>
        <a:blip xmlns:r="http://schemas.openxmlformats.org/officeDocument/2006/relationships" r:embed="rId2"/>
        <a:stretch>
          <a:fillRect/>
        </a:stretch>
      </xdr:blipFill>
      <xdr:spPr>
        <a:xfrm>
          <a:off x="10638912" y="1942280"/>
          <a:ext cx="8797003" cy="1499010"/>
        </a:xfrm>
        <a:prstGeom prst="rect">
          <a:avLst/>
        </a:prstGeom>
      </xdr:spPr>
    </xdr:pic>
    <xdr:clientData/>
  </xdr:twoCellAnchor>
  <xdr:twoCellAnchor editAs="oneCell">
    <xdr:from>
      <xdr:col>0</xdr:col>
      <xdr:colOff>0</xdr:colOff>
      <xdr:row>0</xdr:row>
      <xdr:rowOff>0</xdr:rowOff>
    </xdr:from>
    <xdr:to>
      <xdr:col>12</xdr:col>
      <xdr:colOff>749765</xdr:colOff>
      <xdr:row>13</xdr:row>
      <xdr:rowOff>191976</xdr:rowOff>
    </xdr:to>
    <xdr:pic>
      <xdr:nvPicPr>
        <xdr:cNvPr id="5" name="Picture 4">
          <a:extLst>
            <a:ext uri="{FF2B5EF4-FFF2-40B4-BE49-F238E27FC236}">
              <a16:creationId xmlns:a16="http://schemas.microsoft.com/office/drawing/2014/main" id="{989D0A71-FE00-DB44-B482-E40F1531B77B}"/>
            </a:ext>
          </a:extLst>
        </xdr:cNvPr>
        <xdr:cNvPicPr>
          <a:picLocks noChangeAspect="1"/>
        </xdr:cNvPicPr>
      </xdr:nvPicPr>
      <xdr:blipFill>
        <a:blip xmlns:r="http://schemas.openxmlformats.org/officeDocument/2006/relationships" r:embed="rId3"/>
        <a:stretch>
          <a:fillRect/>
        </a:stretch>
      </xdr:blipFill>
      <xdr:spPr>
        <a:xfrm>
          <a:off x="0" y="0"/>
          <a:ext cx="10762091" cy="28796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444500</xdr:colOff>
      <xdr:row>7</xdr:row>
      <xdr:rowOff>101600</xdr:rowOff>
    </xdr:to>
    <xdr:pic>
      <xdr:nvPicPr>
        <xdr:cNvPr id="2" name="Picture 1">
          <a:extLst>
            <a:ext uri="{FF2B5EF4-FFF2-40B4-BE49-F238E27FC236}">
              <a16:creationId xmlns:a16="http://schemas.microsoft.com/office/drawing/2014/main" id="{99C5A2E2-0819-1B47-862B-70F88F3F96E9}"/>
            </a:ext>
          </a:extLst>
        </xdr:cNvPr>
        <xdr:cNvPicPr>
          <a:picLocks noChangeAspect="1"/>
        </xdr:cNvPicPr>
      </xdr:nvPicPr>
      <xdr:blipFill>
        <a:blip xmlns:r="http://schemas.openxmlformats.org/officeDocument/2006/relationships" r:embed="rId1"/>
        <a:stretch>
          <a:fillRect/>
        </a:stretch>
      </xdr:blipFill>
      <xdr:spPr>
        <a:xfrm>
          <a:off x="0" y="0"/>
          <a:ext cx="9525000" cy="1524000"/>
        </a:xfrm>
        <a:prstGeom prst="rect">
          <a:avLst/>
        </a:prstGeom>
      </xdr:spPr>
    </xdr:pic>
    <xdr:clientData/>
  </xdr:twoCellAnchor>
  <xdr:twoCellAnchor editAs="oneCell">
    <xdr:from>
      <xdr:col>8</xdr:col>
      <xdr:colOff>0</xdr:colOff>
      <xdr:row>12</xdr:row>
      <xdr:rowOff>0</xdr:rowOff>
    </xdr:from>
    <xdr:to>
      <xdr:col>18</xdr:col>
      <xdr:colOff>404814</xdr:colOff>
      <xdr:row>21</xdr:row>
      <xdr:rowOff>161787</xdr:rowOff>
    </xdr:to>
    <xdr:pic>
      <xdr:nvPicPr>
        <xdr:cNvPr id="3" name="Picture 2">
          <a:extLst>
            <a:ext uri="{FF2B5EF4-FFF2-40B4-BE49-F238E27FC236}">
              <a16:creationId xmlns:a16="http://schemas.microsoft.com/office/drawing/2014/main" id="{4A899C27-5449-E040-B81E-4A3696F99D11}"/>
            </a:ext>
          </a:extLst>
        </xdr:cNvPr>
        <xdr:cNvPicPr>
          <a:picLocks noChangeAspect="1"/>
        </xdr:cNvPicPr>
      </xdr:nvPicPr>
      <xdr:blipFill>
        <a:blip xmlns:r="http://schemas.openxmlformats.org/officeDocument/2006/relationships" r:embed="rId2"/>
        <a:stretch>
          <a:fillRect/>
        </a:stretch>
      </xdr:blipFill>
      <xdr:spPr>
        <a:xfrm>
          <a:off x="6604000" y="2438400"/>
          <a:ext cx="8659814" cy="199058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546100</xdr:colOff>
      <xdr:row>17</xdr:row>
      <xdr:rowOff>63500</xdr:rowOff>
    </xdr:to>
    <xdr:pic>
      <xdr:nvPicPr>
        <xdr:cNvPr id="2" name="Picture 1">
          <a:extLst>
            <a:ext uri="{FF2B5EF4-FFF2-40B4-BE49-F238E27FC236}">
              <a16:creationId xmlns:a16="http://schemas.microsoft.com/office/drawing/2014/main" id="{14C3EEDB-1F6E-EE4A-8BC3-60D11E770612}"/>
            </a:ext>
          </a:extLst>
        </xdr:cNvPr>
        <xdr:cNvPicPr>
          <a:picLocks noChangeAspect="1"/>
        </xdr:cNvPicPr>
      </xdr:nvPicPr>
      <xdr:blipFill>
        <a:blip xmlns:r="http://schemas.openxmlformats.org/officeDocument/2006/relationships" r:embed="rId1"/>
        <a:stretch>
          <a:fillRect/>
        </a:stretch>
      </xdr:blipFill>
      <xdr:spPr>
        <a:xfrm>
          <a:off x="0" y="0"/>
          <a:ext cx="9626600" cy="3517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AD8B6-757E-9647-9EED-02D1C3CC123E}">
  <dimension ref="A1:A4"/>
  <sheetViews>
    <sheetView workbookViewId="0">
      <selection activeCell="C3" sqref="C3"/>
    </sheetView>
  </sheetViews>
  <sheetFormatPr baseColWidth="10" defaultRowHeight="16"/>
  <cols>
    <col min="1" max="1" width="38.1640625" bestFit="1" customWidth="1"/>
  </cols>
  <sheetData>
    <row r="1" spans="1:1" ht="62">
      <c r="A1" s="58" t="s">
        <v>83</v>
      </c>
    </row>
    <row r="2" spans="1:1" ht="62">
      <c r="A2" s="58">
        <v>20160217</v>
      </c>
    </row>
    <row r="3" spans="1:1" ht="62">
      <c r="A3" s="58" t="s">
        <v>84</v>
      </c>
    </row>
    <row r="4" spans="1:1" ht="62">
      <c r="A4" s="58" t="s">
        <v>85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DC3B8-E725-C846-AD39-FB3F5636B3F2}">
  <dimension ref="A4:R1124"/>
  <sheetViews>
    <sheetView tabSelected="1" zoomScale="83" workbookViewId="0">
      <selection activeCell="M17" sqref="M17"/>
    </sheetView>
  </sheetViews>
  <sheetFormatPr baseColWidth="10" defaultRowHeight="16"/>
  <sheetData>
    <row r="4" spans="13:18">
      <c r="M4" t="s">
        <v>65</v>
      </c>
    </row>
    <row r="5" spans="13:18">
      <c r="M5" t="s">
        <v>13</v>
      </c>
      <c r="O5">
        <v>0.95</v>
      </c>
      <c r="Q5" t="s">
        <v>66</v>
      </c>
      <c r="R5">
        <f>_xlfn.NORM.S.INV(O5+O7)</f>
        <v>1.9599639845400536</v>
      </c>
    </row>
    <row r="6" spans="13:18">
      <c r="M6" t="s">
        <v>5</v>
      </c>
      <c r="O6">
        <f>1-O5</f>
        <v>5.0000000000000044E-2</v>
      </c>
    </row>
    <row r="7" spans="13:18">
      <c r="M7" t="s">
        <v>6</v>
      </c>
      <c r="O7">
        <f>O6/2</f>
        <v>2.5000000000000022E-2</v>
      </c>
    </row>
    <row r="8" spans="13:18">
      <c r="Q8" s="52" t="s">
        <v>48</v>
      </c>
      <c r="R8" s="52" t="s">
        <v>49</v>
      </c>
    </row>
    <row r="9" spans="13:18">
      <c r="Q9" s="51">
        <f>SQRT(((G25*(1-G25))/B20))</f>
        <v>1.492709555868729E-2</v>
      </c>
      <c r="R9">
        <f>R5</f>
        <v>1.9599639845400536</v>
      </c>
    </row>
    <row r="12" spans="13:18">
      <c r="O12" s="35" t="s">
        <v>3</v>
      </c>
      <c r="P12" s="53">
        <f>Q9*R9</f>
        <v>2.925656968881488E-2</v>
      </c>
    </row>
    <row r="13" spans="13:18">
      <c r="M13" t="s">
        <v>67</v>
      </c>
    </row>
    <row r="14" spans="13:18">
      <c r="O14" s="54">
        <f>G25-P12</f>
        <v>0.40074343031118509</v>
      </c>
      <c r="P14" s="55">
        <f>G25+P12</f>
        <v>0.4592565696888149</v>
      </c>
    </row>
    <row r="17" spans="1:13">
      <c r="M17" t="s">
        <v>68</v>
      </c>
    </row>
    <row r="20" spans="1:13">
      <c r="A20" t="s">
        <v>59</v>
      </c>
      <c r="B20">
        <v>1100</v>
      </c>
    </row>
    <row r="22" spans="1:13">
      <c r="A22" t="s">
        <v>60</v>
      </c>
    </row>
    <row r="24" spans="1:13">
      <c r="A24" s="49" t="s">
        <v>61</v>
      </c>
      <c r="D24" t="s">
        <v>64</v>
      </c>
    </row>
    <row r="25" spans="1:13">
      <c r="A25" s="42" t="s">
        <v>62</v>
      </c>
      <c r="C25" t="s">
        <v>62</v>
      </c>
      <c r="D25">
        <f>COUNTIF(A25:A1124,"YES")</f>
        <v>473</v>
      </c>
      <c r="F25" s="22" t="s">
        <v>55</v>
      </c>
      <c r="G25" s="50">
        <f>D25/D27</f>
        <v>0.43</v>
      </c>
    </row>
    <row r="26" spans="1:13">
      <c r="A26" s="42" t="s">
        <v>63</v>
      </c>
      <c r="C26" t="s">
        <v>63</v>
      </c>
      <c r="D26">
        <f>COUNTIF(A26:A1125,"NO")</f>
        <v>627</v>
      </c>
      <c r="G26">
        <f>D26/D27</f>
        <v>0.56999999999999995</v>
      </c>
    </row>
    <row r="27" spans="1:13">
      <c r="A27" s="42" t="s">
        <v>62</v>
      </c>
      <c r="D27">
        <f>SUM(D25:D26)</f>
        <v>1100</v>
      </c>
    </row>
    <row r="28" spans="1:13">
      <c r="A28" s="42" t="s">
        <v>63</v>
      </c>
    </row>
    <row r="29" spans="1:13">
      <c r="A29" s="42" t="s">
        <v>62</v>
      </c>
    </row>
    <row r="30" spans="1:13">
      <c r="A30" s="42" t="s">
        <v>62</v>
      </c>
    </row>
    <row r="31" spans="1:13">
      <c r="A31" s="42" t="s">
        <v>63</v>
      </c>
    </row>
    <row r="32" spans="1:13">
      <c r="A32" s="42" t="s">
        <v>63</v>
      </c>
    </row>
    <row r="33" spans="1:1">
      <c r="A33" s="42" t="s">
        <v>62</v>
      </c>
    </row>
    <row r="34" spans="1:1">
      <c r="A34" s="42" t="s">
        <v>62</v>
      </c>
    </row>
    <row r="35" spans="1:1">
      <c r="A35" s="42" t="s">
        <v>62</v>
      </c>
    </row>
    <row r="36" spans="1:1">
      <c r="A36" s="42" t="s">
        <v>62</v>
      </c>
    </row>
    <row r="37" spans="1:1">
      <c r="A37" s="42" t="s">
        <v>63</v>
      </c>
    </row>
    <row r="38" spans="1:1">
      <c r="A38" s="42" t="s">
        <v>63</v>
      </c>
    </row>
    <row r="39" spans="1:1">
      <c r="A39" s="42" t="s">
        <v>63</v>
      </c>
    </row>
    <row r="40" spans="1:1">
      <c r="A40" s="42" t="s">
        <v>63</v>
      </c>
    </row>
    <row r="41" spans="1:1">
      <c r="A41" s="42" t="s">
        <v>62</v>
      </c>
    </row>
    <row r="42" spans="1:1">
      <c r="A42" s="42" t="s">
        <v>63</v>
      </c>
    </row>
    <row r="43" spans="1:1">
      <c r="A43" s="42" t="s">
        <v>63</v>
      </c>
    </row>
    <row r="44" spans="1:1">
      <c r="A44" s="42" t="s">
        <v>63</v>
      </c>
    </row>
    <row r="45" spans="1:1">
      <c r="A45" s="42" t="s">
        <v>63</v>
      </c>
    </row>
    <row r="46" spans="1:1">
      <c r="A46" s="42" t="s">
        <v>63</v>
      </c>
    </row>
    <row r="47" spans="1:1">
      <c r="A47" s="42" t="s">
        <v>62</v>
      </c>
    </row>
    <row r="48" spans="1:1">
      <c r="A48" s="42" t="s">
        <v>63</v>
      </c>
    </row>
    <row r="49" spans="1:1">
      <c r="A49" s="42" t="s">
        <v>63</v>
      </c>
    </row>
    <row r="50" spans="1:1">
      <c r="A50" s="42" t="s">
        <v>62</v>
      </c>
    </row>
    <row r="51" spans="1:1">
      <c r="A51" s="42" t="s">
        <v>63</v>
      </c>
    </row>
    <row r="52" spans="1:1">
      <c r="A52" s="42" t="s">
        <v>63</v>
      </c>
    </row>
    <row r="53" spans="1:1">
      <c r="A53" s="42" t="s">
        <v>63</v>
      </c>
    </row>
    <row r="54" spans="1:1">
      <c r="A54" s="42" t="s">
        <v>62</v>
      </c>
    </row>
    <row r="55" spans="1:1">
      <c r="A55" s="42" t="s">
        <v>63</v>
      </c>
    </row>
    <row r="56" spans="1:1">
      <c r="A56" s="42" t="s">
        <v>63</v>
      </c>
    </row>
    <row r="57" spans="1:1">
      <c r="A57" s="42" t="s">
        <v>63</v>
      </c>
    </row>
    <row r="58" spans="1:1">
      <c r="A58" s="42" t="s">
        <v>63</v>
      </c>
    </row>
    <row r="59" spans="1:1">
      <c r="A59" s="42" t="s">
        <v>62</v>
      </c>
    </row>
    <row r="60" spans="1:1">
      <c r="A60" s="42" t="s">
        <v>63</v>
      </c>
    </row>
    <row r="61" spans="1:1">
      <c r="A61" s="42" t="s">
        <v>63</v>
      </c>
    </row>
    <row r="62" spans="1:1">
      <c r="A62" s="42" t="s">
        <v>63</v>
      </c>
    </row>
    <row r="63" spans="1:1">
      <c r="A63" s="42" t="s">
        <v>63</v>
      </c>
    </row>
    <row r="64" spans="1:1">
      <c r="A64" s="42" t="s">
        <v>62</v>
      </c>
    </row>
    <row r="65" spans="1:1">
      <c r="A65" s="42" t="s">
        <v>63</v>
      </c>
    </row>
    <row r="66" spans="1:1">
      <c r="A66" s="42" t="s">
        <v>63</v>
      </c>
    </row>
    <row r="67" spans="1:1">
      <c r="A67" s="42" t="s">
        <v>63</v>
      </c>
    </row>
    <row r="68" spans="1:1">
      <c r="A68" s="42" t="s">
        <v>62</v>
      </c>
    </row>
    <row r="69" spans="1:1">
      <c r="A69" s="42" t="s">
        <v>63</v>
      </c>
    </row>
    <row r="70" spans="1:1">
      <c r="A70" s="42" t="s">
        <v>63</v>
      </c>
    </row>
    <row r="71" spans="1:1">
      <c r="A71" s="42" t="s">
        <v>62</v>
      </c>
    </row>
    <row r="72" spans="1:1">
      <c r="A72" s="42" t="s">
        <v>62</v>
      </c>
    </row>
    <row r="73" spans="1:1">
      <c r="A73" s="42" t="s">
        <v>62</v>
      </c>
    </row>
    <row r="74" spans="1:1">
      <c r="A74" s="42" t="s">
        <v>63</v>
      </c>
    </row>
    <row r="75" spans="1:1">
      <c r="A75" s="42" t="s">
        <v>63</v>
      </c>
    </row>
    <row r="76" spans="1:1">
      <c r="A76" s="42" t="s">
        <v>62</v>
      </c>
    </row>
    <row r="77" spans="1:1">
      <c r="A77" s="42" t="s">
        <v>62</v>
      </c>
    </row>
    <row r="78" spans="1:1">
      <c r="A78" s="42" t="s">
        <v>63</v>
      </c>
    </row>
    <row r="79" spans="1:1">
      <c r="A79" s="42" t="s">
        <v>62</v>
      </c>
    </row>
    <row r="80" spans="1:1">
      <c r="A80" s="42" t="s">
        <v>62</v>
      </c>
    </row>
    <row r="81" spans="1:1">
      <c r="A81" s="42" t="s">
        <v>63</v>
      </c>
    </row>
    <row r="82" spans="1:1">
      <c r="A82" s="42" t="s">
        <v>63</v>
      </c>
    </row>
    <row r="83" spans="1:1">
      <c r="A83" s="42" t="s">
        <v>63</v>
      </c>
    </row>
    <row r="84" spans="1:1">
      <c r="A84" s="42" t="s">
        <v>63</v>
      </c>
    </row>
    <row r="85" spans="1:1">
      <c r="A85" s="42" t="s">
        <v>63</v>
      </c>
    </row>
    <row r="86" spans="1:1">
      <c r="A86" s="42" t="s">
        <v>62</v>
      </c>
    </row>
    <row r="87" spans="1:1">
      <c r="A87" s="42" t="s">
        <v>62</v>
      </c>
    </row>
    <row r="88" spans="1:1">
      <c r="A88" s="42" t="s">
        <v>63</v>
      </c>
    </row>
    <row r="89" spans="1:1">
      <c r="A89" s="42" t="s">
        <v>62</v>
      </c>
    </row>
    <row r="90" spans="1:1">
      <c r="A90" s="42" t="s">
        <v>62</v>
      </c>
    </row>
    <row r="91" spans="1:1">
      <c r="A91" s="42" t="s">
        <v>63</v>
      </c>
    </row>
    <row r="92" spans="1:1">
      <c r="A92" s="42" t="s">
        <v>62</v>
      </c>
    </row>
    <row r="93" spans="1:1">
      <c r="A93" s="42" t="s">
        <v>63</v>
      </c>
    </row>
    <row r="94" spans="1:1">
      <c r="A94" s="42" t="s">
        <v>62</v>
      </c>
    </row>
    <row r="95" spans="1:1">
      <c r="A95" s="42" t="s">
        <v>62</v>
      </c>
    </row>
    <row r="96" spans="1:1">
      <c r="A96" s="42" t="s">
        <v>63</v>
      </c>
    </row>
    <row r="97" spans="1:1">
      <c r="A97" s="42" t="s">
        <v>63</v>
      </c>
    </row>
    <row r="98" spans="1:1">
      <c r="A98" s="42" t="s">
        <v>63</v>
      </c>
    </row>
    <row r="99" spans="1:1">
      <c r="A99" s="42" t="s">
        <v>62</v>
      </c>
    </row>
    <row r="100" spans="1:1">
      <c r="A100" s="42" t="s">
        <v>63</v>
      </c>
    </row>
    <row r="101" spans="1:1">
      <c r="A101" s="42" t="s">
        <v>62</v>
      </c>
    </row>
    <row r="102" spans="1:1">
      <c r="A102" s="42" t="s">
        <v>63</v>
      </c>
    </row>
    <row r="103" spans="1:1">
      <c r="A103" s="42" t="s">
        <v>62</v>
      </c>
    </row>
    <row r="104" spans="1:1">
      <c r="A104" s="42" t="s">
        <v>63</v>
      </c>
    </row>
    <row r="105" spans="1:1">
      <c r="A105" s="42" t="s">
        <v>63</v>
      </c>
    </row>
    <row r="106" spans="1:1">
      <c r="A106" s="42" t="s">
        <v>63</v>
      </c>
    </row>
    <row r="107" spans="1:1">
      <c r="A107" s="42" t="s">
        <v>63</v>
      </c>
    </row>
    <row r="108" spans="1:1">
      <c r="A108" s="42" t="s">
        <v>63</v>
      </c>
    </row>
    <row r="109" spans="1:1">
      <c r="A109" s="42" t="s">
        <v>62</v>
      </c>
    </row>
    <row r="110" spans="1:1">
      <c r="A110" s="42" t="s">
        <v>63</v>
      </c>
    </row>
    <row r="111" spans="1:1">
      <c r="A111" s="42" t="s">
        <v>62</v>
      </c>
    </row>
    <row r="112" spans="1:1">
      <c r="A112" s="42" t="s">
        <v>63</v>
      </c>
    </row>
    <row r="113" spans="1:1">
      <c r="A113" s="42" t="s">
        <v>62</v>
      </c>
    </row>
    <row r="114" spans="1:1">
      <c r="A114" s="42" t="s">
        <v>62</v>
      </c>
    </row>
    <row r="115" spans="1:1">
      <c r="A115" s="42" t="s">
        <v>62</v>
      </c>
    </row>
    <row r="116" spans="1:1">
      <c r="A116" s="42" t="s">
        <v>62</v>
      </c>
    </row>
    <row r="117" spans="1:1">
      <c r="A117" s="42" t="s">
        <v>63</v>
      </c>
    </row>
    <row r="118" spans="1:1">
      <c r="A118" s="42" t="s">
        <v>63</v>
      </c>
    </row>
    <row r="119" spans="1:1">
      <c r="A119" s="42" t="s">
        <v>63</v>
      </c>
    </row>
    <row r="120" spans="1:1">
      <c r="A120" s="42" t="s">
        <v>62</v>
      </c>
    </row>
    <row r="121" spans="1:1">
      <c r="A121" s="42" t="s">
        <v>62</v>
      </c>
    </row>
    <row r="122" spans="1:1">
      <c r="A122" s="42" t="s">
        <v>62</v>
      </c>
    </row>
    <row r="123" spans="1:1">
      <c r="A123" s="42" t="s">
        <v>62</v>
      </c>
    </row>
    <row r="124" spans="1:1">
      <c r="A124" s="42" t="s">
        <v>63</v>
      </c>
    </row>
    <row r="125" spans="1:1">
      <c r="A125" s="42" t="s">
        <v>62</v>
      </c>
    </row>
    <row r="126" spans="1:1">
      <c r="A126" s="42" t="s">
        <v>62</v>
      </c>
    </row>
    <row r="127" spans="1:1">
      <c r="A127" s="42" t="s">
        <v>63</v>
      </c>
    </row>
    <row r="128" spans="1:1">
      <c r="A128" s="42" t="s">
        <v>63</v>
      </c>
    </row>
    <row r="129" spans="1:1">
      <c r="A129" s="42" t="s">
        <v>63</v>
      </c>
    </row>
    <row r="130" spans="1:1">
      <c r="A130" s="42" t="s">
        <v>63</v>
      </c>
    </row>
    <row r="131" spans="1:1">
      <c r="A131" s="42" t="s">
        <v>62</v>
      </c>
    </row>
    <row r="132" spans="1:1">
      <c r="A132" s="42" t="s">
        <v>63</v>
      </c>
    </row>
    <row r="133" spans="1:1">
      <c r="A133" s="42" t="s">
        <v>63</v>
      </c>
    </row>
    <row r="134" spans="1:1">
      <c r="A134" s="42" t="s">
        <v>63</v>
      </c>
    </row>
    <row r="135" spans="1:1">
      <c r="A135" s="42" t="s">
        <v>62</v>
      </c>
    </row>
    <row r="136" spans="1:1">
      <c r="A136" s="42" t="s">
        <v>62</v>
      </c>
    </row>
    <row r="137" spans="1:1">
      <c r="A137" s="42" t="s">
        <v>63</v>
      </c>
    </row>
    <row r="138" spans="1:1">
      <c r="A138" s="42" t="s">
        <v>63</v>
      </c>
    </row>
    <row r="139" spans="1:1">
      <c r="A139" s="42" t="s">
        <v>63</v>
      </c>
    </row>
    <row r="140" spans="1:1">
      <c r="A140" s="42" t="s">
        <v>63</v>
      </c>
    </row>
    <row r="141" spans="1:1">
      <c r="A141" s="42" t="s">
        <v>63</v>
      </c>
    </row>
    <row r="142" spans="1:1">
      <c r="A142" s="42" t="s">
        <v>62</v>
      </c>
    </row>
    <row r="143" spans="1:1">
      <c r="A143" s="42" t="s">
        <v>63</v>
      </c>
    </row>
    <row r="144" spans="1:1">
      <c r="A144" s="42" t="s">
        <v>62</v>
      </c>
    </row>
    <row r="145" spans="1:1">
      <c r="A145" s="42" t="s">
        <v>63</v>
      </c>
    </row>
    <row r="146" spans="1:1">
      <c r="A146" s="42" t="s">
        <v>63</v>
      </c>
    </row>
    <row r="147" spans="1:1">
      <c r="A147" s="42" t="s">
        <v>63</v>
      </c>
    </row>
    <row r="148" spans="1:1">
      <c r="A148" s="42" t="s">
        <v>63</v>
      </c>
    </row>
    <row r="149" spans="1:1">
      <c r="A149" s="42" t="s">
        <v>63</v>
      </c>
    </row>
    <row r="150" spans="1:1">
      <c r="A150" s="42" t="s">
        <v>62</v>
      </c>
    </row>
    <row r="151" spans="1:1">
      <c r="A151" s="42" t="s">
        <v>63</v>
      </c>
    </row>
    <row r="152" spans="1:1">
      <c r="A152" s="42" t="s">
        <v>63</v>
      </c>
    </row>
    <row r="153" spans="1:1">
      <c r="A153" s="42" t="s">
        <v>63</v>
      </c>
    </row>
    <row r="154" spans="1:1">
      <c r="A154" s="42" t="s">
        <v>63</v>
      </c>
    </row>
    <row r="155" spans="1:1">
      <c r="A155" s="42" t="s">
        <v>63</v>
      </c>
    </row>
    <row r="156" spans="1:1">
      <c r="A156" s="42" t="s">
        <v>62</v>
      </c>
    </row>
    <row r="157" spans="1:1">
      <c r="A157" s="42" t="s">
        <v>62</v>
      </c>
    </row>
    <row r="158" spans="1:1">
      <c r="A158" s="42" t="s">
        <v>63</v>
      </c>
    </row>
    <row r="159" spans="1:1">
      <c r="A159" s="42" t="s">
        <v>62</v>
      </c>
    </row>
    <row r="160" spans="1:1">
      <c r="A160" s="42" t="s">
        <v>63</v>
      </c>
    </row>
    <row r="161" spans="1:1">
      <c r="A161" s="42" t="s">
        <v>63</v>
      </c>
    </row>
    <row r="162" spans="1:1">
      <c r="A162" s="42" t="s">
        <v>63</v>
      </c>
    </row>
    <row r="163" spans="1:1">
      <c r="A163" s="42" t="s">
        <v>62</v>
      </c>
    </row>
    <row r="164" spans="1:1">
      <c r="A164" s="42" t="s">
        <v>63</v>
      </c>
    </row>
    <row r="165" spans="1:1">
      <c r="A165" s="42" t="s">
        <v>63</v>
      </c>
    </row>
    <row r="166" spans="1:1">
      <c r="A166" s="42" t="s">
        <v>62</v>
      </c>
    </row>
    <row r="167" spans="1:1">
      <c r="A167" s="42" t="s">
        <v>62</v>
      </c>
    </row>
    <row r="168" spans="1:1">
      <c r="A168" s="42" t="s">
        <v>63</v>
      </c>
    </row>
    <row r="169" spans="1:1">
      <c r="A169" s="42" t="s">
        <v>63</v>
      </c>
    </row>
    <row r="170" spans="1:1">
      <c r="A170" s="42" t="s">
        <v>63</v>
      </c>
    </row>
    <row r="171" spans="1:1">
      <c r="A171" s="42" t="s">
        <v>62</v>
      </c>
    </row>
    <row r="172" spans="1:1">
      <c r="A172" s="42" t="s">
        <v>62</v>
      </c>
    </row>
    <row r="173" spans="1:1">
      <c r="A173" s="42" t="s">
        <v>62</v>
      </c>
    </row>
    <row r="174" spans="1:1">
      <c r="A174" s="42" t="s">
        <v>62</v>
      </c>
    </row>
    <row r="175" spans="1:1">
      <c r="A175" s="42" t="s">
        <v>63</v>
      </c>
    </row>
    <row r="176" spans="1:1">
      <c r="A176" s="42" t="s">
        <v>62</v>
      </c>
    </row>
    <row r="177" spans="1:1">
      <c r="A177" s="42" t="s">
        <v>62</v>
      </c>
    </row>
    <row r="178" spans="1:1">
      <c r="A178" s="42" t="s">
        <v>62</v>
      </c>
    </row>
    <row r="179" spans="1:1">
      <c r="A179" s="42" t="s">
        <v>62</v>
      </c>
    </row>
    <row r="180" spans="1:1">
      <c r="A180" s="42" t="s">
        <v>62</v>
      </c>
    </row>
    <row r="181" spans="1:1">
      <c r="A181" s="42" t="s">
        <v>62</v>
      </c>
    </row>
    <row r="182" spans="1:1">
      <c r="A182" s="42" t="s">
        <v>63</v>
      </c>
    </row>
    <row r="183" spans="1:1">
      <c r="A183" s="42" t="s">
        <v>62</v>
      </c>
    </row>
    <row r="184" spans="1:1">
      <c r="A184" s="42" t="s">
        <v>63</v>
      </c>
    </row>
    <row r="185" spans="1:1">
      <c r="A185" s="42" t="s">
        <v>63</v>
      </c>
    </row>
    <row r="186" spans="1:1">
      <c r="A186" s="42" t="s">
        <v>62</v>
      </c>
    </row>
    <row r="187" spans="1:1">
      <c r="A187" s="42" t="s">
        <v>62</v>
      </c>
    </row>
    <row r="188" spans="1:1">
      <c r="A188" s="42" t="s">
        <v>62</v>
      </c>
    </row>
    <row r="189" spans="1:1">
      <c r="A189" s="42" t="s">
        <v>63</v>
      </c>
    </row>
    <row r="190" spans="1:1">
      <c r="A190" s="42" t="s">
        <v>63</v>
      </c>
    </row>
    <row r="191" spans="1:1">
      <c r="A191" s="42" t="s">
        <v>63</v>
      </c>
    </row>
    <row r="192" spans="1:1">
      <c r="A192" s="42" t="s">
        <v>63</v>
      </c>
    </row>
    <row r="193" spans="1:1">
      <c r="A193" s="42" t="s">
        <v>63</v>
      </c>
    </row>
    <row r="194" spans="1:1">
      <c r="A194" s="42" t="s">
        <v>63</v>
      </c>
    </row>
    <row r="195" spans="1:1">
      <c r="A195" s="42" t="s">
        <v>63</v>
      </c>
    </row>
    <row r="196" spans="1:1">
      <c r="A196" s="42" t="s">
        <v>63</v>
      </c>
    </row>
    <row r="197" spans="1:1">
      <c r="A197" s="42" t="s">
        <v>63</v>
      </c>
    </row>
    <row r="198" spans="1:1">
      <c r="A198" s="42" t="s">
        <v>63</v>
      </c>
    </row>
    <row r="199" spans="1:1">
      <c r="A199" s="42" t="s">
        <v>62</v>
      </c>
    </row>
    <row r="200" spans="1:1">
      <c r="A200" s="42" t="s">
        <v>63</v>
      </c>
    </row>
    <row r="201" spans="1:1">
      <c r="A201" s="42" t="s">
        <v>62</v>
      </c>
    </row>
    <row r="202" spans="1:1">
      <c r="A202" s="42" t="s">
        <v>62</v>
      </c>
    </row>
    <row r="203" spans="1:1">
      <c r="A203" s="42" t="s">
        <v>62</v>
      </c>
    </row>
    <row r="204" spans="1:1">
      <c r="A204" s="42" t="s">
        <v>62</v>
      </c>
    </row>
    <row r="205" spans="1:1">
      <c r="A205" s="42" t="s">
        <v>63</v>
      </c>
    </row>
    <row r="206" spans="1:1">
      <c r="A206" s="42" t="s">
        <v>63</v>
      </c>
    </row>
    <row r="207" spans="1:1">
      <c r="A207" s="42" t="s">
        <v>62</v>
      </c>
    </row>
    <row r="208" spans="1:1">
      <c r="A208" s="42" t="s">
        <v>63</v>
      </c>
    </row>
    <row r="209" spans="1:1">
      <c r="A209" s="42" t="s">
        <v>63</v>
      </c>
    </row>
    <row r="210" spans="1:1">
      <c r="A210" s="42" t="s">
        <v>63</v>
      </c>
    </row>
    <row r="211" spans="1:1">
      <c r="A211" s="42" t="s">
        <v>63</v>
      </c>
    </row>
    <row r="212" spans="1:1">
      <c r="A212" s="42" t="s">
        <v>63</v>
      </c>
    </row>
    <row r="213" spans="1:1">
      <c r="A213" s="42" t="s">
        <v>62</v>
      </c>
    </row>
    <row r="214" spans="1:1">
      <c r="A214" s="42" t="s">
        <v>62</v>
      </c>
    </row>
    <row r="215" spans="1:1">
      <c r="A215" s="42" t="s">
        <v>63</v>
      </c>
    </row>
    <row r="216" spans="1:1">
      <c r="A216" s="42" t="s">
        <v>63</v>
      </c>
    </row>
    <row r="217" spans="1:1">
      <c r="A217" s="42" t="s">
        <v>63</v>
      </c>
    </row>
    <row r="218" spans="1:1">
      <c r="A218" s="42" t="s">
        <v>62</v>
      </c>
    </row>
    <row r="219" spans="1:1">
      <c r="A219" s="42" t="s">
        <v>62</v>
      </c>
    </row>
    <row r="220" spans="1:1">
      <c r="A220" s="42" t="s">
        <v>63</v>
      </c>
    </row>
    <row r="221" spans="1:1">
      <c r="A221" s="42" t="s">
        <v>62</v>
      </c>
    </row>
    <row r="222" spans="1:1">
      <c r="A222" s="42" t="s">
        <v>62</v>
      </c>
    </row>
    <row r="223" spans="1:1">
      <c r="A223" s="42" t="s">
        <v>62</v>
      </c>
    </row>
    <row r="224" spans="1:1">
      <c r="A224" s="42" t="s">
        <v>63</v>
      </c>
    </row>
    <row r="225" spans="1:1">
      <c r="A225" s="42" t="s">
        <v>63</v>
      </c>
    </row>
    <row r="226" spans="1:1">
      <c r="A226" s="42" t="s">
        <v>62</v>
      </c>
    </row>
    <row r="227" spans="1:1">
      <c r="A227" s="42" t="s">
        <v>62</v>
      </c>
    </row>
    <row r="228" spans="1:1">
      <c r="A228" s="42" t="s">
        <v>63</v>
      </c>
    </row>
    <row r="229" spans="1:1">
      <c r="A229" s="42" t="s">
        <v>63</v>
      </c>
    </row>
    <row r="230" spans="1:1">
      <c r="A230" s="42" t="s">
        <v>63</v>
      </c>
    </row>
    <row r="231" spans="1:1">
      <c r="A231" s="42" t="s">
        <v>63</v>
      </c>
    </row>
    <row r="232" spans="1:1">
      <c r="A232" s="42" t="s">
        <v>62</v>
      </c>
    </row>
    <row r="233" spans="1:1">
      <c r="A233" s="42" t="s">
        <v>63</v>
      </c>
    </row>
    <row r="234" spans="1:1">
      <c r="A234" s="42" t="s">
        <v>63</v>
      </c>
    </row>
    <row r="235" spans="1:1">
      <c r="A235" s="42" t="s">
        <v>63</v>
      </c>
    </row>
    <row r="236" spans="1:1">
      <c r="A236" s="42" t="s">
        <v>62</v>
      </c>
    </row>
    <row r="237" spans="1:1">
      <c r="A237" s="42" t="s">
        <v>63</v>
      </c>
    </row>
    <row r="238" spans="1:1">
      <c r="A238" s="42" t="s">
        <v>63</v>
      </c>
    </row>
    <row r="239" spans="1:1">
      <c r="A239" s="42" t="s">
        <v>62</v>
      </c>
    </row>
    <row r="240" spans="1:1">
      <c r="A240" s="42" t="s">
        <v>62</v>
      </c>
    </row>
    <row r="241" spans="1:1">
      <c r="A241" s="42" t="s">
        <v>63</v>
      </c>
    </row>
    <row r="242" spans="1:1">
      <c r="A242" s="42" t="s">
        <v>62</v>
      </c>
    </row>
    <row r="243" spans="1:1">
      <c r="A243" s="42" t="s">
        <v>62</v>
      </c>
    </row>
    <row r="244" spans="1:1">
      <c r="A244" s="42" t="s">
        <v>63</v>
      </c>
    </row>
    <row r="245" spans="1:1">
      <c r="A245" s="42" t="s">
        <v>62</v>
      </c>
    </row>
    <row r="246" spans="1:1">
      <c r="A246" s="42" t="s">
        <v>63</v>
      </c>
    </row>
    <row r="247" spans="1:1">
      <c r="A247" s="42" t="s">
        <v>63</v>
      </c>
    </row>
    <row r="248" spans="1:1">
      <c r="A248" s="42" t="s">
        <v>63</v>
      </c>
    </row>
    <row r="249" spans="1:1">
      <c r="A249" s="42" t="s">
        <v>63</v>
      </c>
    </row>
    <row r="250" spans="1:1">
      <c r="A250" s="42" t="s">
        <v>63</v>
      </c>
    </row>
    <row r="251" spans="1:1">
      <c r="A251" s="42" t="s">
        <v>63</v>
      </c>
    </row>
    <row r="252" spans="1:1">
      <c r="A252" s="42" t="s">
        <v>62</v>
      </c>
    </row>
    <row r="253" spans="1:1">
      <c r="A253" s="42" t="s">
        <v>63</v>
      </c>
    </row>
    <row r="254" spans="1:1">
      <c r="A254" s="42" t="s">
        <v>62</v>
      </c>
    </row>
    <row r="255" spans="1:1">
      <c r="A255" s="42" t="s">
        <v>63</v>
      </c>
    </row>
    <row r="256" spans="1:1">
      <c r="A256" s="42" t="s">
        <v>62</v>
      </c>
    </row>
    <row r="257" spans="1:1">
      <c r="A257" s="42" t="s">
        <v>62</v>
      </c>
    </row>
    <row r="258" spans="1:1">
      <c r="A258" s="42" t="s">
        <v>62</v>
      </c>
    </row>
    <row r="259" spans="1:1">
      <c r="A259" s="42" t="s">
        <v>63</v>
      </c>
    </row>
    <row r="260" spans="1:1">
      <c r="A260" s="42" t="s">
        <v>63</v>
      </c>
    </row>
    <row r="261" spans="1:1">
      <c r="A261" s="42" t="s">
        <v>63</v>
      </c>
    </row>
    <row r="262" spans="1:1">
      <c r="A262" s="42" t="s">
        <v>63</v>
      </c>
    </row>
    <row r="263" spans="1:1">
      <c r="A263" s="42" t="s">
        <v>63</v>
      </c>
    </row>
    <row r="264" spans="1:1">
      <c r="A264" s="42" t="s">
        <v>62</v>
      </c>
    </row>
    <row r="265" spans="1:1">
      <c r="A265" s="42" t="s">
        <v>62</v>
      </c>
    </row>
    <row r="266" spans="1:1">
      <c r="A266" s="42" t="s">
        <v>62</v>
      </c>
    </row>
    <row r="267" spans="1:1">
      <c r="A267" s="42" t="s">
        <v>63</v>
      </c>
    </row>
    <row r="268" spans="1:1">
      <c r="A268" s="42" t="s">
        <v>63</v>
      </c>
    </row>
    <row r="269" spans="1:1">
      <c r="A269" s="42" t="s">
        <v>63</v>
      </c>
    </row>
    <row r="270" spans="1:1">
      <c r="A270" s="42" t="s">
        <v>62</v>
      </c>
    </row>
    <row r="271" spans="1:1">
      <c r="A271" s="42" t="s">
        <v>62</v>
      </c>
    </row>
    <row r="272" spans="1:1">
      <c r="A272" s="42" t="s">
        <v>62</v>
      </c>
    </row>
    <row r="273" spans="1:1">
      <c r="A273" s="42" t="s">
        <v>63</v>
      </c>
    </row>
    <row r="274" spans="1:1">
      <c r="A274" s="42" t="s">
        <v>62</v>
      </c>
    </row>
    <row r="275" spans="1:1">
      <c r="A275" s="42" t="s">
        <v>62</v>
      </c>
    </row>
    <row r="276" spans="1:1">
      <c r="A276" s="42" t="s">
        <v>63</v>
      </c>
    </row>
    <row r="277" spans="1:1">
      <c r="A277" s="42" t="s">
        <v>63</v>
      </c>
    </row>
    <row r="278" spans="1:1">
      <c r="A278" s="42" t="s">
        <v>62</v>
      </c>
    </row>
    <row r="279" spans="1:1">
      <c r="A279" s="42" t="s">
        <v>62</v>
      </c>
    </row>
    <row r="280" spans="1:1">
      <c r="A280" s="42" t="s">
        <v>63</v>
      </c>
    </row>
    <row r="281" spans="1:1">
      <c r="A281" s="42" t="s">
        <v>63</v>
      </c>
    </row>
    <row r="282" spans="1:1">
      <c r="A282" s="42" t="s">
        <v>63</v>
      </c>
    </row>
    <row r="283" spans="1:1">
      <c r="A283" s="42" t="s">
        <v>63</v>
      </c>
    </row>
    <row r="284" spans="1:1">
      <c r="A284" s="42" t="s">
        <v>62</v>
      </c>
    </row>
    <row r="285" spans="1:1">
      <c r="A285" s="42" t="s">
        <v>63</v>
      </c>
    </row>
    <row r="286" spans="1:1">
      <c r="A286" s="42" t="s">
        <v>62</v>
      </c>
    </row>
    <row r="287" spans="1:1">
      <c r="A287" s="42" t="s">
        <v>63</v>
      </c>
    </row>
    <row r="288" spans="1:1">
      <c r="A288" s="42" t="s">
        <v>63</v>
      </c>
    </row>
    <row r="289" spans="1:1">
      <c r="A289" s="42" t="s">
        <v>63</v>
      </c>
    </row>
    <row r="290" spans="1:1">
      <c r="A290" s="42" t="s">
        <v>63</v>
      </c>
    </row>
    <row r="291" spans="1:1">
      <c r="A291" s="42" t="s">
        <v>63</v>
      </c>
    </row>
    <row r="292" spans="1:1">
      <c r="A292" s="42" t="s">
        <v>62</v>
      </c>
    </row>
    <row r="293" spans="1:1">
      <c r="A293" s="42" t="s">
        <v>63</v>
      </c>
    </row>
    <row r="294" spans="1:1">
      <c r="A294" s="42" t="s">
        <v>62</v>
      </c>
    </row>
    <row r="295" spans="1:1">
      <c r="A295" s="42" t="s">
        <v>62</v>
      </c>
    </row>
    <row r="296" spans="1:1">
      <c r="A296" s="42" t="s">
        <v>63</v>
      </c>
    </row>
    <row r="297" spans="1:1">
      <c r="A297" s="42" t="s">
        <v>62</v>
      </c>
    </row>
    <row r="298" spans="1:1">
      <c r="A298" s="42" t="s">
        <v>62</v>
      </c>
    </row>
    <row r="299" spans="1:1">
      <c r="A299" s="42" t="s">
        <v>63</v>
      </c>
    </row>
    <row r="300" spans="1:1">
      <c r="A300" s="42" t="s">
        <v>63</v>
      </c>
    </row>
    <row r="301" spans="1:1">
      <c r="A301" s="42" t="s">
        <v>62</v>
      </c>
    </row>
    <row r="302" spans="1:1">
      <c r="A302" s="42" t="s">
        <v>63</v>
      </c>
    </row>
    <row r="303" spans="1:1">
      <c r="A303" s="42" t="s">
        <v>62</v>
      </c>
    </row>
    <row r="304" spans="1:1">
      <c r="A304" s="42" t="s">
        <v>62</v>
      </c>
    </row>
    <row r="305" spans="1:1">
      <c r="A305" s="42" t="s">
        <v>62</v>
      </c>
    </row>
    <row r="306" spans="1:1">
      <c r="A306" s="42" t="s">
        <v>63</v>
      </c>
    </row>
    <row r="307" spans="1:1">
      <c r="A307" s="42" t="s">
        <v>63</v>
      </c>
    </row>
    <row r="308" spans="1:1">
      <c r="A308" s="42" t="s">
        <v>62</v>
      </c>
    </row>
    <row r="309" spans="1:1">
      <c r="A309" s="42" t="s">
        <v>63</v>
      </c>
    </row>
    <row r="310" spans="1:1">
      <c r="A310" s="42" t="s">
        <v>63</v>
      </c>
    </row>
    <row r="311" spans="1:1">
      <c r="A311" s="42" t="s">
        <v>62</v>
      </c>
    </row>
    <row r="312" spans="1:1">
      <c r="A312" s="42" t="s">
        <v>62</v>
      </c>
    </row>
    <row r="313" spans="1:1">
      <c r="A313" s="42" t="s">
        <v>62</v>
      </c>
    </row>
    <row r="314" spans="1:1">
      <c r="A314" s="42" t="s">
        <v>62</v>
      </c>
    </row>
    <row r="315" spans="1:1">
      <c r="A315" s="42" t="s">
        <v>63</v>
      </c>
    </row>
    <row r="316" spans="1:1">
      <c r="A316" s="42" t="s">
        <v>63</v>
      </c>
    </row>
    <row r="317" spans="1:1">
      <c r="A317" s="42" t="s">
        <v>63</v>
      </c>
    </row>
    <row r="318" spans="1:1">
      <c r="A318" s="42" t="s">
        <v>63</v>
      </c>
    </row>
    <row r="319" spans="1:1">
      <c r="A319" s="42" t="s">
        <v>62</v>
      </c>
    </row>
    <row r="320" spans="1:1">
      <c r="A320" s="42" t="s">
        <v>63</v>
      </c>
    </row>
    <row r="321" spans="1:1">
      <c r="A321" s="42" t="s">
        <v>63</v>
      </c>
    </row>
    <row r="322" spans="1:1">
      <c r="A322" s="42" t="s">
        <v>62</v>
      </c>
    </row>
    <row r="323" spans="1:1">
      <c r="A323" s="42" t="s">
        <v>62</v>
      </c>
    </row>
    <row r="324" spans="1:1">
      <c r="A324" s="42" t="s">
        <v>63</v>
      </c>
    </row>
    <row r="325" spans="1:1">
      <c r="A325" s="42" t="s">
        <v>63</v>
      </c>
    </row>
    <row r="326" spans="1:1">
      <c r="A326" s="42" t="s">
        <v>63</v>
      </c>
    </row>
    <row r="327" spans="1:1">
      <c r="A327" s="42" t="s">
        <v>63</v>
      </c>
    </row>
    <row r="328" spans="1:1">
      <c r="A328" s="42" t="s">
        <v>62</v>
      </c>
    </row>
    <row r="329" spans="1:1">
      <c r="A329" s="42" t="s">
        <v>63</v>
      </c>
    </row>
    <row r="330" spans="1:1">
      <c r="A330" s="42" t="s">
        <v>63</v>
      </c>
    </row>
    <row r="331" spans="1:1">
      <c r="A331" s="42" t="s">
        <v>63</v>
      </c>
    </row>
    <row r="332" spans="1:1">
      <c r="A332" s="42" t="s">
        <v>63</v>
      </c>
    </row>
    <row r="333" spans="1:1">
      <c r="A333" s="42" t="s">
        <v>63</v>
      </c>
    </row>
    <row r="334" spans="1:1">
      <c r="A334" s="42" t="s">
        <v>63</v>
      </c>
    </row>
    <row r="335" spans="1:1">
      <c r="A335" s="42" t="s">
        <v>62</v>
      </c>
    </row>
    <row r="336" spans="1:1">
      <c r="A336" s="42" t="s">
        <v>63</v>
      </c>
    </row>
    <row r="337" spans="1:1">
      <c r="A337" s="42" t="s">
        <v>62</v>
      </c>
    </row>
    <row r="338" spans="1:1">
      <c r="A338" s="42" t="s">
        <v>63</v>
      </c>
    </row>
    <row r="339" spans="1:1">
      <c r="A339" s="42" t="s">
        <v>63</v>
      </c>
    </row>
    <row r="340" spans="1:1">
      <c r="A340" s="42" t="s">
        <v>62</v>
      </c>
    </row>
    <row r="341" spans="1:1">
      <c r="A341" s="42" t="s">
        <v>63</v>
      </c>
    </row>
    <row r="342" spans="1:1">
      <c r="A342" s="42" t="s">
        <v>63</v>
      </c>
    </row>
    <row r="343" spans="1:1">
      <c r="A343" s="42" t="s">
        <v>62</v>
      </c>
    </row>
    <row r="344" spans="1:1">
      <c r="A344" s="42" t="s">
        <v>63</v>
      </c>
    </row>
    <row r="345" spans="1:1">
      <c r="A345" s="42" t="s">
        <v>63</v>
      </c>
    </row>
    <row r="346" spans="1:1">
      <c r="A346" s="42" t="s">
        <v>62</v>
      </c>
    </row>
    <row r="347" spans="1:1">
      <c r="A347" s="42" t="s">
        <v>62</v>
      </c>
    </row>
    <row r="348" spans="1:1">
      <c r="A348" s="42" t="s">
        <v>63</v>
      </c>
    </row>
    <row r="349" spans="1:1">
      <c r="A349" s="42" t="s">
        <v>62</v>
      </c>
    </row>
    <row r="350" spans="1:1">
      <c r="A350" s="42" t="s">
        <v>63</v>
      </c>
    </row>
    <row r="351" spans="1:1">
      <c r="A351" s="42" t="s">
        <v>63</v>
      </c>
    </row>
    <row r="352" spans="1:1">
      <c r="A352" s="42" t="s">
        <v>62</v>
      </c>
    </row>
    <row r="353" spans="1:1">
      <c r="A353" s="42" t="s">
        <v>62</v>
      </c>
    </row>
    <row r="354" spans="1:1">
      <c r="A354" s="42" t="s">
        <v>63</v>
      </c>
    </row>
    <row r="355" spans="1:1">
      <c r="A355" s="42" t="s">
        <v>63</v>
      </c>
    </row>
    <row r="356" spans="1:1">
      <c r="A356" s="42" t="s">
        <v>62</v>
      </c>
    </row>
    <row r="357" spans="1:1">
      <c r="A357" s="42" t="s">
        <v>63</v>
      </c>
    </row>
    <row r="358" spans="1:1">
      <c r="A358" s="42" t="s">
        <v>63</v>
      </c>
    </row>
    <row r="359" spans="1:1">
      <c r="A359" s="42" t="s">
        <v>63</v>
      </c>
    </row>
    <row r="360" spans="1:1">
      <c r="A360" s="42" t="s">
        <v>62</v>
      </c>
    </row>
    <row r="361" spans="1:1">
      <c r="A361" s="42" t="s">
        <v>62</v>
      </c>
    </row>
    <row r="362" spans="1:1">
      <c r="A362" s="42" t="s">
        <v>62</v>
      </c>
    </row>
    <row r="363" spans="1:1">
      <c r="A363" s="42" t="s">
        <v>62</v>
      </c>
    </row>
    <row r="364" spans="1:1">
      <c r="A364" s="42" t="s">
        <v>63</v>
      </c>
    </row>
    <row r="365" spans="1:1">
      <c r="A365" s="42" t="s">
        <v>62</v>
      </c>
    </row>
    <row r="366" spans="1:1">
      <c r="A366" s="42" t="s">
        <v>63</v>
      </c>
    </row>
    <row r="367" spans="1:1">
      <c r="A367" s="42" t="s">
        <v>63</v>
      </c>
    </row>
    <row r="368" spans="1:1">
      <c r="A368" s="42" t="s">
        <v>63</v>
      </c>
    </row>
    <row r="369" spans="1:1">
      <c r="A369" s="42" t="s">
        <v>63</v>
      </c>
    </row>
    <row r="370" spans="1:1">
      <c r="A370" s="42" t="s">
        <v>62</v>
      </c>
    </row>
    <row r="371" spans="1:1">
      <c r="A371" s="42" t="s">
        <v>63</v>
      </c>
    </row>
    <row r="372" spans="1:1">
      <c r="A372" s="42" t="s">
        <v>62</v>
      </c>
    </row>
    <row r="373" spans="1:1">
      <c r="A373" s="42" t="s">
        <v>63</v>
      </c>
    </row>
    <row r="374" spans="1:1">
      <c r="A374" s="42" t="s">
        <v>62</v>
      </c>
    </row>
    <row r="375" spans="1:1">
      <c r="A375" s="42" t="s">
        <v>63</v>
      </c>
    </row>
    <row r="376" spans="1:1">
      <c r="A376" s="42" t="s">
        <v>62</v>
      </c>
    </row>
    <row r="377" spans="1:1">
      <c r="A377" s="42" t="s">
        <v>63</v>
      </c>
    </row>
    <row r="378" spans="1:1">
      <c r="A378" s="42" t="s">
        <v>62</v>
      </c>
    </row>
    <row r="379" spans="1:1">
      <c r="A379" s="42" t="s">
        <v>63</v>
      </c>
    </row>
    <row r="380" spans="1:1">
      <c r="A380" s="42" t="s">
        <v>62</v>
      </c>
    </row>
    <row r="381" spans="1:1">
      <c r="A381" s="42" t="s">
        <v>62</v>
      </c>
    </row>
    <row r="382" spans="1:1">
      <c r="A382" s="42" t="s">
        <v>63</v>
      </c>
    </row>
    <row r="383" spans="1:1">
      <c r="A383" s="42" t="s">
        <v>63</v>
      </c>
    </row>
    <row r="384" spans="1:1">
      <c r="A384" s="42" t="s">
        <v>62</v>
      </c>
    </row>
    <row r="385" spans="1:1">
      <c r="A385" s="42" t="s">
        <v>63</v>
      </c>
    </row>
    <row r="386" spans="1:1">
      <c r="A386" s="42" t="s">
        <v>63</v>
      </c>
    </row>
    <row r="387" spans="1:1">
      <c r="A387" s="42" t="s">
        <v>63</v>
      </c>
    </row>
    <row r="388" spans="1:1">
      <c r="A388" s="42" t="s">
        <v>62</v>
      </c>
    </row>
    <row r="389" spans="1:1">
      <c r="A389" s="42" t="s">
        <v>62</v>
      </c>
    </row>
    <row r="390" spans="1:1">
      <c r="A390" s="42" t="s">
        <v>63</v>
      </c>
    </row>
    <row r="391" spans="1:1">
      <c r="A391" s="42" t="s">
        <v>63</v>
      </c>
    </row>
    <row r="392" spans="1:1">
      <c r="A392" s="42" t="s">
        <v>63</v>
      </c>
    </row>
    <row r="393" spans="1:1">
      <c r="A393" s="42" t="s">
        <v>62</v>
      </c>
    </row>
    <row r="394" spans="1:1">
      <c r="A394" s="42" t="s">
        <v>63</v>
      </c>
    </row>
    <row r="395" spans="1:1">
      <c r="A395" s="42" t="s">
        <v>63</v>
      </c>
    </row>
    <row r="396" spans="1:1">
      <c r="A396" s="42" t="s">
        <v>63</v>
      </c>
    </row>
    <row r="397" spans="1:1">
      <c r="A397" s="42" t="s">
        <v>63</v>
      </c>
    </row>
    <row r="398" spans="1:1">
      <c r="A398" s="42" t="s">
        <v>63</v>
      </c>
    </row>
    <row r="399" spans="1:1">
      <c r="A399" s="42" t="s">
        <v>62</v>
      </c>
    </row>
    <row r="400" spans="1:1">
      <c r="A400" s="42" t="s">
        <v>62</v>
      </c>
    </row>
    <row r="401" spans="1:1">
      <c r="A401" s="42" t="s">
        <v>62</v>
      </c>
    </row>
    <row r="402" spans="1:1">
      <c r="A402" s="42" t="s">
        <v>63</v>
      </c>
    </row>
    <row r="403" spans="1:1">
      <c r="A403" s="42" t="s">
        <v>62</v>
      </c>
    </row>
    <row r="404" spans="1:1">
      <c r="A404" s="42" t="s">
        <v>63</v>
      </c>
    </row>
    <row r="405" spans="1:1">
      <c r="A405" s="42" t="s">
        <v>63</v>
      </c>
    </row>
    <row r="406" spans="1:1">
      <c r="A406" s="42" t="s">
        <v>63</v>
      </c>
    </row>
    <row r="407" spans="1:1">
      <c r="A407" s="42" t="s">
        <v>62</v>
      </c>
    </row>
    <row r="408" spans="1:1">
      <c r="A408" s="42" t="s">
        <v>63</v>
      </c>
    </row>
    <row r="409" spans="1:1">
      <c r="A409" s="42" t="s">
        <v>62</v>
      </c>
    </row>
    <row r="410" spans="1:1">
      <c r="A410" s="42" t="s">
        <v>62</v>
      </c>
    </row>
    <row r="411" spans="1:1">
      <c r="A411" s="42" t="s">
        <v>62</v>
      </c>
    </row>
    <row r="412" spans="1:1">
      <c r="A412" s="42" t="s">
        <v>63</v>
      </c>
    </row>
    <row r="413" spans="1:1">
      <c r="A413" s="42" t="s">
        <v>63</v>
      </c>
    </row>
    <row r="414" spans="1:1">
      <c r="A414" s="42" t="s">
        <v>63</v>
      </c>
    </row>
    <row r="415" spans="1:1">
      <c r="A415" s="42" t="s">
        <v>63</v>
      </c>
    </row>
    <row r="416" spans="1:1">
      <c r="A416" s="42" t="s">
        <v>62</v>
      </c>
    </row>
    <row r="417" spans="1:1">
      <c r="A417" s="42" t="s">
        <v>62</v>
      </c>
    </row>
    <row r="418" spans="1:1">
      <c r="A418" s="42" t="s">
        <v>63</v>
      </c>
    </row>
    <row r="419" spans="1:1">
      <c r="A419" s="42" t="s">
        <v>63</v>
      </c>
    </row>
    <row r="420" spans="1:1">
      <c r="A420" s="42" t="s">
        <v>62</v>
      </c>
    </row>
    <row r="421" spans="1:1">
      <c r="A421" s="42" t="s">
        <v>62</v>
      </c>
    </row>
    <row r="422" spans="1:1">
      <c r="A422" s="42" t="s">
        <v>63</v>
      </c>
    </row>
    <row r="423" spans="1:1">
      <c r="A423" s="42" t="s">
        <v>62</v>
      </c>
    </row>
    <row r="424" spans="1:1">
      <c r="A424" s="42" t="s">
        <v>63</v>
      </c>
    </row>
    <row r="425" spans="1:1">
      <c r="A425" s="42" t="s">
        <v>62</v>
      </c>
    </row>
    <row r="426" spans="1:1">
      <c r="A426" s="42" t="s">
        <v>62</v>
      </c>
    </row>
    <row r="427" spans="1:1">
      <c r="A427" s="42" t="s">
        <v>62</v>
      </c>
    </row>
    <row r="428" spans="1:1">
      <c r="A428" s="42" t="s">
        <v>62</v>
      </c>
    </row>
    <row r="429" spans="1:1">
      <c r="A429" s="42" t="s">
        <v>62</v>
      </c>
    </row>
    <row r="430" spans="1:1">
      <c r="A430" s="42" t="s">
        <v>62</v>
      </c>
    </row>
    <row r="431" spans="1:1">
      <c r="A431" s="42" t="s">
        <v>62</v>
      </c>
    </row>
    <row r="432" spans="1:1">
      <c r="A432" s="42" t="s">
        <v>62</v>
      </c>
    </row>
    <row r="433" spans="1:1">
      <c r="A433" s="42" t="s">
        <v>63</v>
      </c>
    </row>
    <row r="434" spans="1:1">
      <c r="A434" s="42" t="s">
        <v>63</v>
      </c>
    </row>
    <row r="435" spans="1:1">
      <c r="A435" s="42" t="s">
        <v>63</v>
      </c>
    </row>
    <row r="436" spans="1:1">
      <c r="A436" s="42" t="s">
        <v>63</v>
      </c>
    </row>
    <row r="437" spans="1:1">
      <c r="A437" s="42" t="s">
        <v>63</v>
      </c>
    </row>
    <row r="438" spans="1:1">
      <c r="A438" s="42" t="s">
        <v>63</v>
      </c>
    </row>
    <row r="439" spans="1:1">
      <c r="A439" s="42" t="s">
        <v>63</v>
      </c>
    </row>
    <row r="440" spans="1:1">
      <c r="A440" s="42" t="s">
        <v>63</v>
      </c>
    </row>
    <row r="441" spans="1:1">
      <c r="A441" s="42" t="s">
        <v>63</v>
      </c>
    </row>
    <row r="442" spans="1:1">
      <c r="A442" s="42" t="s">
        <v>62</v>
      </c>
    </row>
    <row r="443" spans="1:1">
      <c r="A443" s="42" t="s">
        <v>63</v>
      </c>
    </row>
    <row r="444" spans="1:1">
      <c r="A444" s="42" t="s">
        <v>62</v>
      </c>
    </row>
    <row r="445" spans="1:1">
      <c r="A445" s="42" t="s">
        <v>63</v>
      </c>
    </row>
    <row r="446" spans="1:1">
      <c r="A446" s="42" t="s">
        <v>62</v>
      </c>
    </row>
    <row r="447" spans="1:1">
      <c r="A447" s="42" t="s">
        <v>63</v>
      </c>
    </row>
    <row r="448" spans="1:1">
      <c r="A448" s="42" t="s">
        <v>62</v>
      </c>
    </row>
    <row r="449" spans="1:1">
      <c r="A449" s="42" t="s">
        <v>63</v>
      </c>
    </row>
    <row r="450" spans="1:1">
      <c r="A450" s="42" t="s">
        <v>62</v>
      </c>
    </row>
    <row r="451" spans="1:1">
      <c r="A451" s="42" t="s">
        <v>63</v>
      </c>
    </row>
    <row r="452" spans="1:1">
      <c r="A452" s="42" t="s">
        <v>63</v>
      </c>
    </row>
    <row r="453" spans="1:1">
      <c r="A453" s="42" t="s">
        <v>62</v>
      </c>
    </row>
    <row r="454" spans="1:1">
      <c r="A454" s="42" t="s">
        <v>62</v>
      </c>
    </row>
    <row r="455" spans="1:1">
      <c r="A455" s="42" t="s">
        <v>63</v>
      </c>
    </row>
    <row r="456" spans="1:1">
      <c r="A456" s="42" t="s">
        <v>63</v>
      </c>
    </row>
    <row r="457" spans="1:1">
      <c r="A457" s="42" t="s">
        <v>62</v>
      </c>
    </row>
    <row r="458" spans="1:1">
      <c r="A458" s="42" t="s">
        <v>62</v>
      </c>
    </row>
    <row r="459" spans="1:1">
      <c r="A459" s="42" t="s">
        <v>63</v>
      </c>
    </row>
    <row r="460" spans="1:1">
      <c r="A460" s="42" t="s">
        <v>63</v>
      </c>
    </row>
    <row r="461" spans="1:1">
      <c r="A461" s="42" t="s">
        <v>62</v>
      </c>
    </row>
    <row r="462" spans="1:1">
      <c r="A462" s="42" t="s">
        <v>63</v>
      </c>
    </row>
    <row r="463" spans="1:1">
      <c r="A463" s="42" t="s">
        <v>62</v>
      </c>
    </row>
    <row r="464" spans="1:1">
      <c r="A464" s="42" t="s">
        <v>63</v>
      </c>
    </row>
    <row r="465" spans="1:1">
      <c r="A465" s="42" t="s">
        <v>63</v>
      </c>
    </row>
    <row r="466" spans="1:1">
      <c r="A466" s="42" t="s">
        <v>62</v>
      </c>
    </row>
    <row r="467" spans="1:1">
      <c r="A467" s="42" t="s">
        <v>62</v>
      </c>
    </row>
    <row r="468" spans="1:1">
      <c r="A468" s="42" t="s">
        <v>63</v>
      </c>
    </row>
    <row r="469" spans="1:1">
      <c r="A469" s="42" t="s">
        <v>62</v>
      </c>
    </row>
    <row r="470" spans="1:1">
      <c r="A470" s="42" t="s">
        <v>62</v>
      </c>
    </row>
    <row r="471" spans="1:1">
      <c r="A471" s="42" t="s">
        <v>62</v>
      </c>
    </row>
    <row r="472" spans="1:1">
      <c r="A472" s="42" t="s">
        <v>63</v>
      </c>
    </row>
    <row r="473" spans="1:1">
      <c r="A473" s="42" t="s">
        <v>63</v>
      </c>
    </row>
    <row r="474" spans="1:1">
      <c r="A474" s="42" t="s">
        <v>63</v>
      </c>
    </row>
    <row r="475" spans="1:1">
      <c r="A475" s="42" t="s">
        <v>63</v>
      </c>
    </row>
    <row r="476" spans="1:1">
      <c r="A476" s="42" t="s">
        <v>62</v>
      </c>
    </row>
    <row r="477" spans="1:1">
      <c r="A477" s="42" t="s">
        <v>63</v>
      </c>
    </row>
    <row r="478" spans="1:1">
      <c r="A478" s="42" t="s">
        <v>63</v>
      </c>
    </row>
    <row r="479" spans="1:1">
      <c r="A479" s="42" t="s">
        <v>63</v>
      </c>
    </row>
    <row r="480" spans="1:1">
      <c r="A480" s="42" t="s">
        <v>63</v>
      </c>
    </row>
    <row r="481" spans="1:1">
      <c r="A481" s="42" t="s">
        <v>62</v>
      </c>
    </row>
    <row r="482" spans="1:1">
      <c r="A482" s="42" t="s">
        <v>62</v>
      </c>
    </row>
    <row r="483" spans="1:1">
      <c r="A483" s="42" t="s">
        <v>63</v>
      </c>
    </row>
    <row r="484" spans="1:1">
      <c r="A484" s="42" t="s">
        <v>62</v>
      </c>
    </row>
    <row r="485" spans="1:1">
      <c r="A485" s="42" t="s">
        <v>63</v>
      </c>
    </row>
    <row r="486" spans="1:1">
      <c r="A486" s="42" t="s">
        <v>62</v>
      </c>
    </row>
    <row r="487" spans="1:1">
      <c r="A487" s="42" t="s">
        <v>62</v>
      </c>
    </row>
    <row r="488" spans="1:1">
      <c r="A488" s="42" t="s">
        <v>63</v>
      </c>
    </row>
    <row r="489" spans="1:1">
      <c r="A489" s="42" t="s">
        <v>62</v>
      </c>
    </row>
    <row r="490" spans="1:1">
      <c r="A490" s="42" t="s">
        <v>63</v>
      </c>
    </row>
    <row r="491" spans="1:1">
      <c r="A491" s="42" t="s">
        <v>62</v>
      </c>
    </row>
    <row r="492" spans="1:1">
      <c r="A492" s="42" t="s">
        <v>63</v>
      </c>
    </row>
    <row r="493" spans="1:1">
      <c r="A493" s="42" t="s">
        <v>62</v>
      </c>
    </row>
    <row r="494" spans="1:1">
      <c r="A494" s="42" t="s">
        <v>63</v>
      </c>
    </row>
    <row r="495" spans="1:1">
      <c r="A495" s="42" t="s">
        <v>63</v>
      </c>
    </row>
    <row r="496" spans="1:1">
      <c r="A496" s="42" t="s">
        <v>63</v>
      </c>
    </row>
    <row r="497" spans="1:1">
      <c r="A497" s="42" t="s">
        <v>62</v>
      </c>
    </row>
    <row r="498" spans="1:1">
      <c r="A498" s="42" t="s">
        <v>62</v>
      </c>
    </row>
    <row r="499" spans="1:1">
      <c r="A499" s="42" t="s">
        <v>62</v>
      </c>
    </row>
    <row r="500" spans="1:1">
      <c r="A500" s="42" t="s">
        <v>62</v>
      </c>
    </row>
    <row r="501" spans="1:1">
      <c r="A501" s="42" t="s">
        <v>62</v>
      </c>
    </row>
    <row r="502" spans="1:1">
      <c r="A502" s="42" t="s">
        <v>62</v>
      </c>
    </row>
    <row r="503" spans="1:1">
      <c r="A503" s="42" t="s">
        <v>62</v>
      </c>
    </row>
    <row r="504" spans="1:1">
      <c r="A504" s="42" t="s">
        <v>63</v>
      </c>
    </row>
    <row r="505" spans="1:1">
      <c r="A505" s="42" t="s">
        <v>62</v>
      </c>
    </row>
    <row r="506" spans="1:1">
      <c r="A506" s="42" t="s">
        <v>62</v>
      </c>
    </row>
    <row r="507" spans="1:1">
      <c r="A507" s="42" t="s">
        <v>62</v>
      </c>
    </row>
    <row r="508" spans="1:1">
      <c r="A508" s="42" t="s">
        <v>62</v>
      </c>
    </row>
    <row r="509" spans="1:1">
      <c r="A509" s="42" t="s">
        <v>63</v>
      </c>
    </row>
    <row r="510" spans="1:1">
      <c r="A510" s="42" t="s">
        <v>63</v>
      </c>
    </row>
    <row r="511" spans="1:1">
      <c r="A511" s="42" t="s">
        <v>63</v>
      </c>
    </row>
    <row r="512" spans="1:1">
      <c r="A512" s="42" t="s">
        <v>63</v>
      </c>
    </row>
    <row r="513" spans="1:1">
      <c r="A513" s="42" t="s">
        <v>63</v>
      </c>
    </row>
    <row r="514" spans="1:1">
      <c r="A514" s="42" t="s">
        <v>63</v>
      </c>
    </row>
    <row r="515" spans="1:1">
      <c r="A515" s="42" t="s">
        <v>62</v>
      </c>
    </row>
    <row r="516" spans="1:1">
      <c r="A516" s="42" t="s">
        <v>62</v>
      </c>
    </row>
    <row r="517" spans="1:1">
      <c r="A517" s="42" t="s">
        <v>63</v>
      </c>
    </row>
    <row r="518" spans="1:1">
      <c r="A518" s="42" t="s">
        <v>63</v>
      </c>
    </row>
    <row r="519" spans="1:1">
      <c r="A519" s="42" t="s">
        <v>62</v>
      </c>
    </row>
    <row r="520" spans="1:1">
      <c r="A520" s="42" t="s">
        <v>63</v>
      </c>
    </row>
    <row r="521" spans="1:1">
      <c r="A521" s="42" t="s">
        <v>63</v>
      </c>
    </row>
    <row r="522" spans="1:1">
      <c r="A522" s="42" t="s">
        <v>63</v>
      </c>
    </row>
    <row r="523" spans="1:1">
      <c r="A523" s="42" t="s">
        <v>62</v>
      </c>
    </row>
    <row r="524" spans="1:1">
      <c r="A524" s="42" t="s">
        <v>62</v>
      </c>
    </row>
    <row r="525" spans="1:1">
      <c r="A525" s="42" t="s">
        <v>62</v>
      </c>
    </row>
    <row r="526" spans="1:1">
      <c r="A526" s="42" t="s">
        <v>63</v>
      </c>
    </row>
    <row r="527" spans="1:1">
      <c r="A527" s="42" t="s">
        <v>62</v>
      </c>
    </row>
    <row r="528" spans="1:1">
      <c r="A528" s="42" t="s">
        <v>63</v>
      </c>
    </row>
    <row r="529" spans="1:1">
      <c r="A529" s="42" t="s">
        <v>62</v>
      </c>
    </row>
    <row r="530" spans="1:1">
      <c r="A530" s="42" t="s">
        <v>63</v>
      </c>
    </row>
    <row r="531" spans="1:1">
      <c r="A531" s="42" t="s">
        <v>63</v>
      </c>
    </row>
    <row r="532" spans="1:1">
      <c r="A532" s="42" t="s">
        <v>62</v>
      </c>
    </row>
    <row r="533" spans="1:1">
      <c r="A533" s="42" t="s">
        <v>63</v>
      </c>
    </row>
    <row r="534" spans="1:1">
      <c r="A534" s="42" t="s">
        <v>62</v>
      </c>
    </row>
    <row r="535" spans="1:1">
      <c r="A535" s="42" t="s">
        <v>62</v>
      </c>
    </row>
    <row r="536" spans="1:1">
      <c r="A536" s="42" t="s">
        <v>62</v>
      </c>
    </row>
    <row r="537" spans="1:1">
      <c r="A537" s="42" t="s">
        <v>63</v>
      </c>
    </row>
    <row r="538" spans="1:1">
      <c r="A538" s="42" t="s">
        <v>63</v>
      </c>
    </row>
    <row r="539" spans="1:1">
      <c r="A539" s="42" t="s">
        <v>63</v>
      </c>
    </row>
    <row r="540" spans="1:1">
      <c r="A540" s="42" t="s">
        <v>63</v>
      </c>
    </row>
    <row r="541" spans="1:1">
      <c r="A541" s="42" t="s">
        <v>63</v>
      </c>
    </row>
    <row r="542" spans="1:1">
      <c r="A542" s="42" t="s">
        <v>63</v>
      </c>
    </row>
    <row r="543" spans="1:1">
      <c r="A543" s="42" t="s">
        <v>63</v>
      </c>
    </row>
    <row r="544" spans="1:1">
      <c r="A544" s="42" t="s">
        <v>63</v>
      </c>
    </row>
    <row r="545" spans="1:1">
      <c r="A545" s="42" t="s">
        <v>63</v>
      </c>
    </row>
    <row r="546" spans="1:1">
      <c r="A546" s="42" t="s">
        <v>62</v>
      </c>
    </row>
    <row r="547" spans="1:1">
      <c r="A547" s="42" t="s">
        <v>62</v>
      </c>
    </row>
    <row r="548" spans="1:1">
      <c r="A548" s="42" t="s">
        <v>63</v>
      </c>
    </row>
    <row r="549" spans="1:1">
      <c r="A549" s="42" t="s">
        <v>63</v>
      </c>
    </row>
    <row r="550" spans="1:1">
      <c r="A550" s="42" t="s">
        <v>62</v>
      </c>
    </row>
    <row r="551" spans="1:1">
      <c r="A551" s="42" t="s">
        <v>63</v>
      </c>
    </row>
    <row r="552" spans="1:1">
      <c r="A552" s="42" t="s">
        <v>62</v>
      </c>
    </row>
    <row r="553" spans="1:1">
      <c r="A553" s="42" t="s">
        <v>62</v>
      </c>
    </row>
    <row r="554" spans="1:1">
      <c r="A554" s="42" t="s">
        <v>63</v>
      </c>
    </row>
    <row r="555" spans="1:1">
      <c r="A555" s="42" t="s">
        <v>62</v>
      </c>
    </row>
    <row r="556" spans="1:1">
      <c r="A556" s="42" t="s">
        <v>63</v>
      </c>
    </row>
    <row r="557" spans="1:1">
      <c r="A557" s="42" t="s">
        <v>62</v>
      </c>
    </row>
    <row r="558" spans="1:1">
      <c r="A558" s="42" t="s">
        <v>63</v>
      </c>
    </row>
    <row r="559" spans="1:1">
      <c r="A559" s="42" t="s">
        <v>62</v>
      </c>
    </row>
    <row r="560" spans="1:1">
      <c r="A560" s="42" t="s">
        <v>62</v>
      </c>
    </row>
    <row r="561" spans="1:1">
      <c r="A561" s="42" t="s">
        <v>62</v>
      </c>
    </row>
    <row r="562" spans="1:1">
      <c r="A562" s="42" t="s">
        <v>63</v>
      </c>
    </row>
    <row r="563" spans="1:1">
      <c r="A563" s="42" t="s">
        <v>63</v>
      </c>
    </row>
    <row r="564" spans="1:1">
      <c r="A564" s="42" t="s">
        <v>63</v>
      </c>
    </row>
    <row r="565" spans="1:1">
      <c r="A565" s="42" t="s">
        <v>63</v>
      </c>
    </row>
    <row r="566" spans="1:1">
      <c r="A566" s="42" t="s">
        <v>62</v>
      </c>
    </row>
    <row r="567" spans="1:1">
      <c r="A567" s="42" t="s">
        <v>62</v>
      </c>
    </row>
    <row r="568" spans="1:1">
      <c r="A568" s="42" t="s">
        <v>63</v>
      </c>
    </row>
    <row r="569" spans="1:1">
      <c r="A569" s="42" t="s">
        <v>63</v>
      </c>
    </row>
    <row r="570" spans="1:1">
      <c r="A570" s="42" t="s">
        <v>62</v>
      </c>
    </row>
    <row r="571" spans="1:1">
      <c r="A571" s="42" t="s">
        <v>63</v>
      </c>
    </row>
    <row r="572" spans="1:1">
      <c r="A572" s="42" t="s">
        <v>63</v>
      </c>
    </row>
    <row r="573" spans="1:1">
      <c r="A573" s="42" t="s">
        <v>63</v>
      </c>
    </row>
    <row r="574" spans="1:1">
      <c r="A574" s="42" t="s">
        <v>63</v>
      </c>
    </row>
    <row r="575" spans="1:1">
      <c r="A575" s="42" t="s">
        <v>63</v>
      </c>
    </row>
    <row r="576" spans="1:1">
      <c r="A576" s="42" t="s">
        <v>63</v>
      </c>
    </row>
    <row r="577" spans="1:1">
      <c r="A577" s="42" t="s">
        <v>62</v>
      </c>
    </row>
    <row r="578" spans="1:1">
      <c r="A578" s="42" t="s">
        <v>62</v>
      </c>
    </row>
    <row r="579" spans="1:1">
      <c r="A579" s="42" t="s">
        <v>62</v>
      </c>
    </row>
    <row r="580" spans="1:1">
      <c r="A580" s="42" t="s">
        <v>62</v>
      </c>
    </row>
    <row r="581" spans="1:1">
      <c r="A581" s="42" t="s">
        <v>62</v>
      </c>
    </row>
    <row r="582" spans="1:1">
      <c r="A582" s="42" t="s">
        <v>62</v>
      </c>
    </row>
    <row r="583" spans="1:1">
      <c r="A583" s="42" t="s">
        <v>63</v>
      </c>
    </row>
    <row r="584" spans="1:1">
      <c r="A584" s="42" t="s">
        <v>63</v>
      </c>
    </row>
    <row r="585" spans="1:1">
      <c r="A585" s="42" t="s">
        <v>63</v>
      </c>
    </row>
    <row r="586" spans="1:1">
      <c r="A586" s="42" t="s">
        <v>62</v>
      </c>
    </row>
    <row r="587" spans="1:1">
      <c r="A587" s="42" t="s">
        <v>63</v>
      </c>
    </row>
    <row r="588" spans="1:1">
      <c r="A588" s="42" t="s">
        <v>63</v>
      </c>
    </row>
    <row r="589" spans="1:1">
      <c r="A589" s="42" t="s">
        <v>62</v>
      </c>
    </row>
    <row r="590" spans="1:1">
      <c r="A590" s="42" t="s">
        <v>62</v>
      </c>
    </row>
    <row r="591" spans="1:1">
      <c r="A591" s="42" t="s">
        <v>63</v>
      </c>
    </row>
    <row r="592" spans="1:1">
      <c r="A592" s="42" t="s">
        <v>62</v>
      </c>
    </row>
    <row r="593" spans="1:1">
      <c r="A593" s="42" t="s">
        <v>63</v>
      </c>
    </row>
    <row r="594" spans="1:1">
      <c r="A594" s="42" t="s">
        <v>62</v>
      </c>
    </row>
    <row r="595" spans="1:1">
      <c r="A595" s="42" t="s">
        <v>63</v>
      </c>
    </row>
    <row r="596" spans="1:1">
      <c r="A596" s="42" t="s">
        <v>62</v>
      </c>
    </row>
    <row r="597" spans="1:1">
      <c r="A597" s="42" t="s">
        <v>63</v>
      </c>
    </row>
    <row r="598" spans="1:1">
      <c r="A598" s="42" t="s">
        <v>63</v>
      </c>
    </row>
    <row r="599" spans="1:1">
      <c r="A599" s="42" t="s">
        <v>62</v>
      </c>
    </row>
    <row r="600" spans="1:1">
      <c r="A600" s="42" t="s">
        <v>63</v>
      </c>
    </row>
    <row r="601" spans="1:1">
      <c r="A601" s="42" t="s">
        <v>63</v>
      </c>
    </row>
    <row r="602" spans="1:1">
      <c r="A602" s="42" t="s">
        <v>63</v>
      </c>
    </row>
    <row r="603" spans="1:1">
      <c r="A603" s="42" t="s">
        <v>62</v>
      </c>
    </row>
    <row r="604" spans="1:1">
      <c r="A604" s="42" t="s">
        <v>62</v>
      </c>
    </row>
    <row r="605" spans="1:1">
      <c r="A605" s="42" t="s">
        <v>63</v>
      </c>
    </row>
    <row r="606" spans="1:1">
      <c r="A606" s="42" t="s">
        <v>63</v>
      </c>
    </row>
    <row r="607" spans="1:1">
      <c r="A607" s="42" t="s">
        <v>63</v>
      </c>
    </row>
    <row r="608" spans="1:1">
      <c r="A608" s="42" t="s">
        <v>63</v>
      </c>
    </row>
    <row r="609" spans="1:1">
      <c r="A609" s="42" t="s">
        <v>62</v>
      </c>
    </row>
    <row r="610" spans="1:1">
      <c r="A610" s="42" t="s">
        <v>63</v>
      </c>
    </row>
    <row r="611" spans="1:1">
      <c r="A611" s="42" t="s">
        <v>63</v>
      </c>
    </row>
    <row r="612" spans="1:1">
      <c r="A612" s="42" t="s">
        <v>62</v>
      </c>
    </row>
    <row r="613" spans="1:1">
      <c r="A613" s="42" t="s">
        <v>63</v>
      </c>
    </row>
    <row r="614" spans="1:1">
      <c r="A614" s="42" t="s">
        <v>63</v>
      </c>
    </row>
    <row r="615" spans="1:1">
      <c r="A615" s="42" t="s">
        <v>63</v>
      </c>
    </row>
    <row r="616" spans="1:1">
      <c r="A616" s="42" t="s">
        <v>63</v>
      </c>
    </row>
    <row r="617" spans="1:1">
      <c r="A617" s="42" t="s">
        <v>62</v>
      </c>
    </row>
    <row r="618" spans="1:1">
      <c r="A618" s="42" t="s">
        <v>63</v>
      </c>
    </row>
    <row r="619" spans="1:1">
      <c r="A619" s="42" t="s">
        <v>62</v>
      </c>
    </row>
    <row r="620" spans="1:1">
      <c r="A620" s="42" t="s">
        <v>62</v>
      </c>
    </row>
    <row r="621" spans="1:1">
      <c r="A621" s="42" t="s">
        <v>63</v>
      </c>
    </row>
    <row r="622" spans="1:1">
      <c r="A622" s="42" t="s">
        <v>63</v>
      </c>
    </row>
    <row r="623" spans="1:1">
      <c r="A623" s="42" t="s">
        <v>63</v>
      </c>
    </row>
    <row r="624" spans="1:1">
      <c r="A624" s="42" t="s">
        <v>62</v>
      </c>
    </row>
    <row r="625" spans="1:1">
      <c r="A625" s="42" t="s">
        <v>63</v>
      </c>
    </row>
    <row r="626" spans="1:1">
      <c r="A626" s="42" t="s">
        <v>63</v>
      </c>
    </row>
    <row r="627" spans="1:1">
      <c r="A627" s="42" t="s">
        <v>63</v>
      </c>
    </row>
    <row r="628" spans="1:1">
      <c r="A628" s="42" t="s">
        <v>63</v>
      </c>
    </row>
    <row r="629" spans="1:1">
      <c r="A629" s="42" t="s">
        <v>62</v>
      </c>
    </row>
    <row r="630" spans="1:1">
      <c r="A630" s="42" t="s">
        <v>63</v>
      </c>
    </row>
    <row r="631" spans="1:1">
      <c r="A631" s="42" t="s">
        <v>63</v>
      </c>
    </row>
    <row r="632" spans="1:1">
      <c r="A632" s="42" t="s">
        <v>63</v>
      </c>
    </row>
    <row r="633" spans="1:1">
      <c r="A633" s="42" t="s">
        <v>63</v>
      </c>
    </row>
    <row r="634" spans="1:1">
      <c r="A634" s="42" t="s">
        <v>63</v>
      </c>
    </row>
    <row r="635" spans="1:1">
      <c r="A635" s="42" t="s">
        <v>62</v>
      </c>
    </row>
    <row r="636" spans="1:1">
      <c r="A636" s="42" t="s">
        <v>63</v>
      </c>
    </row>
    <row r="637" spans="1:1">
      <c r="A637" s="42" t="s">
        <v>63</v>
      </c>
    </row>
    <row r="638" spans="1:1">
      <c r="A638" s="42" t="s">
        <v>63</v>
      </c>
    </row>
    <row r="639" spans="1:1">
      <c r="A639" s="42" t="s">
        <v>62</v>
      </c>
    </row>
    <row r="640" spans="1:1">
      <c r="A640" s="42" t="s">
        <v>62</v>
      </c>
    </row>
    <row r="641" spans="1:1">
      <c r="A641" s="42" t="s">
        <v>62</v>
      </c>
    </row>
    <row r="642" spans="1:1">
      <c r="A642" s="42" t="s">
        <v>62</v>
      </c>
    </row>
    <row r="643" spans="1:1">
      <c r="A643" s="42" t="s">
        <v>62</v>
      </c>
    </row>
    <row r="644" spans="1:1">
      <c r="A644" s="42" t="s">
        <v>63</v>
      </c>
    </row>
    <row r="645" spans="1:1">
      <c r="A645" s="42" t="s">
        <v>63</v>
      </c>
    </row>
    <row r="646" spans="1:1">
      <c r="A646" s="42" t="s">
        <v>62</v>
      </c>
    </row>
    <row r="647" spans="1:1">
      <c r="A647" s="42" t="s">
        <v>63</v>
      </c>
    </row>
    <row r="648" spans="1:1">
      <c r="A648" s="42" t="s">
        <v>63</v>
      </c>
    </row>
    <row r="649" spans="1:1">
      <c r="A649" s="42" t="s">
        <v>62</v>
      </c>
    </row>
    <row r="650" spans="1:1">
      <c r="A650" s="42" t="s">
        <v>62</v>
      </c>
    </row>
    <row r="651" spans="1:1">
      <c r="A651" s="42" t="s">
        <v>62</v>
      </c>
    </row>
    <row r="652" spans="1:1">
      <c r="A652" s="42" t="s">
        <v>63</v>
      </c>
    </row>
    <row r="653" spans="1:1">
      <c r="A653" s="42" t="s">
        <v>63</v>
      </c>
    </row>
    <row r="654" spans="1:1">
      <c r="A654" s="42" t="s">
        <v>62</v>
      </c>
    </row>
    <row r="655" spans="1:1">
      <c r="A655" s="42" t="s">
        <v>63</v>
      </c>
    </row>
    <row r="656" spans="1:1">
      <c r="A656" s="42" t="s">
        <v>62</v>
      </c>
    </row>
    <row r="657" spans="1:1">
      <c r="A657" s="42" t="s">
        <v>63</v>
      </c>
    </row>
    <row r="658" spans="1:1">
      <c r="A658" s="42" t="s">
        <v>62</v>
      </c>
    </row>
    <row r="659" spans="1:1">
      <c r="A659" s="42" t="s">
        <v>63</v>
      </c>
    </row>
    <row r="660" spans="1:1">
      <c r="A660" s="42" t="s">
        <v>62</v>
      </c>
    </row>
    <row r="661" spans="1:1">
      <c r="A661" s="42" t="s">
        <v>63</v>
      </c>
    </row>
    <row r="662" spans="1:1">
      <c r="A662" s="42" t="s">
        <v>62</v>
      </c>
    </row>
    <row r="663" spans="1:1">
      <c r="A663" s="42" t="s">
        <v>62</v>
      </c>
    </row>
    <row r="664" spans="1:1">
      <c r="A664" s="42" t="s">
        <v>62</v>
      </c>
    </row>
    <row r="665" spans="1:1">
      <c r="A665" s="42" t="s">
        <v>62</v>
      </c>
    </row>
    <row r="666" spans="1:1">
      <c r="A666" s="42" t="s">
        <v>63</v>
      </c>
    </row>
    <row r="667" spans="1:1">
      <c r="A667" s="42" t="s">
        <v>63</v>
      </c>
    </row>
    <row r="668" spans="1:1">
      <c r="A668" s="42" t="s">
        <v>63</v>
      </c>
    </row>
    <row r="669" spans="1:1">
      <c r="A669" s="42" t="s">
        <v>62</v>
      </c>
    </row>
    <row r="670" spans="1:1">
      <c r="A670" s="42" t="s">
        <v>62</v>
      </c>
    </row>
    <row r="671" spans="1:1">
      <c r="A671" s="42" t="s">
        <v>62</v>
      </c>
    </row>
    <row r="672" spans="1:1">
      <c r="A672" s="42" t="s">
        <v>63</v>
      </c>
    </row>
    <row r="673" spans="1:1">
      <c r="A673" s="42" t="s">
        <v>63</v>
      </c>
    </row>
    <row r="674" spans="1:1">
      <c r="A674" s="42" t="s">
        <v>63</v>
      </c>
    </row>
    <row r="675" spans="1:1">
      <c r="A675" s="42" t="s">
        <v>63</v>
      </c>
    </row>
    <row r="676" spans="1:1">
      <c r="A676" s="42" t="s">
        <v>62</v>
      </c>
    </row>
    <row r="677" spans="1:1">
      <c r="A677" s="42" t="s">
        <v>63</v>
      </c>
    </row>
    <row r="678" spans="1:1">
      <c r="A678" s="42" t="s">
        <v>63</v>
      </c>
    </row>
    <row r="679" spans="1:1">
      <c r="A679" s="42" t="s">
        <v>63</v>
      </c>
    </row>
    <row r="680" spans="1:1">
      <c r="A680" s="42" t="s">
        <v>63</v>
      </c>
    </row>
    <row r="681" spans="1:1">
      <c r="A681" s="42" t="s">
        <v>63</v>
      </c>
    </row>
    <row r="682" spans="1:1">
      <c r="A682" s="42" t="s">
        <v>62</v>
      </c>
    </row>
    <row r="683" spans="1:1">
      <c r="A683" s="42" t="s">
        <v>62</v>
      </c>
    </row>
    <row r="684" spans="1:1">
      <c r="A684" s="42" t="s">
        <v>63</v>
      </c>
    </row>
    <row r="685" spans="1:1">
      <c r="A685" s="42" t="s">
        <v>62</v>
      </c>
    </row>
    <row r="686" spans="1:1">
      <c r="A686" s="42" t="s">
        <v>63</v>
      </c>
    </row>
    <row r="687" spans="1:1">
      <c r="A687" s="42" t="s">
        <v>63</v>
      </c>
    </row>
    <row r="688" spans="1:1">
      <c r="A688" s="42" t="s">
        <v>63</v>
      </c>
    </row>
    <row r="689" spans="1:1">
      <c r="A689" s="42" t="s">
        <v>62</v>
      </c>
    </row>
    <row r="690" spans="1:1">
      <c r="A690" s="42" t="s">
        <v>63</v>
      </c>
    </row>
    <row r="691" spans="1:1">
      <c r="A691" s="42" t="s">
        <v>63</v>
      </c>
    </row>
    <row r="692" spans="1:1">
      <c r="A692" s="42" t="s">
        <v>62</v>
      </c>
    </row>
    <row r="693" spans="1:1">
      <c r="A693" s="42" t="s">
        <v>63</v>
      </c>
    </row>
    <row r="694" spans="1:1">
      <c r="A694" s="42" t="s">
        <v>63</v>
      </c>
    </row>
    <row r="695" spans="1:1">
      <c r="A695" s="42" t="s">
        <v>63</v>
      </c>
    </row>
    <row r="696" spans="1:1">
      <c r="A696" s="42" t="s">
        <v>63</v>
      </c>
    </row>
    <row r="697" spans="1:1">
      <c r="A697" s="42" t="s">
        <v>62</v>
      </c>
    </row>
    <row r="698" spans="1:1">
      <c r="A698" s="42" t="s">
        <v>63</v>
      </c>
    </row>
    <row r="699" spans="1:1">
      <c r="A699" s="42" t="s">
        <v>63</v>
      </c>
    </row>
    <row r="700" spans="1:1">
      <c r="A700" s="42" t="s">
        <v>63</v>
      </c>
    </row>
    <row r="701" spans="1:1">
      <c r="A701" s="42" t="s">
        <v>63</v>
      </c>
    </row>
    <row r="702" spans="1:1">
      <c r="A702" s="42" t="s">
        <v>62</v>
      </c>
    </row>
    <row r="703" spans="1:1">
      <c r="A703" s="42" t="s">
        <v>63</v>
      </c>
    </row>
    <row r="704" spans="1:1">
      <c r="A704" s="42" t="s">
        <v>63</v>
      </c>
    </row>
    <row r="705" spans="1:1">
      <c r="A705" s="42" t="s">
        <v>62</v>
      </c>
    </row>
    <row r="706" spans="1:1">
      <c r="A706" s="42" t="s">
        <v>63</v>
      </c>
    </row>
    <row r="707" spans="1:1">
      <c r="A707" s="42" t="s">
        <v>62</v>
      </c>
    </row>
    <row r="708" spans="1:1">
      <c r="A708" s="42" t="s">
        <v>63</v>
      </c>
    </row>
    <row r="709" spans="1:1">
      <c r="A709" s="42" t="s">
        <v>63</v>
      </c>
    </row>
    <row r="710" spans="1:1">
      <c r="A710" s="42" t="s">
        <v>63</v>
      </c>
    </row>
    <row r="711" spans="1:1">
      <c r="A711" s="42" t="s">
        <v>63</v>
      </c>
    </row>
    <row r="712" spans="1:1">
      <c r="A712" s="42" t="s">
        <v>63</v>
      </c>
    </row>
    <row r="713" spans="1:1">
      <c r="A713" s="42" t="s">
        <v>63</v>
      </c>
    </row>
    <row r="714" spans="1:1">
      <c r="A714" s="42" t="s">
        <v>63</v>
      </c>
    </row>
    <row r="715" spans="1:1">
      <c r="A715" s="42" t="s">
        <v>63</v>
      </c>
    </row>
    <row r="716" spans="1:1">
      <c r="A716" s="42" t="s">
        <v>63</v>
      </c>
    </row>
    <row r="717" spans="1:1">
      <c r="A717" s="42" t="s">
        <v>63</v>
      </c>
    </row>
    <row r="718" spans="1:1">
      <c r="A718" s="42" t="s">
        <v>62</v>
      </c>
    </row>
    <row r="719" spans="1:1">
      <c r="A719" s="42" t="s">
        <v>63</v>
      </c>
    </row>
    <row r="720" spans="1:1">
      <c r="A720" s="42" t="s">
        <v>63</v>
      </c>
    </row>
    <row r="721" spans="1:1">
      <c r="A721" s="42" t="s">
        <v>63</v>
      </c>
    </row>
    <row r="722" spans="1:1">
      <c r="A722" s="42" t="s">
        <v>62</v>
      </c>
    </row>
    <row r="723" spans="1:1">
      <c r="A723" s="42" t="s">
        <v>62</v>
      </c>
    </row>
    <row r="724" spans="1:1">
      <c r="A724" s="42" t="s">
        <v>62</v>
      </c>
    </row>
    <row r="725" spans="1:1">
      <c r="A725" s="42" t="s">
        <v>62</v>
      </c>
    </row>
    <row r="726" spans="1:1">
      <c r="A726" s="42" t="s">
        <v>62</v>
      </c>
    </row>
    <row r="727" spans="1:1">
      <c r="A727" s="42" t="s">
        <v>63</v>
      </c>
    </row>
    <row r="728" spans="1:1">
      <c r="A728" s="42" t="s">
        <v>62</v>
      </c>
    </row>
    <row r="729" spans="1:1">
      <c r="A729" s="42" t="s">
        <v>63</v>
      </c>
    </row>
    <row r="730" spans="1:1">
      <c r="A730" s="42" t="s">
        <v>63</v>
      </c>
    </row>
    <row r="731" spans="1:1">
      <c r="A731" s="42" t="s">
        <v>63</v>
      </c>
    </row>
    <row r="732" spans="1:1">
      <c r="A732" s="42" t="s">
        <v>63</v>
      </c>
    </row>
    <row r="733" spans="1:1">
      <c r="A733" s="42" t="s">
        <v>62</v>
      </c>
    </row>
    <row r="734" spans="1:1">
      <c r="A734" s="42" t="s">
        <v>63</v>
      </c>
    </row>
    <row r="735" spans="1:1">
      <c r="A735" s="42" t="s">
        <v>63</v>
      </c>
    </row>
    <row r="736" spans="1:1">
      <c r="A736" s="42" t="s">
        <v>63</v>
      </c>
    </row>
    <row r="737" spans="1:1">
      <c r="A737" s="42" t="s">
        <v>62</v>
      </c>
    </row>
    <row r="738" spans="1:1">
      <c r="A738" s="42" t="s">
        <v>62</v>
      </c>
    </row>
    <row r="739" spans="1:1">
      <c r="A739" s="42" t="s">
        <v>63</v>
      </c>
    </row>
    <row r="740" spans="1:1">
      <c r="A740" s="42" t="s">
        <v>63</v>
      </c>
    </row>
    <row r="741" spans="1:1">
      <c r="A741" s="42" t="s">
        <v>63</v>
      </c>
    </row>
    <row r="742" spans="1:1">
      <c r="A742" s="42" t="s">
        <v>63</v>
      </c>
    </row>
    <row r="743" spans="1:1">
      <c r="A743" s="42" t="s">
        <v>63</v>
      </c>
    </row>
    <row r="744" spans="1:1">
      <c r="A744" s="42" t="s">
        <v>63</v>
      </c>
    </row>
    <row r="745" spans="1:1">
      <c r="A745" s="42" t="s">
        <v>63</v>
      </c>
    </row>
    <row r="746" spans="1:1">
      <c r="A746" s="42" t="s">
        <v>63</v>
      </c>
    </row>
    <row r="747" spans="1:1">
      <c r="A747" s="42" t="s">
        <v>62</v>
      </c>
    </row>
    <row r="748" spans="1:1">
      <c r="A748" s="42" t="s">
        <v>63</v>
      </c>
    </row>
    <row r="749" spans="1:1">
      <c r="A749" s="42" t="s">
        <v>63</v>
      </c>
    </row>
    <row r="750" spans="1:1">
      <c r="A750" s="42" t="s">
        <v>62</v>
      </c>
    </row>
    <row r="751" spans="1:1">
      <c r="A751" s="42" t="s">
        <v>62</v>
      </c>
    </row>
    <row r="752" spans="1:1">
      <c r="A752" s="42" t="s">
        <v>63</v>
      </c>
    </row>
    <row r="753" spans="1:1">
      <c r="A753" s="42" t="s">
        <v>62</v>
      </c>
    </row>
    <row r="754" spans="1:1">
      <c r="A754" s="42" t="s">
        <v>62</v>
      </c>
    </row>
    <row r="755" spans="1:1">
      <c r="A755" s="42" t="s">
        <v>63</v>
      </c>
    </row>
    <row r="756" spans="1:1">
      <c r="A756" s="42" t="s">
        <v>62</v>
      </c>
    </row>
    <row r="757" spans="1:1">
      <c r="A757" s="42" t="s">
        <v>62</v>
      </c>
    </row>
    <row r="758" spans="1:1">
      <c r="A758" s="42" t="s">
        <v>63</v>
      </c>
    </row>
    <row r="759" spans="1:1">
      <c r="A759" s="42" t="s">
        <v>62</v>
      </c>
    </row>
    <row r="760" spans="1:1">
      <c r="A760" s="42" t="s">
        <v>63</v>
      </c>
    </row>
    <row r="761" spans="1:1">
      <c r="A761" s="42" t="s">
        <v>63</v>
      </c>
    </row>
    <row r="762" spans="1:1">
      <c r="A762" s="42" t="s">
        <v>63</v>
      </c>
    </row>
    <row r="763" spans="1:1">
      <c r="A763" s="42" t="s">
        <v>62</v>
      </c>
    </row>
    <row r="764" spans="1:1">
      <c r="A764" s="42" t="s">
        <v>62</v>
      </c>
    </row>
    <row r="765" spans="1:1">
      <c r="A765" s="42" t="s">
        <v>62</v>
      </c>
    </row>
    <row r="766" spans="1:1">
      <c r="A766" s="42" t="s">
        <v>63</v>
      </c>
    </row>
    <row r="767" spans="1:1">
      <c r="A767" s="42" t="s">
        <v>63</v>
      </c>
    </row>
    <row r="768" spans="1:1">
      <c r="A768" s="42" t="s">
        <v>62</v>
      </c>
    </row>
    <row r="769" spans="1:1">
      <c r="A769" s="42" t="s">
        <v>63</v>
      </c>
    </row>
    <row r="770" spans="1:1">
      <c r="A770" s="42" t="s">
        <v>62</v>
      </c>
    </row>
    <row r="771" spans="1:1">
      <c r="A771" s="42" t="s">
        <v>62</v>
      </c>
    </row>
    <row r="772" spans="1:1">
      <c r="A772" s="42" t="s">
        <v>62</v>
      </c>
    </row>
    <row r="773" spans="1:1">
      <c r="A773" s="42" t="s">
        <v>63</v>
      </c>
    </row>
    <row r="774" spans="1:1">
      <c r="A774" s="42" t="s">
        <v>62</v>
      </c>
    </row>
    <row r="775" spans="1:1">
      <c r="A775" s="42" t="s">
        <v>63</v>
      </c>
    </row>
    <row r="776" spans="1:1">
      <c r="A776" s="42" t="s">
        <v>62</v>
      </c>
    </row>
    <row r="777" spans="1:1">
      <c r="A777" s="42" t="s">
        <v>62</v>
      </c>
    </row>
    <row r="778" spans="1:1">
      <c r="A778" s="42" t="s">
        <v>62</v>
      </c>
    </row>
    <row r="779" spans="1:1">
      <c r="A779" s="42" t="s">
        <v>62</v>
      </c>
    </row>
    <row r="780" spans="1:1">
      <c r="A780" s="42" t="s">
        <v>63</v>
      </c>
    </row>
    <row r="781" spans="1:1">
      <c r="A781" s="42" t="s">
        <v>62</v>
      </c>
    </row>
    <row r="782" spans="1:1">
      <c r="A782" s="42" t="s">
        <v>62</v>
      </c>
    </row>
    <row r="783" spans="1:1">
      <c r="A783" s="42" t="s">
        <v>63</v>
      </c>
    </row>
    <row r="784" spans="1:1">
      <c r="A784" s="42" t="s">
        <v>62</v>
      </c>
    </row>
    <row r="785" spans="1:1">
      <c r="A785" s="42" t="s">
        <v>62</v>
      </c>
    </row>
    <row r="786" spans="1:1">
      <c r="A786" s="42" t="s">
        <v>62</v>
      </c>
    </row>
    <row r="787" spans="1:1">
      <c r="A787" s="42" t="s">
        <v>62</v>
      </c>
    </row>
    <row r="788" spans="1:1">
      <c r="A788" s="42" t="s">
        <v>62</v>
      </c>
    </row>
    <row r="789" spans="1:1">
      <c r="A789" s="42" t="s">
        <v>63</v>
      </c>
    </row>
    <row r="790" spans="1:1">
      <c r="A790" s="42" t="s">
        <v>62</v>
      </c>
    </row>
    <row r="791" spans="1:1">
      <c r="A791" s="42" t="s">
        <v>63</v>
      </c>
    </row>
    <row r="792" spans="1:1">
      <c r="A792" s="42" t="s">
        <v>63</v>
      </c>
    </row>
    <row r="793" spans="1:1">
      <c r="A793" s="42" t="s">
        <v>63</v>
      </c>
    </row>
    <row r="794" spans="1:1">
      <c r="A794" s="42" t="s">
        <v>62</v>
      </c>
    </row>
    <row r="795" spans="1:1">
      <c r="A795" s="42" t="s">
        <v>62</v>
      </c>
    </row>
    <row r="796" spans="1:1">
      <c r="A796" s="42" t="s">
        <v>62</v>
      </c>
    </row>
    <row r="797" spans="1:1">
      <c r="A797" s="42" t="s">
        <v>63</v>
      </c>
    </row>
    <row r="798" spans="1:1">
      <c r="A798" s="42" t="s">
        <v>62</v>
      </c>
    </row>
    <row r="799" spans="1:1">
      <c r="A799" s="42" t="s">
        <v>63</v>
      </c>
    </row>
    <row r="800" spans="1:1">
      <c r="A800" s="42" t="s">
        <v>62</v>
      </c>
    </row>
    <row r="801" spans="1:1">
      <c r="A801" s="42" t="s">
        <v>62</v>
      </c>
    </row>
    <row r="802" spans="1:1">
      <c r="A802" s="42" t="s">
        <v>63</v>
      </c>
    </row>
    <row r="803" spans="1:1">
      <c r="A803" s="42" t="s">
        <v>63</v>
      </c>
    </row>
    <row r="804" spans="1:1">
      <c r="A804" s="42" t="s">
        <v>62</v>
      </c>
    </row>
    <row r="805" spans="1:1">
      <c r="A805" s="42" t="s">
        <v>62</v>
      </c>
    </row>
    <row r="806" spans="1:1">
      <c r="A806" s="42" t="s">
        <v>63</v>
      </c>
    </row>
    <row r="807" spans="1:1">
      <c r="A807" s="42" t="s">
        <v>62</v>
      </c>
    </row>
    <row r="808" spans="1:1">
      <c r="A808" s="42" t="s">
        <v>63</v>
      </c>
    </row>
    <row r="809" spans="1:1">
      <c r="A809" s="42" t="s">
        <v>63</v>
      </c>
    </row>
    <row r="810" spans="1:1">
      <c r="A810" s="42" t="s">
        <v>62</v>
      </c>
    </row>
    <row r="811" spans="1:1">
      <c r="A811" s="42" t="s">
        <v>63</v>
      </c>
    </row>
    <row r="812" spans="1:1">
      <c r="A812" s="42" t="s">
        <v>63</v>
      </c>
    </row>
    <row r="813" spans="1:1">
      <c r="A813" s="42" t="s">
        <v>62</v>
      </c>
    </row>
    <row r="814" spans="1:1">
      <c r="A814" s="42" t="s">
        <v>63</v>
      </c>
    </row>
    <row r="815" spans="1:1">
      <c r="A815" s="42" t="s">
        <v>63</v>
      </c>
    </row>
    <row r="816" spans="1:1">
      <c r="A816" s="42" t="s">
        <v>63</v>
      </c>
    </row>
    <row r="817" spans="1:1">
      <c r="A817" s="42" t="s">
        <v>63</v>
      </c>
    </row>
    <row r="818" spans="1:1">
      <c r="A818" s="42" t="s">
        <v>62</v>
      </c>
    </row>
    <row r="819" spans="1:1">
      <c r="A819" s="42" t="s">
        <v>63</v>
      </c>
    </row>
    <row r="820" spans="1:1">
      <c r="A820" s="42" t="s">
        <v>62</v>
      </c>
    </row>
    <row r="821" spans="1:1">
      <c r="A821" s="42" t="s">
        <v>63</v>
      </c>
    </row>
    <row r="822" spans="1:1">
      <c r="A822" s="42" t="s">
        <v>63</v>
      </c>
    </row>
    <row r="823" spans="1:1">
      <c r="A823" s="42" t="s">
        <v>63</v>
      </c>
    </row>
    <row r="824" spans="1:1">
      <c r="A824" s="42" t="s">
        <v>63</v>
      </c>
    </row>
    <row r="825" spans="1:1">
      <c r="A825" s="42" t="s">
        <v>63</v>
      </c>
    </row>
    <row r="826" spans="1:1">
      <c r="A826" s="42" t="s">
        <v>62</v>
      </c>
    </row>
    <row r="827" spans="1:1">
      <c r="A827" s="42" t="s">
        <v>62</v>
      </c>
    </row>
    <row r="828" spans="1:1">
      <c r="A828" s="42" t="s">
        <v>63</v>
      </c>
    </row>
    <row r="829" spans="1:1">
      <c r="A829" s="42" t="s">
        <v>63</v>
      </c>
    </row>
    <row r="830" spans="1:1">
      <c r="A830" s="42" t="s">
        <v>63</v>
      </c>
    </row>
    <row r="831" spans="1:1">
      <c r="A831" s="42" t="s">
        <v>62</v>
      </c>
    </row>
    <row r="832" spans="1:1">
      <c r="A832" s="42" t="s">
        <v>63</v>
      </c>
    </row>
    <row r="833" spans="1:1">
      <c r="A833" s="42" t="s">
        <v>63</v>
      </c>
    </row>
    <row r="834" spans="1:1">
      <c r="A834" s="42" t="s">
        <v>63</v>
      </c>
    </row>
    <row r="835" spans="1:1">
      <c r="A835" s="42" t="s">
        <v>63</v>
      </c>
    </row>
    <row r="836" spans="1:1">
      <c r="A836" s="42" t="s">
        <v>62</v>
      </c>
    </row>
    <row r="837" spans="1:1">
      <c r="A837" s="42" t="s">
        <v>63</v>
      </c>
    </row>
    <row r="838" spans="1:1">
      <c r="A838" s="42" t="s">
        <v>62</v>
      </c>
    </row>
    <row r="839" spans="1:1">
      <c r="A839" s="42" t="s">
        <v>62</v>
      </c>
    </row>
    <row r="840" spans="1:1">
      <c r="A840" s="42" t="s">
        <v>62</v>
      </c>
    </row>
    <row r="841" spans="1:1">
      <c r="A841" s="42" t="s">
        <v>62</v>
      </c>
    </row>
    <row r="842" spans="1:1">
      <c r="A842" s="42" t="s">
        <v>63</v>
      </c>
    </row>
    <row r="843" spans="1:1">
      <c r="A843" s="42" t="s">
        <v>63</v>
      </c>
    </row>
    <row r="844" spans="1:1">
      <c r="A844" s="42" t="s">
        <v>63</v>
      </c>
    </row>
    <row r="845" spans="1:1">
      <c r="A845" s="42" t="s">
        <v>63</v>
      </c>
    </row>
    <row r="846" spans="1:1">
      <c r="A846" s="42" t="s">
        <v>63</v>
      </c>
    </row>
    <row r="847" spans="1:1">
      <c r="A847" s="42" t="s">
        <v>62</v>
      </c>
    </row>
    <row r="848" spans="1:1">
      <c r="A848" s="42" t="s">
        <v>62</v>
      </c>
    </row>
    <row r="849" spans="1:1">
      <c r="A849" s="42" t="s">
        <v>62</v>
      </c>
    </row>
    <row r="850" spans="1:1">
      <c r="A850" s="42" t="s">
        <v>62</v>
      </c>
    </row>
    <row r="851" spans="1:1">
      <c r="A851" s="42" t="s">
        <v>62</v>
      </c>
    </row>
    <row r="852" spans="1:1">
      <c r="A852" s="42" t="s">
        <v>62</v>
      </c>
    </row>
    <row r="853" spans="1:1">
      <c r="A853" s="42" t="s">
        <v>62</v>
      </c>
    </row>
    <row r="854" spans="1:1">
      <c r="A854" s="42" t="s">
        <v>63</v>
      </c>
    </row>
    <row r="855" spans="1:1">
      <c r="A855" s="42" t="s">
        <v>62</v>
      </c>
    </row>
    <row r="856" spans="1:1">
      <c r="A856" s="42" t="s">
        <v>62</v>
      </c>
    </row>
    <row r="857" spans="1:1">
      <c r="A857" s="42" t="s">
        <v>62</v>
      </c>
    </row>
    <row r="858" spans="1:1">
      <c r="A858" s="42" t="s">
        <v>62</v>
      </c>
    </row>
    <row r="859" spans="1:1">
      <c r="A859" s="42" t="s">
        <v>63</v>
      </c>
    </row>
    <row r="860" spans="1:1">
      <c r="A860" s="42" t="s">
        <v>62</v>
      </c>
    </row>
    <row r="861" spans="1:1">
      <c r="A861" s="42" t="s">
        <v>62</v>
      </c>
    </row>
    <row r="862" spans="1:1">
      <c r="A862" s="42" t="s">
        <v>63</v>
      </c>
    </row>
    <row r="863" spans="1:1">
      <c r="A863" s="42" t="s">
        <v>63</v>
      </c>
    </row>
    <row r="864" spans="1:1">
      <c r="A864" s="42" t="s">
        <v>63</v>
      </c>
    </row>
    <row r="865" spans="1:1">
      <c r="A865" s="42" t="s">
        <v>63</v>
      </c>
    </row>
    <row r="866" spans="1:1">
      <c r="A866" s="42" t="s">
        <v>62</v>
      </c>
    </row>
    <row r="867" spans="1:1">
      <c r="A867" s="42" t="s">
        <v>62</v>
      </c>
    </row>
    <row r="868" spans="1:1">
      <c r="A868" s="42" t="s">
        <v>63</v>
      </c>
    </row>
    <row r="869" spans="1:1">
      <c r="A869" s="42" t="s">
        <v>62</v>
      </c>
    </row>
    <row r="870" spans="1:1">
      <c r="A870" s="42" t="s">
        <v>63</v>
      </c>
    </row>
    <row r="871" spans="1:1">
      <c r="A871" s="42" t="s">
        <v>62</v>
      </c>
    </row>
    <row r="872" spans="1:1">
      <c r="A872" s="42" t="s">
        <v>62</v>
      </c>
    </row>
    <row r="873" spans="1:1">
      <c r="A873" s="42" t="s">
        <v>63</v>
      </c>
    </row>
    <row r="874" spans="1:1">
      <c r="A874" s="42" t="s">
        <v>62</v>
      </c>
    </row>
    <row r="875" spans="1:1">
      <c r="A875" s="42" t="s">
        <v>62</v>
      </c>
    </row>
    <row r="876" spans="1:1">
      <c r="A876" s="42" t="s">
        <v>63</v>
      </c>
    </row>
    <row r="877" spans="1:1">
      <c r="A877" s="42" t="s">
        <v>63</v>
      </c>
    </row>
    <row r="878" spans="1:1">
      <c r="A878" s="42" t="s">
        <v>62</v>
      </c>
    </row>
    <row r="879" spans="1:1">
      <c r="A879" s="42" t="s">
        <v>63</v>
      </c>
    </row>
    <row r="880" spans="1:1">
      <c r="A880" s="42" t="s">
        <v>63</v>
      </c>
    </row>
    <row r="881" spans="1:1">
      <c r="A881" s="42" t="s">
        <v>62</v>
      </c>
    </row>
    <row r="882" spans="1:1">
      <c r="A882" s="42" t="s">
        <v>63</v>
      </c>
    </row>
    <row r="883" spans="1:1">
      <c r="A883" s="42" t="s">
        <v>63</v>
      </c>
    </row>
    <row r="884" spans="1:1">
      <c r="A884" s="42" t="s">
        <v>62</v>
      </c>
    </row>
    <row r="885" spans="1:1">
      <c r="A885" s="42" t="s">
        <v>63</v>
      </c>
    </row>
    <row r="886" spans="1:1">
      <c r="A886" s="42" t="s">
        <v>62</v>
      </c>
    </row>
    <row r="887" spans="1:1">
      <c r="A887" s="42" t="s">
        <v>62</v>
      </c>
    </row>
    <row r="888" spans="1:1">
      <c r="A888" s="42" t="s">
        <v>62</v>
      </c>
    </row>
    <row r="889" spans="1:1">
      <c r="A889" s="42" t="s">
        <v>63</v>
      </c>
    </row>
    <row r="890" spans="1:1">
      <c r="A890" s="42" t="s">
        <v>62</v>
      </c>
    </row>
    <row r="891" spans="1:1">
      <c r="A891" s="42" t="s">
        <v>62</v>
      </c>
    </row>
    <row r="892" spans="1:1">
      <c r="A892" s="42" t="s">
        <v>62</v>
      </c>
    </row>
    <row r="893" spans="1:1">
      <c r="A893" s="42" t="s">
        <v>63</v>
      </c>
    </row>
    <row r="894" spans="1:1">
      <c r="A894" s="42" t="s">
        <v>62</v>
      </c>
    </row>
    <row r="895" spans="1:1">
      <c r="A895" s="42" t="s">
        <v>62</v>
      </c>
    </row>
    <row r="896" spans="1:1">
      <c r="A896" s="42" t="s">
        <v>63</v>
      </c>
    </row>
    <row r="897" spans="1:1">
      <c r="A897" s="42" t="s">
        <v>63</v>
      </c>
    </row>
    <row r="898" spans="1:1">
      <c r="A898" s="42" t="s">
        <v>63</v>
      </c>
    </row>
    <row r="899" spans="1:1">
      <c r="A899" s="42" t="s">
        <v>62</v>
      </c>
    </row>
    <row r="900" spans="1:1">
      <c r="A900" s="42" t="s">
        <v>62</v>
      </c>
    </row>
    <row r="901" spans="1:1">
      <c r="A901" s="42" t="s">
        <v>63</v>
      </c>
    </row>
    <row r="902" spans="1:1">
      <c r="A902" s="42" t="s">
        <v>62</v>
      </c>
    </row>
    <row r="903" spans="1:1">
      <c r="A903" s="42" t="s">
        <v>63</v>
      </c>
    </row>
    <row r="904" spans="1:1">
      <c r="A904" s="42" t="s">
        <v>63</v>
      </c>
    </row>
    <row r="905" spans="1:1">
      <c r="A905" s="42" t="s">
        <v>63</v>
      </c>
    </row>
    <row r="906" spans="1:1">
      <c r="A906" s="42" t="s">
        <v>63</v>
      </c>
    </row>
    <row r="907" spans="1:1">
      <c r="A907" s="42" t="s">
        <v>63</v>
      </c>
    </row>
    <row r="908" spans="1:1">
      <c r="A908" s="42" t="s">
        <v>63</v>
      </c>
    </row>
    <row r="909" spans="1:1">
      <c r="A909" s="42" t="s">
        <v>62</v>
      </c>
    </row>
    <row r="910" spans="1:1">
      <c r="A910" s="42" t="s">
        <v>63</v>
      </c>
    </row>
    <row r="911" spans="1:1">
      <c r="A911" s="42" t="s">
        <v>63</v>
      </c>
    </row>
    <row r="912" spans="1:1">
      <c r="A912" s="42" t="s">
        <v>63</v>
      </c>
    </row>
    <row r="913" spans="1:1">
      <c r="A913" s="42" t="s">
        <v>62</v>
      </c>
    </row>
    <row r="914" spans="1:1">
      <c r="A914" s="42" t="s">
        <v>62</v>
      </c>
    </row>
    <row r="915" spans="1:1">
      <c r="A915" s="42" t="s">
        <v>62</v>
      </c>
    </row>
    <row r="916" spans="1:1">
      <c r="A916" s="42" t="s">
        <v>62</v>
      </c>
    </row>
    <row r="917" spans="1:1">
      <c r="A917" s="42" t="s">
        <v>63</v>
      </c>
    </row>
    <row r="918" spans="1:1">
      <c r="A918" s="42" t="s">
        <v>63</v>
      </c>
    </row>
    <row r="919" spans="1:1">
      <c r="A919" s="42" t="s">
        <v>62</v>
      </c>
    </row>
    <row r="920" spans="1:1">
      <c r="A920" s="42" t="s">
        <v>63</v>
      </c>
    </row>
    <row r="921" spans="1:1">
      <c r="A921" s="42" t="s">
        <v>62</v>
      </c>
    </row>
    <row r="922" spans="1:1">
      <c r="A922" s="42" t="s">
        <v>62</v>
      </c>
    </row>
    <row r="923" spans="1:1">
      <c r="A923" s="42" t="s">
        <v>63</v>
      </c>
    </row>
    <row r="924" spans="1:1">
      <c r="A924" s="42" t="s">
        <v>63</v>
      </c>
    </row>
    <row r="925" spans="1:1">
      <c r="A925" s="42" t="s">
        <v>62</v>
      </c>
    </row>
    <row r="926" spans="1:1">
      <c r="A926" s="42" t="s">
        <v>63</v>
      </c>
    </row>
    <row r="927" spans="1:1">
      <c r="A927" s="42" t="s">
        <v>62</v>
      </c>
    </row>
    <row r="928" spans="1:1">
      <c r="A928" s="42" t="s">
        <v>63</v>
      </c>
    </row>
    <row r="929" spans="1:1">
      <c r="A929" s="42" t="s">
        <v>63</v>
      </c>
    </row>
    <row r="930" spans="1:1">
      <c r="A930" s="42" t="s">
        <v>62</v>
      </c>
    </row>
    <row r="931" spans="1:1">
      <c r="A931" s="42" t="s">
        <v>63</v>
      </c>
    </row>
    <row r="932" spans="1:1">
      <c r="A932" s="42" t="s">
        <v>62</v>
      </c>
    </row>
    <row r="933" spans="1:1">
      <c r="A933" s="42" t="s">
        <v>62</v>
      </c>
    </row>
    <row r="934" spans="1:1">
      <c r="A934" s="42" t="s">
        <v>63</v>
      </c>
    </row>
    <row r="935" spans="1:1">
      <c r="A935" s="42" t="s">
        <v>62</v>
      </c>
    </row>
    <row r="936" spans="1:1">
      <c r="A936" s="42" t="s">
        <v>62</v>
      </c>
    </row>
    <row r="937" spans="1:1">
      <c r="A937" s="42" t="s">
        <v>63</v>
      </c>
    </row>
    <row r="938" spans="1:1">
      <c r="A938" s="42" t="s">
        <v>62</v>
      </c>
    </row>
    <row r="939" spans="1:1">
      <c r="A939" s="42" t="s">
        <v>62</v>
      </c>
    </row>
    <row r="940" spans="1:1">
      <c r="A940" s="42" t="s">
        <v>62</v>
      </c>
    </row>
    <row r="941" spans="1:1">
      <c r="A941" s="42" t="s">
        <v>62</v>
      </c>
    </row>
    <row r="942" spans="1:1">
      <c r="A942" s="42" t="s">
        <v>63</v>
      </c>
    </row>
    <row r="943" spans="1:1">
      <c r="A943" s="42" t="s">
        <v>63</v>
      </c>
    </row>
    <row r="944" spans="1:1">
      <c r="A944" s="42" t="s">
        <v>62</v>
      </c>
    </row>
    <row r="945" spans="1:1">
      <c r="A945" s="42" t="s">
        <v>63</v>
      </c>
    </row>
    <row r="946" spans="1:1">
      <c r="A946" s="42" t="s">
        <v>62</v>
      </c>
    </row>
    <row r="947" spans="1:1">
      <c r="A947" s="42" t="s">
        <v>63</v>
      </c>
    </row>
    <row r="948" spans="1:1">
      <c r="A948" s="42" t="s">
        <v>63</v>
      </c>
    </row>
    <row r="949" spans="1:1">
      <c r="A949" s="42" t="s">
        <v>62</v>
      </c>
    </row>
    <row r="950" spans="1:1">
      <c r="A950" s="42" t="s">
        <v>63</v>
      </c>
    </row>
    <row r="951" spans="1:1">
      <c r="A951" s="42" t="s">
        <v>63</v>
      </c>
    </row>
    <row r="952" spans="1:1">
      <c r="A952" s="42" t="s">
        <v>62</v>
      </c>
    </row>
    <row r="953" spans="1:1">
      <c r="A953" s="42" t="s">
        <v>63</v>
      </c>
    </row>
    <row r="954" spans="1:1">
      <c r="A954" s="42" t="s">
        <v>63</v>
      </c>
    </row>
    <row r="955" spans="1:1">
      <c r="A955" s="42" t="s">
        <v>62</v>
      </c>
    </row>
    <row r="956" spans="1:1">
      <c r="A956" s="42" t="s">
        <v>63</v>
      </c>
    </row>
    <row r="957" spans="1:1">
      <c r="A957" s="42" t="s">
        <v>63</v>
      </c>
    </row>
    <row r="958" spans="1:1">
      <c r="A958" s="42" t="s">
        <v>63</v>
      </c>
    </row>
    <row r="959" spans="1:1">
      <c r="A959" s="42" t="s">
        <v>63</v>
      </c>
    </row>
    <row r="960" spans="1:1">
      <c r="A960" s="42" t="s">
        <v>62</v>
      </c>
    </row>
    <row r="961" spans="1:1">
      <c r="A961" s="42" t="s">
        <v>62</v>
      </c>
    </row>
    <row r="962" spans="1:1">
      <c r="A962" s="42" t="s">
        <v>62</v>
      </c>
    </row>
    <row r="963" spans="1:1">
      <c r="A963" s="42" t="s">
        <v>63</v>
      </c>
    </row>
    <row r="964" spans="1:1">
      <c r="A964" s="42" t="s">
        <v>62</v>
      </c>
    </row>
    <row r="965" spans="1:1">
      <c r="A965" s="42" t="s">
        <v>62</v>
      </c>
    </row>
    <row r="966" spans="1:1">
      <c r="A966" s="42" t="s">
        <v>62</v>
      </c>
    </row>
    <row r="967" spans="1:1">
      <c r="A967" s="42" t="s">
        <v>63</v>
      </c>
    </row>
    <row r="968" spans="1:1">
      <c r="A968" s="42" t="s">
        <v>62</v>
      </c>
    </row>
    <row r="969" spans="1:1">
      <c r="A969" s="42" t="s">
        <v>63</v>
      </c>
    </row>
    <row r="970" spans="1:1">
      <c r="A970" s="42" t="s">
        <v>63</v>
      </c>
    </row>
    <row r="971" spans="1:1">
      <c r="A971" s="42" t="s">
        <v>62</v>
      </c>
    </row>
    <row r="972" spans="1:1">
      <c r="A972" s="42" t="s">
        <v>63</v>
      </c>
    </row>
    <row r="973" spans="1:1">
      <c r="A973" s="42" t="s">
        <v>63</v>
      </c>
    </row>
    <row r="974" spans="1:1">
      <c r="A974" s="42" t="s">
        <v>62</v>
      </c>
    </row>
    <row r="975" spans="1:1">
      <c r="A975" s="42" t="s">
        <v>63</v>
      </c>
    </row>
    <row r="976" spans="1:1">
      <c r="A976" s="42" t="s">
        <v>63</v>
      </c>
    </row>
    <row r="977" spans="1:1">
      <c r="A977" s="42" t="s">
        <v>63</v>
      </c>
    </row>
    <row r="978" spans="1:1">
      <c r="A978" s="42" t="s">
        <v>63</v>
      </c>
    </row>
    <row r="979" spans="1:1">
      <c r="A979" s="42" t="s">
        <v>63</v>
      </c>
    </row>
    <row r="980" spans="1:1">
      <c r="A980" s="42" t="s">
        <v>62</v>
      </c>
    </row>
    <row r="981" spans="1:1">
      <c r="A981" s="42" t="s">
        <v>62</v>
      </c>
    </row>
    <row r="982" spans="1:1">
      <c r="A982" s="42" t="s">
        <v>63</v>
      </c>
    </row>
    <row r="983" spans="1:1">
      <c r="A983" s="42" t="s">
        <v>62</v>
      </c>
    </row>
    <row r="984" spans="1:1">
      <c r="A984" s="42" t="s">
        <v>62</v>
      </c>
    </row>
    <row r="985" spans="1:1">
      <c r="A985" s="42" t="s">
        <v>62</v>
      </c>
    </row>
    <row r="986" spans="1:1">
      <c r="A986" s="42" t="s">
        <v>63</v>
      </c>
    </row>
    <row r="987" spans="1:1">
      <c r="A987" s="42" t="s">
        <v>63</v>
      </c>
    </row>
    <row r="988" spans="1:1">
      <c r="A988" s="42" t="s">
        <v>63</v>
      </c>
    </row>
    <row r="989" spans="1:1">
      <c r="A989" s="42" t="s">
        <v>63</v>
      </c>
    </row>
    <row r="990" spans="1:1">
      <c r="A990" s="42" t="s">
        <v>63</v>
      </c>
    </row>
    <row r="991" spans="1:1">
      <c r="A991" s="42" t="s">
        <v>63</v>
      </c>
    </row>
    <row r="992" spans="1:1">
      <c r="A992" s="42" t="s">
        <v>63</v>
      </c>
    </row>
    <row r="993" spans="1:1">
      <c r="A993" s="42" t="s">
        <v>63</v>
      </c>
    </row>
    <row r="994" spans="1:1">
      <c r="A994" s="42" t="s">
        <v>63</v>
      </c>
    </row>
    <row r="995" spans="1:1">
      <c r="A995" s="42" t="s">
        <v>63</v>
      </c>
    </row>
    <row r="996" spans="1:1">
      <c r="A996" s="42" t="s">
        <v>63</v>
      </c>
    </row>
    <row r="997" spans="1:1">
      <c r="A997" s="42" t="s">
        <v>63</v>
      </c>
    </row>
    <row r="998" spans="1:1">
      <c r="A998" s="42" t="s">
        <v>63</v>
      </c>
    </row>
    <row r="999" spans="1:1">
      <c r="A999" s="42" t="s">
        <v>63</v>
      </c>
    </row>
    <row r="1000" spans="1:1">
      <c r="A1000" s="42" t="s">
        <v>62</v>
      </c>
    </row>
    <row r="1001" spans="1:1">
      <c r="A1001" s="42" t="s">
        <v>62</v>
      </c>
    </row>
    <row r="1002" spans="1:1">
      <c r="A1002" s="42" t="s">
        <v>63</v>
      </c>
    </row>
    <row r="1003" spans="1:1">
      <c r="A1003" s="42" t="s">
        <v>62</v>
      </c>
    </row>
    <row r="1004" spans="1:1">
      <c r="A1004" s="42" t="s">
        <v>63</v>
      </c>
    </row>
    <row r="1005" spans="1:1">
      <c r="A1005" s="42" t="s">
        <v>63</v>
      </c>
    </row>
    <row r="1006" spans="1:1">
      <c r="A1006" s="42" t="s">
        <v>62</v>
      </c>
    </row>
    <row r="1007" spans="1:1">
      <c r="A1007" s="42" t="s">
        <v>63</v>
      </c>
    </row>
    <row r="1008" spans="1:1">
      <c r="A1008" s="42" t="s">
        <v>63</v>
      </c>
    </row>
    <row r="1009" spans="1:1">
      <c r="A1009" s="42" t="s">
        <v>63</v>
      </c>
    </row>
    <row r="1010" spans="1:1">
      <c r="A1010" s="42" t="s">
        <v>63</v>
      </c>
    </row>
    <row r="1011" spans="1:1">
      <c r="A1011" s="42" t="s">
        <v>63</v>
      </c>
    </row>
    <row r="1012" spans="1:1">
      <c r="A1012" s="42" t="s">
        <v>63</v>
      </c>
    </row>
    <row r="1013" spans="1:1">
      <c r="A1013" s="42" t="s">
        <v>63</v>
      </c>
    </row>
    <row r="1014" spans="1:1">
      <c r="A1014" s="42" t="s">
        <v>62</v>
      </c>
    </row>
    <row r="1015" spans="1:1">
      <c r="A1015" s="42" t="s">
        <v>63</v>
      </c>
    </row>
    <row r="1016" spans="1:1">
      <c r="A1016" s="42" t="s">
        <v>62</v>
      </c>
    </row>
    <row r="1017" spans="1:1">
      <c r="A1017" s="42" t="s">
        <v>63</v>
      </c>
    </row>
    <row r="1018" spans="1:1">
      <c r="A1018" s="42" t="s">
        <v>62</v>
      </c>
    </row>
    <row r="1019" spans="1:1">
      <c r="A1019" s="42" t="s">
        <v>62</v>
      </c>
    </row>
    <row r="1020" spans="1:1">
      <c r="A1020" s="42" t="s">
        <v>63</v>
      </c>
    </row>
    <row r="1021" spans="1:1">
      <c r="A1021" s="42" t="s">
        <v>63</v>
      </c>
    </row>
    <row r="1022" spans="1:1">
      <c r="A1022" s="42" t="s">
        <v>62</v>
      </c>
    </row>
    <row r="1023" spans="1:1">
      <c r="A1023" s="42" t="s">
        <v>62</v>
      </c>
    </row>
    <row r="1024" spans="1:1">
      <c r="A1024" s="42" t="s">
        <v>63</v>
      </c>
    </row>
    <row r="1025" spans="1:1">
      <c r="A1025" s="42" t="s">
        <v>62</v>
      </c>
    </row>
    <row r="1026" spans="1:1">
      <c r="A1026" s="42" t="s">
        <v>62</v>
      </c>
    </row>
    <row r="1027" spans="1:1">
      <c r="A1027" s="42" t="s">
        <v>63</v>
      </c>
    </row>
    <row r="1028" spans="1:1">
      <c r="A1028" s="42" t="s">
        <v>63</v>
      </c>
    </row>
    <row r="1029" spans="1:1">
      <c r="A1029" s="42" t="s">
        <v>62</v>
      </c>
    </row>
    <row r="1030" spans="1:1">
      <c r="A1030" s="42" t="s">
        <v>63</v>
      </c>
    </row>
    <row r="1031" spans="1:1">
      <c r="A1031" s="42" t="s">
        <v>62</v>
      </c>
    </row>
    <row r="1032" spans="1:1">
      <c r="A1032" s="42" t="s">
        <v>63</v>
      </c>
    </row>
    <row r="1033" spans="1:1">
      <c r="A1033" s="42" t="s">
        <v>63</v>
      </c>
    </row>
    <row r="1034" spans="1:1">
      <c r="A1034" s="42" t="s">
        <v>63</v>
      </c>
    </row>
    <row r="1035" spans="1:1">
      <c r="A1035" s="42" t="s">
        <v>62</v>
      </c>
    </row>
    <row r="1036" spans="1:1">
      <c r="A1036" s="42" t="s">
        <v>62</v>
      </c>
    </row>
    <row r="1037" spans="1:1">
      <c r="A1037" s="42" t="s">
        <v>62</v>
      </c>
    </row>
    <row r="1038" spans="1:1">
      <c r="A1038" s="42" t="s">
        <v>63</v>
      </c>
    </row>
    <row r="1039" spans="1:1">
      <c r="A1039" s="42" t="s">
        <v>63</v>
      </c>
    </row>
    <row r="1040" spans="1:1">
      <c r="A1040" s="42" t="s">
        <v>62</v>
      </c>
    </row>
    <row r="1041" spans="1:1">
      <c r="A1041" s="42" t="s">
        <v>62</v>
      </c>
    </row>
    <row r="1042" spans="1:1">
      <c r="A1042" s="42" t="s">
        <v>62</v>
      </c>
    </row>
    <row r="1043" spans="1:1">
      <c r="A1043" s="42" t="s">
        <v>62</v>
      </c>
    </row>
    <row r="1044" spans="1:1">
      <c r="A1044" s="42" t="s">
        <v>62</v>
      </c>
    </row>
    <row r="1045" spans="1:1">
      <c r="A1045" s="42" t="s">
        <v>63</v>
      </c>
    </row>
    <row r="1046" spans="1:1">
      <c r="A1046" s="42" t="s">
        <v>63</v>
      </c>
    </row>
    <row r="1047" spans="1:1">
      <c r="A1047" s="42" t="s">
        <v>63</v>
      </c>
    </row>
    <row r="1048" spans="1:1">
      <c r="A1048" s="42" t="s">
        <v>62</v>
      </c>
    </row>
    <row r="1049" spans="1:1">
      <c r="A1049" s="42" t="s">
        <v>62</v>
      </c>
    </row>
    <row r="1050" spans="1:1">
      <c r="A1050" s="42" t="s">
        <v>63</v>
      </c>
    </row>
    <row r="1051" spans="1:1">
      <c r="A1051" s="42" t="s">
        <v>62</v>
      </c>
    </row>
    <row r="1052" spans="1:1">
      <c r="A1052" s="42" t="s">
        <v>63</v>
      </c>
    </row>
    <row r="1053" spans="1:1">
      <c r="A1053" s="42" t="s">
        <v>62</v>
      </c>
    </row>
    <row r="1054" spans="1:1">
      <c r="A1054" s="42" t="s">
        <v>63</v>
      </c>
    </row>
    <row r="1055" spans="1:1">
      <c r="A1055" s="42" t="s">
        <v>63</v>
      </c>
    </row>
    <row r="1056" spans="1:1">
      <c r="A1056" s="42" t="s">
        <v>63</v>
      </c>
    </row>
    <row r="1057" spans="1:1">
      <c r="A1057" s="42" t="s">
        <v>63</v>
      </c>
    </row>
    <row r="1058" spans="1:1">
      <c r="A1058" s="42" t="s">
        <v>63</v>
      </c>
    </row>
    <row r="1059" spans="1:1">
      <c r="A1059" s="42" t="s">
        <v>63</v>
      </c>
    </row>
    <row r="1060" spans="1:1">
      <c r="A1060" s="42" t="s">
        <v>63</v>
      </c>
    </row>
    <row r="1061" spans="1:1">
      <c r="A1061" s="42" t="s">
        <v>62</v>
      </c>
    </row>
    <row r="1062" spans="1:1">
      <c r="A1062" s="42" t="s">
        <v>62</v>
      </c>
    </row>
    <row r="1063" spans="1:1">
      <c r="A1063" s="42" t="s">
        <v>62</v>
      </c>
    </row>
    <row r="1064" spans="1:1">
      <c r="A1064" s="42" t="s">
        <v>62</v>
      </c>
    </row>
    <row r="1065" spans="1:1">
      <c r="A1065" s="42" t="s">
        <v>63</v>
      </c>
    </row>
    <row r="1066" spans="1:1">
      <c r="A1066" s="42" t="s">
        <v>62</v>
      </c>
    </row>
    <row r="1067" spans="1:1">
      <c r="A1067" s="42" t="s">
        <v>63</v>
      </c>
    </row>
    <row r="1068" spans="1:1">
      <c r="A1068" s="42" t="s">
        <v>63</v>
      </c>
    </row>
    <row r="1069" spans="1:1">
      <c r="A1069" s="42" t="s">
        <v>63</v>
      </c>
    </row>
    <row r="1070" spans="1:1">
      <c r="A1070" s="42" t="s">
        <v>63</v>
      </c>
    </row>
    <row r="1071" spans="1:1">
      <c r="A1071" s="42" t="s">
        <v>63</v>
      </c>
    </row>
    <row r="1072" spans="1:1">
      <c r="A1072" s="42" t="s">
        <v>62</v>
      </c>
    </row>
    <row r="1073" spans="1:1">
      <c r="A1073" s="42" t="s">
        <v>63</v>
      </c>
    </row>
    <row r="1074" spans="1:1">
      <c r="A1074" s="42" t="s">
        <v>62</v>
      </c>
    </row>
    <row r="1075" spans="1:1">
      <c r="A1075" s="42" t="s">
        <v>63</v>
      </c>
    </row>
    <row r="1076" spans="1:1">
      <c r="A1076" s="42" t="s">
        <v>62</v>
      </c>
    </row>
    <row r="1077" spans="1:1">
      <c r="A1077" s="42" t="s">
        <v>62</v>
      </c>
    </row>
    <row r="1078" spans="1:1">
      <c r="A1078" s="42" t="s">
        <v>62</v>
      </c>
    </row>
    <row r="1079" spans="1:1">
      <c r="A1079" s="42" t="s">
        <v>63</v>
      </c>
    </row>
    <row r="1080" spans="1:1">
      <c r="A1080" s="42" t="s">
        <v>63</v>
      </c>
    </row>
    <row r="1081" spans="1:1">
      <c r="A1081" s="42" t="s">
        <v>62</v>
      </c>
    </row>
    <row r="1082" spans="1:1">
      <c r="A1082" s="42" t="s">
        <v>63</v>
      </c>
    </row>
    <row r="1083" spans="1:1">
      <c r="A1083" s="42" t="s">
        <v>62</v>
      </c>
    </row>
    <row r="1084" spans="1:1">
      <c r="A1084" s="42" t="s">
        <v>62</v>
      </c>
    </row>
    <row r="1085" spans="1:1">
      <c r="A1085" s="42" t="s">
        <v>62</v>
      </c>
    </row>
    <row r="1086" spans="1:1">
      <c r="A1086" s="42" t="s">
        <v>63</v>
      </c>
    </row>
    <row r="1087" spans="1:1">
      <c r="A1087" s="42" t="s">
        <v>63</v>
      </c>
    </row>
    <row r="1088" spans="1:1">
      <c r="A1088" s="42" t="s">
        <v>62</v>
      </c>
    </row>
    <row r="1089" spans="1:1">
      <c r="A1089" s="42" t="s">
        <v>63</v>
      </c>
    </row>
    <row r="1090" spans="1:1">
      <c r="A1090" s="42" t="s">
        <v>63</v>
      </c>
    </row>
    <row r="1091" spans="1:1">
      <c r="A1091" s="42" t="s">
        <v>63</v>
      </c>
    </row>
    <row r="1092" spans="1:1">
      <c r="A1092" s="42" t="s">
        <v>63</v>
      </c>
    </row>
    <row r="1093" spans="1:1">
      <c r="A1093" s="42" t="s">
        <v>62</v>
      </c>
    </row>
    <row r="1094" spans="1:1">
      <c r="A1094" s="42" t="s">
        <v>62</v>
      </c>
    </row>
    <row r="1095" spans="1:1">
      <c r="A1095" s="42" t="s">
        <v>63</v>
      </c>
    </row>
    <row r="1096" spans="1:1">
      <c r="A1096" s="42" t="s">
        <v>62</v>
      </c>
    </row>
    <row r="1097" spans="1:1">
      <c r="A1097" s="42" t="s">
        <v>63</v>
      </c>
    </row>
    <row r="1098" spans="1:1">
      <c r="A1098" s="42" t="s">
        <v>63</v>
      </c>
    </row>
    <row r="1099" spans="1:1">
      <c r="A1099" s="42" t="s">
        <v>63</v>
      </c>
    </row>
    <row r="1100" spans="1:1">
      <c r="A1100" s="42" t="s">
        <v>62</v>
      </c>
    </row>
    <row r="1101" spans="1:1">
      <c r="A1101" s="42" t="s">
        <v>63</v>
      </c>
    </row>
    <row r="1102" spans="1:1">
      <c r="A1102" s="42" t="s">
        <v>63</v>
      </c>
    </row>
    <row r="1103" spans="1:1">
      <c r="A1103" s="42" t="s">
        <v>63</v>
      </c>
    </row>
    <row r="1104" spans="1:1">
      <c r="A1104" s="42" t="s">
        <v>62</v>
      </c>
    </row>
    <row r="1105" spans="1:1">
      <c r="A1105" s="42" t="s">
        <v>62</v>
      </c>
    </row>
    <row r="1106" spans="1:1">
      <c r="A1106" s="42" t="s">
        <v>62</v>
      </c>
    </row>
    <row r="1107" spans="1:1">
      <c r="A1107" s="42" t="s">
        <v>62</v>
      </c>
    </row>
    <row r="1108" spans="1:1">
      <c r="A1108" s="42" t="s">
        <v>63</v>
      </c>
    </row>
    <row r="1109" spans="1:1">
      <c r="A1109" s="42" t="s">
        <v>63</v>
      </c>
    </row>
    <row r="1110" spans="1:1">
      <c r="A1110" s="42" t="s">
        <v>62</v>
      </c>
    </row>
    <row r="1111" spans="1:1">
      <c r="A1111" s="42" t="s">
        <v>62</v>
      </c>
    </row>
    <row r="1112" spans="1:1">
      <c r="A1112" s="42" t="s">
        <v>63</v>
      </c>
    </row>
    <row r="1113" spans="1:1">
      <c r="A1113" s="42" t="s">
        <v>63</v>
      </c>
    </row>
    <row r="1114" spans="1:1">
      <c r="A1114" s="42" t="s">
        <v>63</v>
      </c>
    </row>
    <row r="1115" spans="1:1">
      <c r="A1115" s="42" t="s">
        <v>63</v>
      </c>
    </row>
    <row r="1116" spans="1:1">
      <c r="A1116" s="42" t="s">
        <v>62</v>
      </c>
    </row>
    <row r="1117" spans="1:1">
      <c r="A1117" s="42" t="s">
        <v>63</v>
      </c>
    </row>
    <row r="1118" spans="1:1">
      <c r="A1118" s="42" t="s">
        <v>63</v>
      </c>
    </row>
    <row r="1119" spans="1:1">
      <c r="A1119" s="42" t="s">
        <v>63</v>
      </c>
    </row>
    <row r="1120" spans="1:1">
      <c r="A1120" s="42" t="s">
        <v>63</v>
      </c>
    </row>
    <row r="1121" spans="1:1">
      <c r="A1121" s="42" t="s">
        <v>62</v>
      </c>
    </row>
    <row r="1122" spans="1:1">
      <c r="A1122" s="42" t="s">
        <v>63</v>
      </c>
    </row>
    <row r="1123" spans="1:1">
      <c r="A1123" s="42" t="s">
        <v>63</v>
      </c>
    </row>
    <row r="1124" spans="1:1">
      <c r="A1124" s="42" t="s">
        <v>62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ACFCB-3650-7A40-B4D8-A245860A1D44}">
  <sheetPr>
    <tabColor theme="5"/>
  </sheetPr>
  <dimension ref="A14:H31"/>
  <sheetViews>
    <sheetView zoomScale="75" workbookViewId="0">
      <selection activeCell="K29" sqref="K29"/>
    </sheetView>
  </sheetViews>
  <sheetFormatPr baseColWidth="10" defaultRowHeight="16"/>
  <sheetData>
    <row r="14" spans="1:2">
      <c r="A14" t="s">
        <v>8</v>
      </c>
      <c r="B14">
        <v>162</v>
      </c>
    </row>
    <row r="15" spans="1:2">
      <c r="A15" t="s">
        <v>69</v>
      </c>
      <c r="B15">
        <v>104</v>
      </c>
    </row>
    <row r="16" spans="1:2">
      <c r="A16" t="s">
        <v>70</v>
      </c>
      <c r="B16">
        <v>29</v>
      </c>
    </row>
    <row r="17" spans="1:8">
      <c r="A17" t="s">
        <v>71</v>
      </c>
      <c r="B17">
        <v>29</v>
      </c>
    </row>
    <row r="19" spans="1:8">
      <c r="A19" t="s">
        <v>72</v>
      </c>
    </row>
    <row r="20" spans="1:8">
      <c r="A20" t="s">
        <v>45</v>
      </c>
      <c r="B20">
        <f>B17/B14</f>
        <v>0.17901234567901234</v>
      </c>
    </row>
    <row r="22" spans="1:8">
      <c r="A22" t="s">
        <v>73</v>
      </c>
    </row>
    <row r="23" spans="1:8">
      <c r="A23" t="s">
        <v>55</v>
      </c>
      <c r="B23">
        <f>B15/B14</f>
        <v>0.64197530864197527</v>
      </c>
      <c r="D23" t="s">
        <v>76</v>
      </c>
      <c r="E23">
        <f>_xlfn.NORM.S.INV(B24+B26)</f>
        <v>1.9599639845400536</v>
      </c>
      <c r="G23" t="s">
        <v>48</v>
      </c>
      <c r="H23">
        <f>SQRT((B23*(1-B23))/B14)</f>
        <v>3.7666749568576081E-2</v>
      </c>
    </row>
    <row r="24" spans="1:8">
      <c r="A24" t="s">
        <v>75</v>
      </c>
      <c r="B24">
        <v>0.95</v>
      </c>
      <c r="G24" t="s">
        <v>3</v>
      </c>
      <c r="H24">
        <f>H23*E23</f>
        <v>7.3825472569098716E-2</v>
      </c>
    </row>
    <row r="25" spans="1:8">
      <c r="A25" t="s">
        <v>5</v>
      </c>
      <c r="B25">
        <f>1-B24</f>
        <v>5.0000000000000044E-2</v>
      </c>
    </row>
    <row r="26" spans="1:8">
      <c r="A26" t="s">
        <v>6</v>
      </c>
      <c r="B26">
        <f>B25/2</f>
        <v>2.5000000000000022E-2</v>
      </c>
      <c r="G26" s="48">
        <f>B23-H24</f>
        <v>0.5681498360728765</v>
      </c>
      <c r="H26" s="46">
        <f>B23+H24</f>
        <v>0.71580078121107404</v>
      </c>
    </row>
    <row r="28" spans="1:8">
      <c r="A28" t="s">
        <v>74</v>
      </c>
    </row>
    <row r="29" spans="1:8">
      <c r="A29" t="s">
        <v>3</v>
      </c>
      <c r="B29">
        <v>0.05</v>
      </c>
      <c r="C29">
        <f>POWER(B29,2)</f>
        <v>2.5000000000000005E-3</v>
      </c>
      <c r="G29" t="s">
        <v>30</v>
      </c>
    </row>
    <row r="30" spans="1:8">
      <c r="A30" t="s">
        <v>76</v>
      </c>
      <c r="B30">
        <f>E23</f>
        <v>1.9599639845400536</v>
      </c>
      <c r="C30" s="19">
        <f>POWER(B30,2)</f>
        <v>3.8414588206941236</v>
      </c>
      <c r="E30" s="35" t="s">
        <v>8</v>
      </c>
      <c r="F30" s="56">
        <f>(C30*(B31)*(1-B31))/C29</f>
        <v>353.17298592328842</v>
      </c>
      <c r="G30" s="38">
        <v>354</v>
      </c>
    </row>
    <row r="31" spans="1:8">
      <c r="A31" t="s">
        <v>77</v>
      </c>
      <c r="B31">
        <f>B23</f>
        <v>0.64197530864197527</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04766-0ECA-F344-A838-73A30062BFB8}">
  <sheetPr>
    <tabColor theme="5"/>
  </sheetPr>
  <dimension ref="A15:H29"/>
  <sheetViews>
    <sheetView workbookViewId="0">
      <selection activeCell="K31" sqref="K31"/>
    </sheetView>
  </sheetViews>
  <sheetFormatPr baseColWidth="10" defaultRowHeight="16"/>
  <sheetData>
    <row r="15" spans="1:4">
      <c r="A15" t="s">
        <v>78</v>
      </c>
      <c r="D15" s="57">
        <v>0.156</v>
      </c>
    </row>
    <row r="16" spans="1:4">
      <c r="A16" t="s">
        <v>79</v>
      </c>
    </row>
    <row r="17" spans="1:8">
      <c r="A17" t="s">
        <v>80</v>
      </c>
    </row>
    <row r="18" spans="1:8">
      <c r="A18" t="s">
        <v>77</v>
      </c>
      <c r="B18">
        <f>15.6/100</f>
        <v>0.156</v>
      </c>
    </row>
    <row r="19" spans="1:8">
      <c r="A19" t="s">
        <v>3</v>
      </c>
      <c r="B19">
        <v>0.03</v>
      </c>
      <c r="C19">
        <f>POWER(B19,2)</f>
        <v>8.9999999999999998E-4</v>
      </c>
      <c r="D19" t="s">
        <v>7</v>
      </c>
      <c r="E19">
        <f>_xlfn.NORM.S.INV(B20+B22)</f>
        <v>1.9599639845400536</v>
      </c>
      <c r="G19" s="35" t="s">
        <v>8</v>
      </c>
      <c r="H19" s="27">
        <f>((E20*B18*(1-B18))/C19)</f>
        <v>561.97981574207893</v>
      </c>
    </row>
    <row r="20" spans="1:8">
      <c r="A20" t="s">
        <v>81</v>
      </c>
      <c r="B20">
        <v>0.95</v>
      </c>
      <c r="E20">
        <f>POWER(E19,2)</f>
        <v>3.8414588206941236</v>
      </c>
    </row>
    <row r="21" spans="1:8">
      <c r="A21" t="s">
        <v>5</v>
      </c>
      <c r="B21">
        <f>1-B20</f>
        <v>5.0000000000000044E-2</v>
      </c>
    </row>
    <row r="22" spans="1:8">
      <c r="A22" t="s">
        <v>6</v>
      </c>
      <c r="B22">
        <f>B21/2</f>
        <v>2.5000000000000022E-2</v>
      </c>
    </row>
    <row r="24" spans="1:8">
      <c r="A24" t="s">
        <v>82</v>
      </c>
    </row>
    <row r="25" spans="1:8">
      <c r="A25" t="s">
        <v>77</v>
      </c>
      <c r="B25">
        <f>15.6/100</f>
        <v>0.156</v>
      </c>
    </row>
    <row r="26" spans="1:8">
      <c r="A26" t="s">
        <v>3</v>
      </c>
      <c r="B26">
        <v>0.03</v>
      </c>
      <c r="C26">
        <f>POWER(B26,2)</f>
        <v>8.9999999999999998E-4</v>
      </c>
      <c r="D26" t="s">
        <v>7</v>
      </c>
      <c r="E26">
        <f>_xlfn.NORM.S.INV(B27+B29)</f>
        <v>2.5758293035488999</v>
      </c>
      <c r="G26" s="35" t="s">
        <v>8</v>
      </c>
      <c r="H26" s="27">
        <f>((E27*B25*(1-B25))/C26)</f>
        <v>970.64114008539639</v>
      </c>
    </row>
    <row r="27" spans="1:8">
      <c r="A27" t="s">
        <v>81</v>
      </c>
      <c r="B27">
        <v>0.99</v>
      </c>
      <c r="E27">
        <f>POWER(E26,2)</f>
        <v>6.6348966010212109</v>
      </c>
    </row>
    <row r="28" spans="1:8">
      <c r="A28" t="s">
        <v>5</v>
      </c>
      <c r="B28">
        <f>1-B27</f>
        <v>1.0000000000000009E-2</v>
      </c>
    </row>
    <row r="29" spans="1:8">
      <c r="A29" t="s">
        <v>6</v>
      </c>
      <c r="B29">
        <f>B28/2</f>
        <v>5.0000000000000044E-3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4420C-B289-BB40-B867-211E15BF6C20}">
  <sheetPr>
    <tabColor theme="5"/>
  </sheetPr>
  <dimension ref="A18:E27"/>
  <sheetViews>
    <sheetView workbookViewId="0">
      <selection activeCell="O30" sqref="O30"/>
    </sheetView>
  </sheetViews>
  <sheetFormatPr baseColWidth="10" defaultRowHeight="16"/>
  <sheetData>
    <row r="18" spans="1:5">
      <c r="A18" t="s">
        <v>45</v>
      </c>
      <c r="B18">
        <v>0.86</v>
      </c>
    </row>
    <row r="19" spans="1:5">
      <c r="A19" t="s">
        <v>8</v>
      </c>
      <c r="B19">
        <v>650</v>
      </c>
    </row>
    <row r="20" spans="1:5">
      <c r="A20" t="s">
        <v>57</v>
      </c>
      <c r="B20" s="21">
        <v>0.95</v>
      </c>
      <c r="D20" t="s">
        <v>76</v>
      </c>
      <c r="E20" s="47">
        <f>_xlfn.NORM.S.INV(B20+B22)</f>
        <v>1.9599639845400536</v>
      </c>
    </row>
    <row r="21" spans="1:5">
      <c r="A21" t="s">
        <v>5</v>
      </c>
      <c r="B21" s="21">
        <f>1-B20</f>
        <v>5.0000000000000044E-2</v>
      </c>
    </row>
    <row r="22" spans="1:5">
      <c r="A22" t="s">
        <v>6</v>
      </c>
      <c r="B22">
        <f>B21/2</f>
        <v>2.5000000000000022E-2</v>
      </c>
    </row>
    <row r="24" spans="1:5">
      <c r="A24" s="39" t="s">
        <v>89</v>
      </c>
      <c r="B24" s="42" t="s">
        <v>76</v>
      </c>
      <c r="C24" s="42" t="s">
        <v>48</v>
      </c>
      <c r="D24" s="60" t="s">
        <v>3</v>
      </c>
    </row>
    <row r="25" spans="1:5">
      <c r="B25" s="47">
        <f>E20</f>
        <v>1.9599639845400536</v>
      </c>
      <c r="C25">
        <f>SQRT((B18*(1-B18))/B19)</f>
        <v>1.3609951110520905E-2</v>
      </c>
      <c r="D25" s="61">
        <f>B25*C25</f>
        <v>2.667501400797188E-2</v>
      </c>
    </row>
    <row r="27" spans="1:5">
      <c r="A27" s="39" t="s">
        <v>90</v>
      </c>
      <c r="C27" s="48">
        <f>B18-D25</f>
        <v>0.83332498599202809</v>
      </c>
      <c r="D27" s="46">
        <f>B18+D25</f>
        <v>0.88667501400797188</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68EE6-A055-4B44-BF04-BFCE9926CB39}">
  <sheetPr>
    <tabColor theme="5"/>
  </sheetPr>
  <dimension ref="A9:I18"/>
  <sheetViews>
    <sheetView workbookViewId="0">
      <selection activeCell="M29" sqref="M29"/>
    </sheetView>
  </sheetViews>
  <sheetFormatPr baseColWidth="10" defaultRowHeight="16"/>
  <sheetData>
    <row r="9" spans="1:5">
      <c r="A9" t="s">
        <v>86</v>
      </c>
      <c r="C9" s="17">
        <v>0.87</v>
      </c>
      <c r="D9" s="59"/>
    </row>
    <row r="10" spans="1:5">
      <c r="A10" t="s">
        <v>87</v>
      </c>
      <c r="C10" s="17">
        <v>0.09</v>
      </c>
      <c r="D10">
        <v>0.09</v>
      </c>
    </row>
    <row r="11" spans="1:5">
      <c r="A11" t="s">
        <v>8</v>
      </c>
      <c r="C11">
        <v>1400</v>
      </c>
    </row>
    <row r="13" spans="1:5">
      <c r="A13" t="s">
        <v>88</v>
      </c>
    </row>
    <row r="14" spans="1:5">
      <c r="A14" t="s">
        <v>55</v>
      </c>
      <c r="B14">
        <f>D10</f>
        <v>0.09</v>
      </c>
    </row>
    <row r="15" spans="1:5">
      <c r="A15" t="s">
        <v>8</v>
      </c>
      <c r="B15">
        <f>C11</f>
        <v>1400</v>
      </c>
      <c r="D15" s="42" t="s">
        <v>76</v>
      </c>
      <c r="E15">
        <f>_xlfn.NORM.S.INV(B16+B18)</f>
        <v>1.9599639845400536</v>
      </c>
    </row>
    <row r="16" spans="1:5">
      <c r="A16" t="s">
        <v>101</v>
      </c>
      <c r="B16">
        <v>0.95</v>
      </c>
      <c r="D16" s="42" t="s">
        <v>48</v>
      </c>
      <c r="E16">
        <f>SQRT((B14*(1-B14)/B15))</f>
        <v>7.6485292703891775E-3</v>
      </c>
    </row>
    <row r="17" spans="1:9">
      <c r="A17" t="s">
        <v>5</v>
      </c>
      <c r="B17">
        <f>1-B16</f>
        <v>5.0000000000000044E-2</v>
      </c>
      <c r="D17" s="67" t="s">
        <v>3</v>
      </c>
      <c r="E17" s="66">
        <f>E15*E16</f>
        <v>1.4990841904663202E-2</v>
      </c>
      <c r="G17" s="63" t="s">
        <v>102</v>
      </c>
    </row>
    <row r="18" spans="1:9">
      <c r="A18" t="s">
        <v>6</v>
      </c>
      <c r="B18">
        <f>B17/2</f>
        <v>2.5000000000000022E-2</v>
      </c>
      <c r="H18" s="68">
        <f>B14-E17</f>
        <v>7.50091580953368E-2</v>
      </c>
      <c r="I18" s="69">
        <f>B14+E17</f>
        <v>0.10499084190466319</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4C274-FF11-0948-8750-5A499A0043F8}">
  <sheetPr>
    <tabColor theme="5"/>
  </sheetPr>
  <dimension ref="A1:G36"/>
  <sheetViews>
    <sheetView zoomScale="75" workbookViewId="0">
      <selection activeCell="P41" sqref="P41"/>
    </sheetView>
  </sheetViews>
  <sheetFormatPr baseColWidth="10" defaultRowHeight="16"/>
  <sheetData>
    <row r="1" spans="1:1">
      <c r="A1" t="s">
        <v>10</v>
      </c>
    </row>
    <row r="21" spans="1:7">
      <c r="A21" t="s">
        <v>8</v>
      </c>
      <c r="B21">
        <v>491</v>
      </c>
    </row>
    <row r="22" spans="1:7">
      <c r="A22" t="s">
        <v>77</v>
      </c>
      <c r="B22">
        <v>0.5</v>
      </c>
    </row>
    <row r="23" spans="1:7">
      <c r="A23" t="s">
        <v>13</v>
      </c>
      <c r="B23" s="17">
        <v>0.95</v>
      </c>
    </row>
    <row r="24" spans="1:7">
      <c r="A24" t="s">
        <v>91</v>
      </c>
    </row>
    <row r="26" spans="1:7">
      <c r="A26" t="s">
        <v>49</v>
      </c>
      <c r="B26" t="s">
        <v>48</v>
      </c>
      <c r="C26" s="60" t="s">
        <v>3</v>
      </c>
    </row>
    <row r="27" spans="1:7">
      <c r="A27">
        <f>_xlfn.NORM.S.INV(0.95+0.025)</f>
        <v>1.9599639845400536</v>
      </c>
      <c r="B27" s="19">
        <f>SQRT((0.5*(1-0.5))/B21)</f>
        <v>2.2564684120326209E-2</v>
      </c>
      <c r="C27" s="61">
        <f>A27*B27</f>
        <v>4.4225968198362234E-2</v>
      </c>
    </row>
    <row r="28" spans="1:7">
      <c r="A28">
        <f>POWER(A27,2)</f>
        <v>3.8414588206941236</v>
      </c>
      <c r="C28">
        <f>POWER(C27,2)</f>
        <v>1.9559362630825476E-3</v>
      </c>
    </row>
    <row r="29" spans="1:7">
      <c r="A29" t="s">
        <v>92</v>
      </c>
    </row>
    <row r="30" spans="1:7">
      <c r="A30" t="s">
        <v>98</v>
      </c>
    </row>
    <row r="32" spans="1:7">
      <c r="A32" s="62" t="s">
        <v>93</v>
      </c>
      <c r="D32" s="52" t="s">
        <v>3</v>
      </c>
      <c r="E32" s="52" t="s">
        <v>99</v>
      </c>
      <c r="F32" s="52" t="s">
        <v>8</v>
      </c>
      <c r="G32" s="64" t="s">
        <v>100</v>
      </c>
    </row>
    <row r="33" spans="1:7">
      <c r="A33" t="s">
        <v>94</v>
      </c>
      <c r="D33">
        <v>0.04</v>
      </c>
      <c r="E33">
        <f>POWER(D33,2)</f>
        <v>1.6000000000000001E-3</v>
      </c>
      <c r="F33" s="20">
        <f>(($A$28*($B$22)*(1-$B$22)))/E33</f>
        <v>600.22794073345676</v>
      </c>
      <c r="G33" s="65">
        <v>601</v>
      </c>
    </row>
    <row r="34" spans="1:7">
      <c r="A34" t="s">
        <v>95</v>
      </c>
      <c r="D34">
        <v>0.03</v>
      </c>
      <c r="E34">
        <f t="shared" ref="E34:E36" si="0">POWER(D34,2)</f>
        <v>8.9999999999999998E-4</v>
      </c>
      <c r="F34" s="20">
        <f t="shared" ref="F34:F36" si="1">(($A$28*($B$22)*(1-$B$22)))/E34</f>
        <v>1067.0718946372565</v>
      </c>
      <c r="G34" s="66">
        <v>1068</v>
      </c>
    </row>
    <row r="35" spans="1:7">
      <c r="A35" t="s">
        <v>96</v>
      </c>
      <c r="D35">
        <v>0.02</v>
      </c>
      <c r="E35">
        <f t="shared" si="0"/>
        <v>4.0000000000000002E-4</v>
      </c>
      <c r="F35" s="20">
        <f t="shared" si="1"/>
        <v>2400.911762933827</v>
      </c>
      <c r="G35" s="66">
        <v>2401</v>
      </c>
    </row>
    <row r="36" spans="1:7">
      <c r="A36" t="s">
        <v>97</v>
      </c>
      <c r="D36">
        <v>0.01</v>
      </c>
      <c r="E36">
        <f t="shared" si="0"/>
        <v>1E-4</v>
      </c>
      <c r="F36" s="20">
        <f t="shared" si="1"/>
        <v>9603.6470517353082</v>
      </c>
      <c r="G36" s="66">
        <v>9604</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29749-B9DB-7C41-97EC-D9D792FBC7FA}">
  <sheetPr>
    <tabColor theme="5"/>
  </sheetPr>
  <dimension ref="A23:L28"/>
  <sheetViews>
    <sheetView zoomScale="85" workbookViewId="0">
      <selection activeCell="N24" sqref="N24"/>
    </sheetView>
  </sheetViews>
  <sheetFormatPr baseColWidth="10" defaultRowHeight="16"/>
  <sheetData>
    <row r="23" spans="1:12">
      <c r="D23" t="s">
        <v>20</v>
      </c>
      <c r="H23" t="s">
        <v>104</v>
      </c>
      <c r="K23" t="s">
        <v>106</v>
      </c>
    </row>
    <row r="24" spans="1:12">
      <c r="A24" t="s">
        <v>8</v>
      </c>
      <c r="B24">
        <v>1500</v>
      </c>
      <c r="E24" t="s">
        <v>45</v>
      </c>
      <c r="F24">
        <v>0.53</v>
      </c>
      <c r="H24" t="s">
        <v>45</v>
      </c>
      <c r="I24">
        <v>0.31</v>
      </c>
      <c r="K24" t="s">
        <v>45</v>
      </c>
      <c r="L24">
        <v>0.05</v>
      </c>
    </row>
    <row r="25" spans="1:12">
      <c r="E25" t="s">
        <v>76</v>
      </c>
      <c r="F25">
        <f>_xlfn.NORM.S.INV($B$26+$B$28)</f>
        <v>1.9599639845400536</v>
      </c>
      <c r="H25" t="s">
        <v>76</v>
      </c>
      <c r="I25">
        <f>_xlfn.NORM.S.INV($B$26+$B$28)</f>
        <v>1.9599639845400536</v>
      </c>
      <c r="K25" t="s">
        <v>76</v>
      </c>
      <c r="L25">
        <f>_xlfn.NORM.S.INV($B$26+$B$28)</f>
        <v>1.9599639845400536</v>
      </c>
    </row>
    <row r="26" spans="1:12">
      <c r="A26" t="s">
        <v>103</v>
      </c>
      <c r="B26">
        <v>0.95</v>
      </c>
      <c r="E26" t="s">
        <v>48</v>
      </c>
      <c r="F26">
        <f>SQRT((F24*(1-F24))/B24)</f>
        <v>1.2886685635440428E-2</v>
      </c>
      <c r="H26" t="s">
        <v>48</v>
      </c>
      <c r="I26">
        <f>SQRT((I24*(1-I24))/B24)</f>
        <v>1.1941524190822544E-2</v>
      </c>
      <c r="K26" t="s">
        <v>48</v>
      </c>
      <c r="L26">
        <f>SQRT((L24*(1-L24))/B24)</f>
        <v>5.6273143387113771E-3</v>
      </c>
    </row>
    <row r="27" spans="1:12">
      <c r="A27" t="s">
        <v>5</v>
      </c>
      <c r="B27">
        <f>1-B26</f>
        <v>5.0000000000000044E-2</v>
      </c>
      <c r="E27" s="66" t="s">
        <v>3</v>
      </c>
      <c r="F27" s="66">
        <f>F25*F26</f>
        <v>2.5257439725552895E-2</v>
      </c>
      <c r="H27" s="66" t="s">
        <v>3</v>
      </c>
      <c r="I27" s="66">
        <f>I25*I26</f>
        <v>2.3404957334525991E-2</v>
      </c>
      <c r="K27" s="66" t="s">
        <v>3</v>
      </c>
      <c r="L27" s="66">
        <f>L25*L26</f>
        <v>1.1029333433560128E-2</v>
      </c>
    </row>
    <row r="28" spans="1:12">
      <c r="A28" t="s">
        <v>6</v>
      </c>
      <c r="B28">
        <f>B27/2</f>
        <v>2.5000000000000022E-2</v>
      </c>
      <c r="D28" s="70" t="s">
        <v>105</v>
      </c>
      <c r="E28" s="71">
        <f>F24-F27</f>
        <v>0.50474256027444708</v>
      </c>
      <c r="F28" s="72">
        <f>F24+F27</f>
        <v>0.55525743972555297</v>
      </c>
      <c r="G28" s="70" t="s">
        <v>105</v>
      </c>
      <c r="H28" s="71">
        <f>I24-I27</f>
        <v>0.28659504266547403</v>
      </c>
      <c r="I28" s="72">
        <f>I24+I27</f>
        <v>0.33340495733452596</v>
      </c>
      <c r="J28" s="70" t="s">
        <v>105</v>
      </c>
      <c r="K28" s="71">
        <f>L24-L27</f>
        <v>3.8970666566439875E-2</v>
      </c>
      <c r="L28" s="72">
        <f>L24+L27</f>
        <v>6.102933343356013E-2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38AF4-2997-1B4A-BCE2-B8E5A6E6507D}">
  <sheetPr>
    <tabColor theme="4" tint="0.39997558519241921"/>
  </sheetPr>
  <dimension ref="A1:F31"/>
  <sheetViews>
    <sheetView workbookViewId="0">
      <selection activeCell="F25" sqref="F25"/>
    </sheetView>
  </sheetViews>
  <sheetFormatPr baseColWidth="10" defaultRowHeight="16"/>
  <sheetData>
    <row r="1" spans="1:3" ht="19">
      <c r="A1" s="1" t="s">
        <v>0</v>
      </c>
    </row>
    <row r="14" spans="1:3">
      <c r="A14" t="s">
        <v>1</v>
      </c>
      <c r="B14">
        <v>6.84</v>
      </c>
      <c r="C14">
        <f>POWER(B14,2)</f>
        <v>46.785599999999995</v>
      </c>
    </row>
    <row r="18" spans="1:6">
      <c r="A18" t="s">
        <v>2</v>
      </c>
    </row>
    <row r="19" spans="1:6">
      <c r="A19" t="s">
        <v>3</v>
      </c>
      <c r="B19">
        <v>1.5</v>
      </c>
      <c r="C19">
        <f>POWER(B19,2)</f>
        <v>2.25</v>
      </c>
      <c r="D19" t="s">
        <v>7</v>
      </c>
      <c r="E19">
        <f>_xlfn.NORM.S.INV(B20+B22)</f>
        <v>1.9599639845400536</v>
      </c>
      <c r="F19">
        <f>POWER(E19,2)</f>
        <v>3.8414588206941236</v>
      </c>
    </row>
    <row r="20" spans="1:6">
      <c r="A20" t="s">
        <v>4</v>
      </c>
      <c r="B20">
        <v>0.95</v>
      </c>
    </row>
    <row r="21" spans="1:6">
      <c r="A21" t="s">
        <v>5</v>
      </c>
      <c r="B21">
        <f>1-B20</f>
        <v>5.0000000000000044E-2</v>
      </c>
    </row>
    <row r="22" spans="1:6">
      <c r="A22" t="s">
        <v>6</v>
      </c>
      <c r="B22">
        <f>B21/2</f>
        <v>2.5000000000000022E-2</v>
      </c>
      <c r="E22" t="s">
        <v>8</v>
      </c>
      <c r="F22">
        <f>(F19*C14)/C19</f>
        <v>79.87775813398531</v>
      </c>
    </row>
    <row r="23" spans="1:6">
      <c r="E23" s="2" t="s">
        <v>8</v>
      </c>
      <c r="F23" s="3">
        <f>F22</f>
        <v>79.87775813398531</v>
      </c>
    </row>
    <row r="25" spans="1:6">
      <c r="A25" t="s">
        <v>9</v>
      </c>
    </row>
    <row r="26" spans="1:6">
      <c r="A26" t="s">
        <v>1</v>
      </c>
      <c r="B26">
        <v>6.84</v>
      </c>
      <c r="C26">
        <f>POWER(B26,2)</f>
        <v>46.785599999999995</v>
      </c>
      <c r="D26" t="s">
        <v>7</v>
      </c>
      <c r="E26">
        <f>_xlfn.NORM.S.INV(B28+B30)</f>
        <v>1.6448536269514715</v>
      </c>
      <c r="F26">
        <f>POWER(E26,2)</f>
        <v>2.7055434540954106</v>
      </c>
    </row>
    <row r="27" spans="1:6">
      <c r="A27" t="s">
        <v>3</v>
      </c>
      <c r="B27">
        <v>2</v>
      </c>
      <c r="C27">
        <f>POWER(B27,2)</f>
        <v>4</v>
      </c>
    </row>
    <row r="28" spans="1:6">
      <c r="A28" t="s">
        <v>4</v>
      </c>
      <c r="B28">
        <v>0.9</v>
      </c>
    </row>
    <row r="29" spans="1:6">
      <c r="A29" t="s">
        <v>5</v>
      </c>
      <c r="B29">
        <f>1-B28</f>
        <v>9.9999999999999978E-2</v>
      </c>
    </row>
    <row r="30" spans="1:6">
      <c r="A30" t="s">
        <v>6</v>
      </c>
      <c r="B30">
        <f>B29/2</f>
        <v>4.9999999999999989E-2</v>
      </c>
      <c r="E30" t="s">
        <v>8</v>
      </c>
      <c r="F30">
        <f>(F26*C26)/C27</f>
        <v>31.645118456481558</v>
      </c>
    </row>
    <row r="31" spans="1:6">
      <c r="E31" s="2" t="s">
        <v>8</v>
      </c>
      <c r="F31" s="3">
        <f>F30</f>
        <v>31.645118456481558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62F63-8398-5149-992C-052184E69D80}">
  <sheetPr>
    <tabColor theme="4" tint="0.39997558519241921"/>
  </sheetPr>
  <dimension ref="A14:G24"/>
  <sheetViews>
    <sheetView workbookViewId="0">
      <selection activeCell="C30" sqref="C30"/>
    </sheetView>
  </sheetViews>
  <sheetFormatPr baseColWidth="10" defaultRowHeight="16"/>
  <cols>
    <col min="1" max="1" width="21.33203125" customWidth="1"/>
  </cols>
  <sheetData>
    <row r="14" spans="1:7">
      <c r="A14" t="s">
        <v>11</v>
      </c>
      <c r="B14">
        <v>2.41</v>
      </c>
      <c r="C14" t="s">
        <v>15</v>
      </c>
      <c r="G14" t="s">
        <v>15</v>
      </c>
    </row>
    <row r="15" spans="1:7">
      <c r="A15" s="4" t="s">
        <v>12</v>
      </c>
      <c r="B15" s="4">
        <v>0.15</v>
      </c>
      <c r="C15" s="4">
        <f>POWER(B15,2)</f>
        <v>2.2499999999999999E-2</v>
      </c>
      <c r="E15" s="4" t="s">
        <v>7</v>
      </c>
      <c r="F15" s="4">
        <f>_xlfn.NORM.S.INV(B18+B16)</f>
        <v>1.9599639845400536</v>
      </c>
      <c r="G15" s="4">
        <f>POWER(F15,2)</f>
        <v>3.8414588206941236</v>
      </c>
    </row>
    <row r="16" spans="1:7">
      <c r="A16" t="s">
        <v>13</v>
      </c>
      <c r="B16">
        <v>0.95</v>
      </c>
    </row>
    <row r="17" spans="1:7">
      <c r="A17" t="s">
        <v>5</v>
      </c>
      <c r="B17">
        <f>1-B16</f>
        <v>5.0000000000000044E-2</v>
      </c>
    </row>
    <row r="18" spans="1:7">
      <c r="A18" t="s">
        <v>6</v>
      </c>
      <c r="B18">
        <f>B17/2</f>
        <v>2.5000000000000022E-2</v>
      </c>
    </row>
    <row r="19" spans="1:7">
      <c r="A19" s="5"/>
      <c r="B19" s="6"/>
      <c r="C19" s="6"/>
      <c r="D19" s="6"/>
      <c r="E19" s="6"/>
      <c r="F19" s="6" t="s">
        <v>8</v>
      </c>
      <c r="G19" s="7">
        <f>(G15*C15)/C20</f>
        <v>17.639351727677095</v>
      </c>
    </row>
    <row r="20" spans="1:7">
      <c r="A20" s="8" t="s">
        <v>14</v>
      </c>
      <c r="B20" s="9">
        <v>7.0000000000000007E-2</v>
      </c>
      <c r="C20" s="9">
        <f>POWER(B20,2)</f>
        <v>4.9000000000000007E-3</v>
      </c>
      <c r="D20" s="10"/>
      <c r="E20" s="10"/>
      <c r="F20" s="2" t="s">
        <v>8</v>
      </c>
      <c r="G20" s="3">
        <f>G19</f>
        <v>17.639351727677095</v>
      </c>
    </row>
    <row r="21" spans="1:7">
      <c r="A21" s="5"/>
      <c r="B21" s="6"/>
      <c r="C21" s="6"/>
      <c r="D21" s="6"/>
      <c r="E21" s="6"/>
      <c r="F21" s="6"/>
      <c r="G21" s="7"/>
    </row>
    <row r="22" spans="1:7">
      <c r="A22" s="8" t="s">
        <v>16</v>
      </c>
      <c r="B22" s="9">
        <f>0.05</f>
        <v>0.05</v>
      </c>
      <c r="C22" s="9">
        <f>POWER(B22,2)</f>
        <v>2.5000000000000005E-3</v>
      </c>
      <c r="D22" s="9"/>
      <c r="E22" s="9"/>
      <c r="F22" s="2" t="s">
        <v>8</v>
      </c>
      <c r="G22" s="14">
        <f>(C15*G15)/C22</f>
        <v>34.573129386247103</v>
      </c>
    </row>
    <row r="23" spans="1:7">
      <c r="A23" s="5"/>
      <c r="B23" s="6"/>
      <c r="C23" s="6"/>
      <c r="D23" s="6"/>
      <c r="E23" s="6"/>
      <c r="F23" s="6" t="s">
        <v>8</v>
      </c>
      <c r="G23" s="15">
        <f>(G15*C15)/C24</f>
        <v>96.036470517353081</v>
      </c>
    </row>
    <row r="24" spans="1:7">
      <c r="A24" s="8" t="s">
        <v>17</v>
      </c>
      <c r="B24" s="9">
        <f>0.03</f>
        <v>0.03</v>
      </c>
      <c r="C24" s="13">
        <f>POWER(B24,2)</f>
        <v>8.9999999999999998E-4</v>
      </c>
      <c r="D24" s="10"/>
      <c r="E24" s="10"/>
      <c r="F24" s="11" t="s">
        <v>8</v>
      </c>
      <c r="G24" s="12">
        <f>97</f>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ABCEB-CF75-3241-8A89-21468371AFBB}">
  <dimension ref="A1:I22"/>
  <sheetViews>
    <sheetView workbookViewId="0">
      <selection activeCell="H20" sqref="H20"/>
    </sheetView>
  </sheetViews>
  <sheetFormatPr baseColWidth="10" defaultRowHeight="16"/>
  <sheetData>
    <row r="1" spans="1:9">
      <c r="A1" t="s">
        <v>10</v>
      </c>
    </row>
    <row r="15" spans="1:9">
      <c r="A15" t="s">
        <v>18</v>
      </c>
      <c r="C15" s="16">
        <v>30000</v>
      </c>
      <c r="D15" s="16">
        <v>45000</v>
      </c>
      <c r="G15" t="s">
        <v>21</v>
      </c>
    </row>
    <row r="16" spans="1:9">
      <c r="A16" t="s">
        <v>19</v>
      </c>
      <c r="B16" s="18">
        <v>0.95</v>
      </c>
      <c r="D16" t="s">
        <v>7</v>
      </c>
      <c r="E16" s="21">
        <f>_xlfn.NORM.S.INV(B16+B18)</f>
        <v>1.9599639845400536</v>
      </c>
      <c r="G16" t="s">
        <v>22</v>
      </c>
      <c r="I16">
        <f>(D15-C15)/4</f>
        <v>3750</v>
      </c>
    </row>
    <row r="17" spans="1:9">
      <c r="A17" t="s">
        <v>5</v>
      </c>
      <c r="B17">
        <v>0.05</v>
      </c>
      <c r="E17">
        <f>POWER(E16,2)</f>
        <v>3.8414588206941236</v>
      </c>
      <c r="I17">
        <f>POWER(I16,2)</f>
        <v>14062500</v>
      </c>
    </row>
    <row r="18" spans="1:9">
      <c r="A18" t="s">
        <v>6</v>
      </c>
      <c r="B18">
        <f>B17/2</f>
        <v>2.5000000000000001E-2</v>
      </c>
    </row>
    <row r="19" spans="1:9">
      <c r="A19" s="24" t="s">
        <v>23</v>
      </c>
      <c r="B19" s="25">
        <f>POWER(500,2)</f>
        <v>250000</v>
      </c>
      <c r="C19" s="25"/>
      <c r="D19" s="26" t="s">
        <v>24</v>
      </c>
      <c r="E19" s="27">
        <f xml:space="preserve"> (I17*E17)/B19</f>
        <v>216.08205866404444</v>
      </c>
      <c r="F19" s="31">
        <v>217</v>
      </c>
    </row>
    <row r="20" spans="1:9">
      <c r="A20" s="28" t="s">
        <v>25</v>
      </c>
      <c r="B20" s="29">
        <f>POWER(200,2)</f>
        <v>40000</v>
      </c>
      <c r="C20" s="30"/>
      <c r="D20" s="26" t="s">
        <v>24</v>
      </c>
      <c r="E20" s="27">
        <f>(I17*E17)/B20</f>
        <v>1350.5128666502778</v>
      </c>
      <c r="F20" s="32">
        <f>1251</f>
        <v>1251</v>
      </c>
    </row>
    <row r="21" spans="1:9">
      <c r="A21" s="28" t="s">
        <v>26</v>
      </c>
      <c r="B21" s="29">
        <f>POWER(100,2)</f>
        <v>10000</v>
      </c>
      <c r="C21" s="29"/>
      <c r="D21" s="26" t="s">
        <v>24</v>
      </c>
      <c r="E21" s="27">
        <f>(I17*E17)/B21</f>
        <v>5402.0514666011113</v>
      </c>
      <c r="F21" s="33">
        <v>5403</v>
      </c>
    </row>
    <row r="22" spans="1:9">
      <c r="A22" s="34" t="s">
        <v>27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81C8C-8BED-0A42-A3E9-E3A77E677C0E}">
  <sheetPr>
    <tabColor theme="4" tint="0.39997558519241921"/>
  </sheetPr>
  <dimension ref="A20:F35"/>
  <sheetViews>
    <sheetView topLeftCell="A4" workbookViewId="0">
      <selection activeCell="H23" sqref="H23"/>
    </sheetView>
  </sheetViews>
  <sheetFormatPr baseColWidth="10" defaultRowHeight="16"/>
  <sheetData>
    <row r="20" spans="1:6">
      <c r="A20" t="s">
        <v>3</v>
      </c>
      <c r="B20">
        <v>2</v>
      </c>
      <c r="C20">
        <f>POWER(B20,2)</f>
        <v>4</v>
      </c>
    </row>
    <row r="21" spans="1:6">
      <c r="A21" t="s">
        <v>28</v>
      </c>
      <c r="B21">
        <v>22.5</v>
      </c>
      <c r="C21">
        <f>POWER(B21,2)</f>
        <v>506.25</v>
      </c>
    </row>
    <row r="22" spans="1:6">
      <c r="A22" t="s">
        <v>29</v>
      </c>
    </row>
    <row r="23" spans="1:6">
      <c r="A23" t="s">
        <v>19</v>
      </c>
      <c r="B23">
        <v>0.9</v>
      </c>
      <c r="D23" t="s">
        <v>7</v>
      </c>
      <c r="E23">
        <f>_xlfn.NORM.S.INV(B23+B25)</f>
        <v>1.6448536269514715</v>
      </c>
      <c r="F23">
        <f>POWER(E23,2)</f>
        <v>2.7055434540954106</v>
      </c>
    </row>
    <row r="24" spans="1:6">
      <c r="A24" t="s">
        <v>5</v>
      </c>
      <c r="B24">
        <f>1-B23</f>
        <v>9.9999999999999978E-2</v>
      </c>
      <c r="F24" t="s">
        <v>30</v>
      </c>
    </row>
    <row r="25" spans="1:6">
      <c r="A25" t="s">
        <v>6</v>
      </c>
      <c r="B25">
        <f>B24/2</f>
        <v>4.9999999999999989E-2</v>
      </c>
      <c r="D25" s="35" t="s">
        <v>8</v>
      </c>
      <c r="E25" s="27">
        <f>(F23*C21)/C20</f>
        <v>342.42034340895043</v>
      </c>
      <c r="F25" s="27">
        <v>343</v>
      </c>
    </row>
    <row r="27" spans="1:6">
      <c r="A27" t="s">
        <v>31</v>
      </c>
    </row>
    <row r="28" spans="1:6">
      <c r="A28" t="s">
        <v>19</v>
      </c>
      <c r="B28">
        <v>0.95</v>
      </c>
      <c r="D28" t="s">
        <v>7</v>
      </c>
      <c r="E28">
        <f>_xlfn.NORM.S.INV(B28+B30)</f>
        <v>1.9599639845400536</v>
      </c>
      <c r="F28">
        <f>POWER(E28,2)</f>
        <v>3.8414588206941236</v>
      </c>
    </row>
    <row r="29" spans="1:6">
      <c r="A29" t="s">
        <v>5</v>
      </c>
      <c r="B29">
        <f>1-B28</f>
        <v>5.0000000000000044E-2</v>
      </c>
      <c r="F29" t="s">
        <v>30</v>
      </c>
    </row>
    <row r="30" spans="1:6">
      <c r="A30" t="s">
        <v>6</v>
      </c>
      <c r="B30">
        <f>B29/2</f>
        <v>2.5000000000000022E-2</v>
      </c>
      <c r="D30" s="35" t="s">
        <v>8</v>
      </c>
      <c r="E30" s="27">
        <f>(F28*C21)/C20</f>
        <v>486.18463199410002</v>
      </c>
      <c r="F30" s="27">
        <f>487</f>
        <v>487</v>
      </c>
    </row>
    <row r="32" spans="1:6">
      <c r="A32" s="36" t="s">
        <v>32</v>
      </c>
    </row>
    <row r="33" spans="1:6">
      <c r="A33" t="s">
        <v>19</v>
      </c>
      <c r="B33">
        <v>0.99</v>
      </c>
      <c r="D33" t="s">
        <v>7</v>
      </c>
      <c r="E33">
        <f>_xlfn.NORM.S.INV(B33+B35)</f>
        <v>2.5758293035488999</v>
      </c>
      <c r="F33">
        <f>POWER(E33,2)</f>
        <v>6.6348966010212109</v>
      </c>
    </row>
    <row r="34" spans="1:6">
      <c r="A34" t="s">
        <v>5</v>
      </c>
      <c r="B34">
        <f>1-B33</f>
        <v>1.0000000000000009E-2</v>
      </c>
      <c r="F34" t="s">
        <v>30</v>
      </c>
    </row>
    <row r="35" spans="1:6">
      <c r="A35" t="s">
        <v>6</v>
      </c>
      <c r="B35">
        <f>B34/2</f>
        <v>5.0000000000000044E-3</v>
      </c>
      <c r="D35" s="35" t="s">
        <v>8</v>
      </c>
      <c r="E35" s="37">
        <f>(F33*C21)/C20</f>
        <v>839.72910106674703</v>
      </c>
      <c r="F35" s="27">
        <v>840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77838-F6E1-D742-8942-C73FC99F6496}">
  <dimension ref="A17:F29"/>
  <sheetViews>
    <sheetView workbookViewId="0">
      <selection activeCell="B30" sqref="B30"/>
    </sheetView>
  </sheetViews>
  <sheetFormatPr baseColWidth="10" defaultRowHeight="16"/>
  <sheetData>
    <row r="17" spans="1:6">
      <c r="A17" t="s">
        <v>12</v>
      </c>
      <c r="B17">
        <v>6.25</v>
      </c>
      <c r="C17">
        <f>POWER(B17,2)</f>
        <v>39.0625</v>
      </c>
    </row>
    <row r="19" spans="1:6">
      <c r="A19" t="s">
        <v>33</v>
      </c>
    </row>
    <row r="20" spans="1:6">
      <c r="A20" t="s">
        <v>34</v>
      </c>
    </row>
    <row r="21" spans="1:6">
      <c r="A21" t="s">
        <v>3</v>
      </c>
      <c r="B21">
        <v>2</v>
      </c>
      <c r="C21">
        <f>POWER(B21,2)</f>
        <v>4</v>
      </c>
    </row>
    <row r="22" spans="1:6">
      <c r="A22" t="s">
        <v>35</v>
      </c>
      <c r="B22">
        <v>0.95</v>
      </c>
      <c r="D22" t="s">
        <v>7</v>
      </c>
      <c r="E22">
        <f>_xlfn.NORM.S.INV(B22+B24)</f>
        <v>1.9599639845400536</v>
      </c>
      <c r="F22">
        <f>POWER(E22,2)</f>
        <v>3.8414588206941236</v>
      </c>
    </row>
    <row r="23" spans="1:6">
      <c r="A23" t="s">
        <v>5</v>
      </c>
      <c r="B23">
        <f>1-B22</f>
        <v>5.0000000000000044E-2</v>
      </c>
    </row>
    <row r="24" spans="1:6">
      <c r="A24" t="s">
        <v>6</v>
      </c>
      <c r="B24">
        <f>B23/2</f>
        <v>2.5000000000000022E-2</v>
      </c>
    </row>
    <row r="26" spans="1:6">
      <c r="B26" s="35" t="s">
        <v>24</v>
      </c>
      <c r="C26" s="26">
        <f>(F22*C17)/C21</f>
        <v>37.514246295841048</v>
      </c>
      <c r="D26" s="38">
        <v>38</v>
      </c>
    </row>
    <row r="28" spans="1:6">
      <c r="A28" t="s">
        <v>36</v>
      </c>
    </row>
    <row r="29" spans="1:6">
      <c r="A29" t="s">
        <v>37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860F2-3CC7-C64C-80F1-69F0479DDAA8}">
  <sheetPr>
    <tabColor theme="4" tint="0.39997558519241921"/>
  </sheetPr>
  <dimension ref="A10:G17"/>
  <sheetViews>
    <sheetView workbookViewId="0">
      <selection activeCell="A17" sqref="A17"/>
    </sheetView>
  </sheetViews>
  <sheetFormatPr baseColWidth="10" defaultRowHeight="16"/>
  <sheetData>
    <row r="10" spans="1:7">
      <c r="A10" t="s">
        <v>38</v>
      </c>
      <c r="D10" t="s">
        <v>41</v>
      </c>
    </row>
    <row r="11" spans="1:7">
      <c r="E11" t="s">
        <v>42</v>
      </c>
      <c r="F11">
        <f>(60-5)/4</f>
        <v>13.75</v>
      </c>
      <c r="G11">
        <f>POWER(F11,2)</f>
        <v>189.0625</v>
      </c>
    </row>
    <row r="12" spans="1:7">
      <c r="A12" t="s">
        <v>39</v>
      </c>
      <c r="B12">
        <v>3</v>
      </c>
      <c r="C12">
        <f>POWER(B12,2)</f>
        <v>9</v>
      </c>
    </row>
    <row r="13" spans="1:7">
      <c r="A13" t="s">
        <v>40</v>
      </c>
      <c r="B13" s="17">
        <v>0.95</v>
      </c>
      <c r="C13">
        <v>0.95</v>
      </c>
      <c r="E13" t="s">
        <v>7</v>
      </c>
      <c r="F13" s="21">
        <f>_xlfn.NORM.S.INV(C13+C15)</f>
        <v>1.9599639845400536</v>
      </c>
      <c r="G13" s="19">
        <f>POWER(F13,2)</f>
        <v>3.8414588206941236</v>
      </c>
    </row>
    <row r="14" spans="1:7">
      <c r="A14" t="s">
        <v>5</v>
      </c>
      <c r="C14">
        <f>1-C13</f>
        <v>5.0000000000000044E-2</v>
      </c>
    </row>
    <row r="15" spans="1:7">
      <c r="A15" t="s">
        <v>6</v>
      </c>
      <c r="C15">
        <f>C14/2</f>
        <v>2.5000000000000022E-2</v>
      </c>
    </row>
    <row r="16" spans="1:7">
      <c r="E16" s="22" t="s">
        <v>43</v>
      </c>
      <c r="F16" s="23">
        <f>(G13*G11)/C12</f>
        <v>80.697312031942531</v>
      </c>
    </row>
    <row r="17" spans="1:1">
      <c r="A17" s="39" t="s">
        <v>44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1E3A0-3EE4-BF46-9BB1-4EDD193EF186}">
  <sheetPr>
    <tabColor theme="4" tint="0.39997558519241921"/>
  </sheetPr>
  <dimension ref="A16:G27"/>
  <sheetViews>
    <sheetView zoomScale="92" workbookViewId="0">
      <selection activeCell="F23" sqref="F23"/>
    </sheetView>
  </sheetViews>
  <sheetFormatPr baseColWidth="10" defaultRowHeight="16"/>
  <cols>
    <col min="2" max="2" width="12" customWidth="1"/>
  </cols>
  <sheetData>
    <row r="16" spans="1:2">
      <c r="A16" t="s">
        <v>8</v>
      </c>
      <c r="B16">
        <v>611</v>
      </c>
    </row>
    <row r="18" spans="1:7">
      <c r="A18" t="s">
        <v>45</v>
      </c>
      <c r="B18" s="40">
        <f>281/B16</f>
        <v>0.45990180032733224</v>
      </c>
    </row>
    <row r="19" spans="1:7">
      <c r="A19" t="s">
        <v>20</v>
      </c>
      <c r="B19" s="44">
        <f>B18</f>
        <v>0.45990180032733224</v>
      </c>
    </row>
    <row r="21" spans="1:7">
      <c r="A21" t="s">
        <v>47</v>
      </c>
      <c r="E21" s="42" t="s">
        <v>49</v>
      </c>
      <c r="F21" t="s">
        <v>48</v>
      </c>
      <c r="G21" s="22" t="s">
        <v>3</v>
      </c>
    </row>
    <row r="22" spans="1:7">
      <c r="A22" t="s">
        <v>40</v>
      </c>
      <c r="B22">
        <v>0.9</v>
      </c>
      <c r="E22" s="20">
        <f>_xlfn.NORM.S.INV(B22+B24)</f>
        <v>1.6448536269514715</v>
      </c>
      <c r="F22">
        <f>SQRT((B18*(1-B18))/B16)</f>
        <v>2.016268264627228E-2</v>
      </c>
      <c r="G22" s="43">
        <f>E22*F22</f>
        <v>3.3164661679792456E-2</v>
      </c>
    </row>
    <row r="23" spans="1:7">
      <c r="A23" t="s">
        <v>5</v>
      </c>
      <c r="B23">
        <f>1-B22</f>
        <v>9.9999999999999978E-2</v>
      </c>
    </row>
    <row r="24" spans="1:7">
      <c r="A24" t="s">
        <v>46</v>
      </c>
      <c r="B24">
        <f>B23/2</f>
        <v>4.9999999999999989E-2</v>
      </c>
    </row>
    <row r="26" spans="1:7">
      <c r="A26" t="s">
        <v>50</v>
      </c>
    </row>
    <row r="27" spans="1:7">
      <c r="B27" s="35" t="s">
        <v>51</v>
      </c>
      <c r="C27" s="45">
        <f>B18-G22</f>
        <v>0.42673713864753982</v>
      </c>
      <c r="D27" s="46">
        <f>B18+G22</f>
        <v>0.49306646200712467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A108A-600C-2746-809F-BF8405C19B89}">
  <sheetPr>
    <tabColor theme="5" tint="-0.249977111117893"/>
  </sheetPr>
  <dimension ref="A10:E24"/>
  <sheetViews>
    <sheetView workbookViewId="0">
      <selection activeCell="L32" sqref="L32"/>
    </sheetView>
  </sheetViews>
  <sheetFormatPr baseColWidth="10" defaultRowHeight="16"/>
  <sheetData>
    <row r="10" spans="1:5">
      <c r="A10" t="s">
        <v>52</v>
      </c>
      <c r="C10">
        <v>46</v>
      </c>
      <c r="D10">
        <v>200</v>
      </c>
      <c r="E10" t="s">
        <v>53</v>
      </c>
    </row>
    <row r="12" spans="1:5">
      <c r="A12" t="s">
        <v>58</v>
      </c>
    </row>
    <row r="13" spans="1:5">
      <c r="A13" t="s">
        <v>54</v>
      </c>
    </row>
    <row r="14" spans="1:5">
      <c r="A14" t="s">
        <v>55</v>
      </c>
      <c r="B14">
        <f>C10/D10</f>
        <v>0.23</v>
      </c>
      <c r="C14" s="41">
        <f>B14</f>
        <v>0.23</v>
      </c>
    </row>
    <row r="16" spans="1:5">
      <c r="A16" t="s">
        <v>56</v>
      </c>
    </row>
    <row r="17" spans="1:5">
      <c r="A17" t="s">
        <v>57</v>
      </c>
      <c r="B17">
        <v>0.95</v>
      </c>
      <c r="D17" s="42" t="s">
        <v>49</v>
      </c>
    </row>
    <row r="18" spans="1:5">
      <c r="A18" t="s">
        <v>5</v>
      </c>
      <c r="B18">
        <f>1-B17</f>
        <v>5.0000000000000044E-2</v>
      </c>
      <c r="D18" s="19">
        <f>_xlfn.NORM.S.INV(B17+B19)</f>
        <v>1.9599639845400536</v>
      </c>
    </row>
    <row r="19" spans="1:5">
      <c r="A19" t="s">
        <v>6</v>
      </c>
      <c r="B19">
        <f>B18/2</f>
        <v>2.5000000000000022E-2</v>
      </c>
    </row>
    <row r="21" spans="1:5">
      <c r="C21" s="42" t="s">
        <v>48</v>
      </c>
      <c r="D21" s="42" t="s">
        <v>49</v>
      </c>
      <c r="E21" s="42" t="s">
        <v>3</v>
      </c>
    </row>
    <row r="22" spans="1:5">
      <c r="C22" s="42">
        <f>SQRT(((B14*(1-B14))/D10))</f>
        <v>2.9757352032733018E-2</v>
      </c>
      <c r="D22" s="19">
        <f>D18</f>
        <v>1.9599639845400536</v>
      </c>
      <c r="E22">
        <f>C22*D22</f>
        <v>5.8323338259436468E-2</v>
      </c>
    </row>
    <row r="24" spans="1:5">
      <c r="D24" s="48">
        <f>B14-E22</f>
        <v>0.17167666174056354</v>
      </c>
      <c r="E24" s="46">
        <f>B14+E22</f>
        <v>0.28832333825943646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Caratula</vt:lpstr>
      <vt:lpstr>25</vt:lpstr>
      <vt:lpstr>26</vt:lpstr>
      <vt:lpstr>27</vt:lpstr>
      <vt:lpstr>28</vt:lpstr>
      <vt:lpstr>29</vt:lpstr>
      <vt:lpstr>30</vt:lpstr>
      <vt:lpstr>35</vt:lpstr>
      <vt:lpstr>36</vt:lpstr>
      <vt:lpstr>37</vt:lpstr>
      <vt:lpstr>38</vt:lpstr>
      <vt:lpstr>39</vt:lpstr>
      <vt:lpstr>40</vt:lpstr>
      <vt:lpstr>41</vt:lpstr>
      <vt:lpstr>42</vt:lpstr>
      <vt:lpstr>43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2020-05-02T00:59:25Z</dcterms:created>
  <dcterms:modified xsi:type="dcterms:W3CDTF">2020-05-05T01:15:40Z</dcterms:modified>
</cp:coreProperties>
</file>